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ozak\Documents\GitHub\Ex-Machinis\documents\"/>
    </mc:Choice>
  </mc:AlternateContent>
  <xr:revisionPtr revIDLastSave="0" documentId="13_ncr:1_{4D5DCEDB-1826-44D8-BA57-0838F5B0C469}" xr6:coauthVersionLast="47" xr6:coauthVersionMax="47" xr10:uidLastSave="{00000000-0000-0000-0000-000000000000}"/>
  <bookViews>
    <workbookView xWindow="28680" yWindow="-120" windowWidth="29040" windowHeight="15720" xr2:uid="{3AAF8C4B-684B-4378-BBC5-237A7405B9AC}"/>
  </bookViews>
  <sheets>
    <sheet name="README" sheetId="11" r:id="rId1"/>
    <sheet name="Queries" sheetId="12" r:id="rId2"/>
    <sheet name="Resources" sheetId="3" r:id="rId3"/>
    <sheet name="Protocols" sheetId="1" r:id="rId4"/>
    <sheet name="Resource Effects" sheetId="2" r:id="rId5"/>
    <sheet name="Export Resources" sheetId="10" r:id="rId6"/>
    <sheet name="Export Protocols" sheetId="9" r:id="rId7"/>
    <sheet name="Export Resource Effects" sheetId="8" r:id="rId8"/>
    <sheet name="Location Effects" sheetId="4" r:id="rId9"/>
    <sheet name="Market Effects" sheetId="5" r:id="rId10"/>
    <sheet name="Event Types" sheetId="6" r:id="rId11"/>
  </sheets>
  <definedNames>
    <definedName name="EventNames">EventTypes[name]</definedName>
    <definedName name="EventTypeIds">EventTypes[id]</definedName>
    <definedName name="EventTypeNames">EventTypes[name]</definedName>
    <definedName name="ProtocolIds">Protocols!$A:$A</definedName>
    <definedName name="ProtocolName">ResourceEffects[Protocol Name]</definedName>
    <definedName name="ProtocolNames">Protocols[name]</definedName>
    <definedName name="ProtocolNamesCol">Protocols!$B:$B</definedName>
    <definedName name="ResourceEffectsExport">ResourceEffects[[id]:[quantity]]</definedName>
    <definedName name="ResourceExportRange">Resources[[id]:[slot_size]]</definedName>
    <definedName name="ResourceIds">Resources[id]</definedName>
    <definedName name="ResourceNames">Resources[name]</definedName>
    <definedName name="TimeInterval">'Resource Effects'!$D$1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4" i="1" l="1"/>
  <c r="J59" i="1" s="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J37" i="1" s="1"/>
  <c r="I38" i="1"/>
  <c r="I39" i="1"/>
  <c r="I40" i="1"/>
  <c r="I41" i="1"/>
  <c r="I42" i="1"/>
  <c r="I43" i="1"/>
  <c r="I44" i="1"/>
  <c r="I45" i="1"/>
  <c r="I46" i="1"/>
  <c r="I47" i="1"/>
  <c r="I48" i="1"/>
  <c r="I49" i="1"/>
  <c r="J49" i="1" s="1"/>
  <c r="I50" i="1"/>
  <c r="I51" i="1"/>
  <c r="I52" i="1"/>
  <c r="I53" i="1"/>
  <c r="I54" i="1"/>
  <c r="I55" i="1"/>
  <c r="I56" i="1"/>
  <c r="I57" i="1"/>
  <c r="I58" i="1"/>
  <c r="I59" i="1"/>
  <c r="I60" i="1"/>
  <c r="I61" i="1"/>
  <c r="J61" i="1" s="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J35" i="1"/>
  <c r="J4" i="1"/>
  <c r="J5" i="1"/>
  <c r="J23" i="1"/>
  <c r="J26" i="1"/>
  <c r="J28" i="1"/>
  <c r="J29" i="1"/>
  <c r="J62" i="1"/>
  <c r="J71" i="1"/>
  <c r="J77" i="1"/>
  <c r="J85" i="1"/>
  <c r="J86" i="1"/>
  <c r="J88" i="1"/>
  <c r="J95" i="1"/>
  <c r="L5" i="3"/>
  <c r="I3" i="3" s="1"/>
  <c r="I6" i="3"/>
  <c r="I10"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G2" i="12"/>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F2" i="12"/>
  <c r="F3" i="12"/>
  <c r="F4" i="12"/>
  <c r="F5" i="12"/>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G4" i="12"/>
  <c r="G3" i="12"/>
  <c r="G5" i="12"/>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H468" i="2"/>
  <c r="Z468" i="2" s="1"/>
  <c r="I468" i="2"/>
  <c r="J468" i="2"/>
  <c r="K468" i="2"/>
  <c r="L468" i="2"/>
  <c r="M468" i="2" s="1"/>
  <c r="N468" i="2" s="1"/>
  <c r="O468" i="2" s="1"/>
  <c r="P468" i="2"/>
  <c r="Q468" i="2"/>
  <c r="R468" i="2"/>
  <c r="S468" i="2"/>
  <c r="T468" i="2"/>
  <c r="U468" i="2"/>
  <c r="Y468" i="2" s="1"/>
  <c r="V468" i="2"/>
  <c r="W468" i="2"/>
  <c r="X468" i="2"/>
  <c r="AA468" i="2"/>
  <c r="P19" i="2"/>
  <c r="P20" i="2"/>
  <c r="P21" i="2"/>
  <c r="Q19" i="2"/>
  <c r="Q20" i="2"/>
  <c r="Q21" i="2"/>
  <c r="R19" i="2"/>
  <c r="R20" i="2"/>
  <c r="R21" i="2"/>
  <c r="S20" i="2"/>
  <c r="T19" i="2"/>
  <c r="T20" i="2"/>
  <c r="T21" i="2"/>
  <c r="U19" i="2"/>
  <c r="Y19" i="2" s="1"/>
  <c r="U20" i="2"/>
  <c r="Y20" i="2" s="1"/>
  <c r="U21" i="2"/>
  <c r="Y21" i="2" s="1"/>
  <c r="W20" i="2"/>
  <c r="X19" i="2"/>
  <c r="X20" i="2"/>
  <c r="X21" i="2"/>
  <c r="AA19" i="2"/>
  <c r="AA20" i="2"/>
  <c r="AA21" i="2"/>
  <c r="L21" i="2"/>
  <c r="M21" i="2" s="1"/>
  <c r="N21" i="2" s="1"/>
  <c r="O21" i="2" s="1"/>
  <c r="K21" i="2"/>
  <c r="W21" i="2" s="1"/>
  <c r="J21" i="2"/>
  <c r="V21" i="2" s="1"/>
  <c r="I21" i="2"/>
  <c r="S21" i="2" s="1"/>
  <c r="H21" i="2"/>
  <c r="Z21" i="2" s="1"/>
  <c r="L20" i="2"/>
  <c r="M20" i="2" s="1"/>
  <c r="N20" i="2" s="1"/>
  <c r="O20" i="2" s="1"/>
  <c r="K20" i="2"/>
  <c r="J20" i="2"/>
  <c r="V20" i="2" s="1"/>
  <c r="I20" i="2"/>
  <c r="H20" i="2"/>
  <c r="Z20" i="2" s="1"/>
  <c r="L19" i="2"/>
  <c r="M19" i="2" s="1"/>
  <c r="N19" i="2" s="1"/>
  <c r="O19" i="2" s="1"/>
  <c r="K19" i="2"/>
  <c r="W19" i="2" s="1"/>
  <c r="J19" i="2"/>
  <c r="V19" i="2" s="1"/>
  <c r="I19" i="2"/>
  <c r="S19" i="2" s="1"/>
  <c r="H19" i="2"/>
  <c r="Z19" i="2" s="1"/>
  <c r="H18" i="2"/>
  <c r="I18" i="2"/>
  <c r="J18" i="2"/>
  <c r="K18" i="2"/>
  <c r="L18" i="2"/>
  <c r="M18" i="2" s="1"/>
  <c r="N18" i="2" s="1"/>
  <c r="O18" i="2" s="1"/>
  <c r="P18" i="2"/>
  <c r="Q18" i="2"/>
  <c r="R18" i="2"/>
  <c r="S18" i="2"/>
  <c r="T18" i="2"/>
  <c r="U18" i="2"/>
  <c r="Y18" i="2" s="1"/>
  <c r="V18" i="2"/>
  <c r="W18" i="2"/>
  <c r="X18" i="2"/>
  <c r="Z18" i="2"/>
  <c r="AA18" i="2"/>
  <c r="H17" i="2"/>
  <c r="I17" i="2"/>
  <c r="J17" i="2"/>
  <c r="K17" i="2"/>
  <c r="L17" i="2"/>
  <c r="M17" i="2" s="1"/>
  <c r="N17" i="2" s="1"/>
  <c r="O17" i="2" s="1"/>
  <c r="P17" i="2"/>
  <c r="Q17" i="2"/>
  <c r="R17" i="2"/>
  <c r="S17" i="2"/>
  <c r="T17" i="2"/>
  <c r="U17" i="2"/>
  <c r="Y17" i="2" s="1"/>
  <c r="V17" i="2"/>
  <c r="W17" i="2"/>
  <c r="X17" i="2"/>
  <c r="Z17" i="2"/>
  <c r="AA17" i="2"/>
  <c r="H16" i="2"/>
  <c r="I16" i="2"/>
  <c r="J16" i="2"/>
  <c r="K16" i="2"/>
  <c r="L16" i="2"/>
  <c r="M16" i="2" s="1"/>
  <c r="N16" i="2" s="1"/>
  <c r="O16" i="2" s="1"/>
  <c r="P16" i="2"/>
  <c r="Q16" i="2"/>
  <c r="R16" i="2"/>
  <c r="S16" i="2"/>
  <c r="T16" i="2"/>
  <c r="U16" i="2"/>
  <c r="Y16" i="2" s="1"/>
  <c r="V16" i="2"/>
  <c r="W16" i="2"/>
  <c r="X16" i="2"/>
  <c r="Z16" i="2"/>
  <c r="AA16" i="2"/>
  <c r="P447" i="2"/>
  <c r="P448" i="2"/>
  <c r="P452" i="2"/>
  <c r="P453" i="2"/>
  <c r="P456" i="2"/>
  <c r="P457" i="2"/>
  <c r="Q447" i="2"/>
  <c r="Q448" i="2"/>
  <c r="Q452" i="2"/>
  <c r="Q453" i="2"/>
  <c r="Q456" i="2"/>
  <c r="Q457" i="2"/>
  <c r="R447" i="2"/>
  <c r="R448" i="2"/>
  <c r="R452" i="2"/>
  <c r="R453" i="2"/>
  <c r="R456" i="2"/>
  <c r="R457" i="2"/>
  <c r="S452" i="2"/>
  <c r="S453" i="2"/>
  <c r="S456" i="2"/>
  <c r="T447" i="2"/>
  <c r="T448" i="2"/>
  <c r="T452" i="2"/>
  <c r="T453" i="2"/>
  <c r="T456" i="2"/>
  <c r="T457" i="2"/>
  <c r="U447" i="2"/>
  <c r="Y447" i="2" s="1"/>
  <c r="U448" i="2"/>
  <c r="Y448" i="2" s="1"/>
  <c r="U452" i="2"/>
  <c r="Y452" i="2" s="1"/>
  <c r="U453" i="2"/>
  <c r="Y453" i="2" s="1"/>
  <c r="U456" i="2"/>
  <c r="U457" i="2"/>
  <c r="Y457" i="2" s="1"/>
  <c r="V452" i="2"/>
  <c r="V453" i="2"/>
  <c r="W452" i="2"/>
  <c r="W453" i="2"/>
  <c r="X447" i="2"/>
  <c r="X448" i="2"/>
  <c r="X452" i="2"/>
  <c r="X453" i="2"/>
  <c r="X456" i="2"/>
  <c r="X457" i="2"/>
  <c r="Y456" i="2"/>
  <c r="Z452" i="2"/>
  <c r="Z453" i="2"/>
  <c r="AA447" i="2"/>
  <c r="AA448" i="2"/>
  <c r="AA452" i="2"/>
  <c r="AA453" i="2"/>
  <c r="AA456" i="2"/>
  <c r="AA457" i="2"/>
  <c r="L457" i="2"/>
  <c r="M457" i="2" s="1"/>
  <c r="N457" i="2" s="1"/>
  <c r="O457" i="2" s="1"/>
  <c r="K457" i="2"/>
  <c r="W457" i="2" s="1"/>
  <c r="J457" i="2"/>
  <c r="V457" i="2" s="1"/>
  <c r="I457" i="2"/>
  <c r="S457" i="2" s="1"/>
  <c r="H457" i="2"/>
  <c r="Z457" i="2" s="1"/>
  <c r="L456" i="2"/>
  <c r="M456" i="2" s="1"/>
  <c r="N456" i="2" s="1"/>
  <c r="O456" i="2" s="1"/>
  <c r="K456" i="2"/>
  <c r="W456" i="2" s="1"/>
  <c r="J456" i="2"/>
  <c r="V456" i="2" s="1"/>
  <c r="I456" i="2"/>
  <c r="H456" i="2"/>
  <c r="Z456" i="2" s="1"/>
  <c r="L448" i="2"/>
  <c r="M448" i="2" s="1"/>
  <c r="N448" i="2" s="1"/>
  <c r="O448" i="2" s="1"/>
  <c r="K448" i="2"/>
  <c r="W448" i="2" s="1"/>
  <c r="J448" i="2"/>
  <c r="V448" i="2" s="1"/>
  <c r="I448" i="2"/>
  <c r="S448" i="2" s="1"/>
  <c r="H448" i="2"/>
  <c r="Z448" i="2" s="1"/>
  <c r="L447" i="2"/>
  <c r="M447" i="2" s="1"/>
  <c r="N447" i="2" s="1"/>
  <c r="O447" i="2" s="1"/>
  <c r="K447" i="2"/>
  <c r="W447" i="2" s="1"/>
  <c r="J447" i="2"/>
  <c r="V447" i="2" s="1"/>
  <c r="I447" i="2"/>
  <c r="S447" i="2" s="1"/>
  <c r="H447" i="2"/>
  <c r="Z447" i="2" s="1"/>
  <c r="P435" i="2"/>
  <c r="P436" i="2"/>
  <c r="P438" i="2"/>
  <c r="P439" i="2"/>
  <c r="P440" i="2"/>
  <c r="P441" i="2"/>
  <c r="Q435" i="2"/>
  <c r="Q436" i="2"/>
  <c r="Q438" i="2"/>
  <c r="Q439" i="2"/>
  <c r="Q440" i="2"/>
  <c r="Q441" i="2"/>
  <c r="R435" i="2"/>
  <c r="R436" i="2"/>
  <c r="R438" i="2"/>
  <c r="R439" i="2"/>
  <c r="R440" i="2"/>
  <c r="R441" i="2"/>
  <c r="S438" i="2"/>
  <c r="S439" i="2"/>
  <c r="S440" i="2"/>
  <c r="T435" i="2"/>
  <c r="T436" i="2"/>
  <c r="T438" i="2"/>
  <c r="T439" i="2"/>
  <c r="T440" i="2"/>
  <c r="T441" i="2"/>
  <c r="U435" i="2"/>
  <c r="Y435" i="2" s="1"/>
  <c r="U436" i="2"/>
  <c r="Y436" i="2" s="1"/>
  <c r="U438" i="2"/>
  <c r="Y438" i="2" s="1"/>
  <c r="U439" i="2"/>
  <c r="Y439" i="2" s="1"/>
  <c r="U440" i="2"/>
  <c r="Y440" i="2" s="1"/>
  <c r="U441" i="2"/>
  <c r="Y441" i="2" s="1"/>
  <c r="V438" i="2"/>
  <c r="V439" i="2"/>
  <c r="W438" i="2"/>
  <c r="W439" i="2"/>
  <c r="X435" i="2"/>
  <c r="X436" i="2"/>
  <c r="X438" i="2"/>
  <c r="X439" i="2"/>
  <c r="X440" i="2"/>
  <c r="X441" i="2"/>
  <c r="Z436" i="2"/>
  <c r="Z438" i="2"/>
  <c r="Z439" i="2"/>
  <c r="Z441" i="2"/>
  <c r="AA435" i="2"/>
  <c r="AA436" i="2"/>
  <c r="AA438" i="2"/>
  <c r="AA439" i="2"/>
  <c r="AA440" i="2"/>
  <c r="AA441" i="2"/>
  <c r="L441" i="2"/>
  <c r="M441" i="2" s="1"/>
  <c r="N441" i="2" s="1"/>
  <c r="O441" i="2" s="1"/>
  <c r="K441" i="2"/>
  <c r="W441" i="2" s="1"/>
  <c r="J441" i="2"/>
  <c r="V441" i="2" s="1"/>
  <c r="I441" i="2"/>
  <c r="S441" i="2" s="1"/>
  <c r="H441" i="2"/>
  <c r="L440" i="2"/>
  <c r="M440" i="2" s="1"/>
  <c r="N440" i="2" s="1"/>
  <c r="O440" i="2" s="1"/>
  <c r="K440" i="2"/>
  <c r="W440" i="2" s="1"/>
  <c r="J440" i="2"/>
  <c r="V440" i="2" s="1"/>
  <c r="I440" i="2"/>
  <c r="H440" i="2"/>
  <c r="Z440" i="2" s="1"/>
  <c r="L436" i="2"/>
  <c r="M436" i="2" s="1"/>
  <c r="N436" i="2" s="1"/>
  <c r="O436" i="2" s="1"/>
  <c r="K436" i="2"/>
  <c r="W436" i="2" s="1"/>
  <c r="J436" i="2"/>
  <c r="V436" i="2" s="1"/>
  <c r="I436" i="2"/>
  <c r="S436" i="2" s="1"/>
  <c r="H436" i="2"/>
  <c r="L435" i="2"/>
  <c r="M435" i="2" s="1"/>
  <c r="N435" i="2" s="1"/>
  <c r="O435" i="2" s="1"/>
  <c r="K435" i="2"/>
  <c r="W435" i="2" s="1"/>
  <c r="J435" i="2"/>
  <c r="V435" i="2" s="1"/>
  <c r="I435" i="2"/>
  <c r="S435" i="2" s="1"/>
  <c r="H435" i="2"/>
  <c r="Z435" i="2" s="1"/>
  <c r="P425" i="2"/>
  <c r="P426" i="2"/>
  <c r="P428" i="2"/>
  <c r="P429" i="2"/>
  <c r="P430" i="2"/>
  <c r="P431" i="2"/>
  <c r="Q425" i="2"/>
  <c r="Q426" i="2"/>
  <c r="Q428" i="2"/>
  <c r="Q429" i="2"/>
  <c r="Q430" i="2"/>
  <c r="Q431" i="2"/>
  <c r="R425" i="2"/>
  <c r="R426" i="2"/>
  <c r="R428" i="2"/>
  <c r="R429" i="2"/>
  <c r="R430" i="2"/>
  <c r="R431" i="2"/>
  <c r="S428" i="2"/>
  <c r="S429" i="2"/>
  <c r="T425" i="2"/>
  <c r="T426" i="2"/>
  <c r="T428" i="2"/>
  <c r="T429" i="2"/>
  <c r="T430" i="2"/>
  <c r="T431" i="2"/>
  <c r="U425" i="2"/>
  <c r="Y425" i="2" s="1"/>
  <c r="U426" i="2"/>
  <c r="Y426" i="2" s="1"/>
  <c r="U428" i="2"/>
  <c r="Y428" i="2" s="1"/>
  <c r="U429" i="2"/>
  <c r="Y429" i="2" s="1"/>
  <c r="U430" i="2"/>
  <c r="Y430" i="2" s="1"/>
  <c r="U431" i="2"/>
  <c r="Y431" i="2" s="1"/>
  <c r="V428" i="2"/>
  <c r="V429" i="2"/>
  <c r="W425" i="2"/>
  <c r="W428" i="2"/>
  <c r="W429" i="2"/>
  <c r="W430" i="2"/>
  <c r="W431" i="2"/>
  <c r="X425" i="2"/>
  <c r="X426" i="2"/>
  <c r="X428" i="2"/>
  <c r="X429" i="2"/>
  <c r="X430" i="2"/>
  <c r="X431" i="2"/>
  <c r="Z428" i="2"/>
  <c r="Z429" i="2"/>
  <c r="AA425" i="2"/>
  <c r="AA426" i="2"/>
  <c r="AA428" i="2"/>
  <c r="AA429" i="2"/>
  <c r="AA430" i="2"/>
  <c r="AA431" i="2"/>
  <c r="L431" i="2"/>
  <c r="M431" i="2" s="1"/>
  <c r="N431" i="2" s="1"/>
  <c r="O431" i="2" s="1"/>
  <c r="K431" i="2"/>
  <c r="J431" i="2"/>
  <c r="V431" i="2" s="1"/>
  <c r="I431" i="2"/>
  <c r="S431" i="2" s="1"/>
  <c r="H431" i="2"/>
  <c r="Z431" i="2" s="1"/>
  <c r="L430" i="2"/>
  <c r="M430" i="2" s="1"/>
  <c r="N430" i="2" s="1"/>
  <c r="O430" i="2" s="1"/>
  <c r="K430" i="2"/>
  <c r="J430" i="2"/>
  <c r="V430" i="2" s="1"/>
  <c r="I430" i="2"/>
  <c r="S430" i="2" s="1"/>
  <c r="H430" i="2"/>
  <c r="Z430" i="2" s="1"/>
  <c r="L426" i="2"/>
  <c r="M426" i="2" s="1"/>
  <c r="N426" i="2" s="1"/>
  <c r="O426" i="2" s="1"/>
  <c r="K426" i="2"/>
  <c r="W426" i="2" s="1"/>
  <c r="J426" i="2"/>
  <c r="V426" i="2" s="1"/>
  <c r="I426" i="2"/>
  <c r="S426" i="2" s="1"/>
  <c r="H426" i="2"/>
  <c r="Z426" i="2" s="1"/>
  <c r="L425" i="2"/>
  <c r="M425" i="2" s="1"/>
  <c r="N425" i="2" s="1"/>
  <c r="O425" i="2" s="1"/>
  <c r="K425" i="2"/>
  <c r="J425" i="2"/>
  <c r="V425" i="2" s="1"/>
  <c r="I425" i="2"/>
  <c r="S425" i="2" s="1"/>
  <c r="H425" i="2"/>
  <c r="Z425" i="2" s="1"/>
  <c r="P415" i="2"/>
  <c r="P416" i="2"/>
  <c r="P418" i="2"/>
  <c r="P419" i="2"/>
  <c r="P420" i="2"/>
  <c r="P421" i="2"/>
  <c r="Q415" i="2"/>
  <c r="Q416" i="2"/>
  <c r="Q418" i="2"/>
  <c r="Q419" i="2"/>
  <c r="Q420" i="2"/>
  <c r="Q421" i="2"/>
  <c r="R415" i="2"/>
  <c r="R416" i="2"/>
  <c r="R418" i="2"/>
  <c r="R419" i="2"/>
  <c r="R420" i="2"/>
  <c r="R421" i="2"/>
  <c r="S418" i="2"/>
  <c r="S419" i="2"/>
  <c r="T415" i="2"/>
  <c r="T416" i="2"/>
  <c r="T418" i="2"/>
  <c r="T419" i="2"/>
  <c r="T420" i="2"/>
  <c r="T421" i="2"/>
  <c r="U415" i="2"/>
  <c r="Y415" i="2" s="1"/>
  <c r="U416" i="2"/>
  <c r="Y416" i="2" s="1"/>
  <c r="U418" i="2"/>
  <c r="Y418" i="2" s="1"/>
  <c r="U419" i="2"/>
  <c r="Y419" i="2" s="1"/>
  <c r="U420" i="2"/>
  <c r="Y420" i="2" s="1"/>
  <c r="U421" i="2"/>
  <c r="Y421" i="2" s="1"/>
  <c r="V416" i="2"/>
  <c r="V418" i="2"/>
  <c r="V419" i="2"/>
  <c r="W418" i="2"/>
  <c r="W419" i="2"/>
  <c r="X415" i="2"/>
  <c r="X416" i="2"/>
  <c r="X418" i="2"/>
  <c r="X419" i="2"/>
  <c r="X420" i="2"/>
  <c r="X421" i="2"/>
  <c r="Z418" i="2"/>
  <c r="Z419" i="2"/>
  <c r="AA415" i="2"/>
  <c r="AA416" i="2"/>
  <c r="AA418" i="2"/>
  <c r="AA419" i="2"/>
  <c r="AA420" i="2"/>
  <c r="AA421" i="2"/>
  <c r="L421" i="2"/>
  <c r="M421" i="2" s="1"/>
  <c r="N421" i="2" s="1"/>
  <c r="O421" i="2" s="1"/>
  <c r="K421" i="2"/>
  <c r="W421" i="2" s="1"/>
  <c r="J421" i="2"/>
  <c r="V421" i="2" s="1"/>
  <c r="I421" i="2"/>
  <c r="S421" i="2" s="1"/>
  <c r="H421" i="2"/>
  <c r="Z421" i="2" s="1"/>
  <c r="L420" i="2"/>
  <c r="M420" i="2" s="1"/>
  <c r="N420" i="2" s="1"/>
  <c r="O420" i="2" s="1"/>
  <c r="K420" i="2"/>
  <c r="W420" i="2" s="1"/>
  <c r="J420" i="2"/>
  <c r="V420" i="2" s="1"/>
  <c r="I420" i="2"/>
  <c r="S420" i="2" s="1"/>
  <c r="H420" i="2"/>
  <c r="Z420" i="2" s="1"/>
  <c r="L416" i="2"/>
  <c r="M416" i="2" s="1"/>
  <c r="N416" i="2" s="1"/>
  <c r="O416" i="2" s="1"/>
  <c r="K416" i="2"/>
  <c r="W416" i="2" s="1"/>
  <c r="J416" i="2"/>
  <c r="I416" i="2"/>
  <c r="S416" i="2" s="1"/>
  <c r="H416" i="2"/>
  <c r="Z416" i="2" s="1"/>
  <c r="L415" i="2"/>
  <c r="M415" i="2" s="1"/>
  <c r="N415" i="2" s="1"/>
  <c r="O415" i="2" s="1"/>
  <c r="K415" i="2"/>
  <c r="W415" i="2" s="1"/>
  <c r="J415" i="2"/>
  <c r="V415" i="2" s="1"/>
  <c r="I415" i="2"/>
  <c r="S415" i="2" s="1"/>
  <c r="H415" i="2"/>
  <c r="Z415" i="2" s="1"/>
  <c r="P406" i="2"/>
  <c r="P407" i="2"/>
  <c r="P409" i="2"/>
  <c r="P410" i="2"/>
  <c r="P411" i="2"/>
  <c r="P412" i="2"/>
  <c r="Q406" i="2"/>
  <c r="Q407" i="2"/>
  <c r="Q409" i="2"/>
  <c r="Q410" i="2"/>
  <c r="Q411" i="2"/>
  <c r="Q412" i="2"/>
  <c r="R406" i="2"/>
  <c r="R407" i="2"/>
  <c r="R409" i="2"/>
  <c r="R410" i="2"/>
  <c r="R411" i="2"/>
  <c r="R412" i="2"/>
  <c r="S409" i="2"/>
  <c r="S410" i="2"/>
  <c r="S411" i="2"/>
  <c r="T406" i="2"/>
  <c r="T407" i="2"/>
  <c r="T409" i="2"/>
  <c r="T410" i="2"/>
  <c r="T411" i="2"/>
  <c r="T412" i="2"/>
  <c r="U406" i="2"/>
  <c r="Y406" i="2" s="1"/>
  <c r="U407" i="2"/>
  <c r="Y407" i="2" s="1"/>
  <c r="U409" i="2"/>
  <c r="Y409" i="2" s="1"/>
  <c r="U410" i="2"/>
  <c r="Y410" i="2" s="1"/>
  <c r="U411" i="2"/>
  <c r="Y411" i="2" s="1"/>
  <c r="U412" i="2"/>
  <c r="Y412" i="2" s="1"/>
  <c r="V409" i="2"/>
  <c r="V410" i="2"/>
  <c r="W409" i="2"/>
  <c r="W410" i="2"/>
  <c r="X406" i="2"/>
  <c r="X407" i="2"/>
  <c r="X409" i="2"/>
  <c r="X410" i="2"/>
  <c r="X411" i="2"/>
  <c r="X412" i="2"/>
  <c r="Z409" i="2"/>
  <c r="Z410" i="2"/>
  <c r="AA406" i="2"/>
  <c r="AA407" i="2"/>
  <c r="AA409" i="2"/>
  <c r="AA410" i="2"/>
  <c r="AA411" i="2"/>
  <c r="AA412" i="2"/>
  <c r="L412" i="2"/>
  <c r="M412" i="2" s="1"/>
  <c r="N412" i="2" s="1"/>
  <c r="O412" i="2" s="1"/>
  <c r="K412" i="2"/>
  <c r="W412" i="2" s="1"/>
  <c r="J412" i="2"/>
  <c r="V412" i="2" s="1"/>
  <c r="I412" i="2"/>
  <c r="S412" i="2" s="1"/>
  <c r="H412" i="2"/>
  <c r="Z412" i="2" s="1"/>
  <c r="L411" i="2"/>
  <c r="M411" i="2" s="1"/>
  <c r="N411" i="2" s="1"/>
  <c r="O411" i="2" s="1"/>
  <c r="K411" i="2"/>
  <c r="W411" i="2" s="1"/>
  <c r="J411" i="2"/>
  <c r="V411" i="2" s="1"/>
  <c r="I411" i="2"/>
  <c r="H411" i="2"/>
  <c r="Z411" i="2" s="1"/>
  <c r="L407" i="2"/>
  <c r="M407" i="2" s="1"/>
  <c r="N407" i="2" s="1"/>
  <c r="O407" i="2" s="1"/>
  <c r="K407" i="2"/>
  <c r="W407" i="2" s="1"/>
  <c r="J407" i="2"/>
  <c r="V407" i="2" s="1"/>
  <c r="I407" i="2"/>
  <c r="S407" i="2" s="1"/>
  <c r="H407" i="2"/>
  <c r="Z407" i="2" s="1"/>
  <c r="L406" i="2"/>
  <c r="M406" i="2" s="1"/>
  <c r="N406" i="2" s="1"/>
  <c r="O406" i="2" s="1"/>
  <c r="K406" i="2"/>
  <c r="W406" i="2" s="1"/>
  <c r="J406" i="2"/>
  <c r="V406" i="2" s="1"/>
  <c r="I406" i="2"/>
  <c r="S406" i="2" s="1"/>
  <c r="H406" i="2"/>
  <c r="Z406" i="2" s="1"/>
  <c r="P396" i="2"/>
  <c r="P397" i="2"/>
  <c r="P399" i="2"/>
  <c r="P400" i="2"/>
  <c r="P401" i="2"/>
  <c r="P402" i="2"/>
  <c r="Q396" i="2"/>
  <c r="Q397" i="2"/>
  <c r="Q399" i="2"/>
  <c r="Q400" i="2"/>
  <c r="Q401" i="2"/>
  <c r="Q402" i="2"/>
  <c r="R396" i="2"/>
  <c r="R397" i="2"/>
  <c r="R399" i="2"/>
  <c r="R400" i="2"/>
  <c r="R401" i="2"/>
  <c r="R402" i="2"/>
  <c r="S399" i="2"/>
  <c r="S400" i="2"/>
  <c r="T396" i="2"/>
  <c r="T397" i="2"/>
  <c r="T399" i="2"/>
  <c r="T400" i="2"/>
  <c r="T401" i="2"/>
  <c r="T402" i="2"/>
  <c r="U396" i="2"/>
  <c r="Y396" i="2" s="1"/>
  <c r="U397" i="2"/>
  <c r="Y397" i="2" s="1"/>
  <c r="U399" i="2"/>
  <c r="Y399" i="2" s="1"/>
  <c r="U400" i="2"/>
  <c r="Y400" i="2" s="1"/>
  <c r="U401" i="2"/>
  <c r="Y401" i="2" s="1"/>
  <c r="U402" i="2"/>
  <c r="Y402" i="2" s="1"/>
  <c r="V399" i="2"/>
  <c r="V400" i="2"/>
  <c r="W399" i="2"/>
  <c r="W400" i="2"/>
  <c r="X396" i="2"/>
  <c r="X397" i="2"/>
  <c r="X399" i="2"/>
  <c r="X400" i="2"/>
  <c r="X401" i="2"/>
  <c r="X402" i="2"/>
  <c r="Z399" i="2"/>
  <c r="Z400" i="2"/>
  <c r="AA396" i="2"/>
  <c r="AA397" i="2"/>
  <c r="AA399" i="2"/>
  <c r="AA400" i="2"/>
  <c r="AA401" i="2"/>
  <c r="AA402" i="2"/>
  <c r="L402" i="2"/>
  <c r="M402" i="2" s="1"/>
  <c r="N402" i="2" s="1"/>
  <c r="O402" i="2" s="1"/>
  <c r="K402" i="2"/>
  <c r="W402" i="2" s="1"/>
  <c r="J402" i="2"/>
  <c r="V402" i="2" s="1"/>
  <c r="I402" i="2"/>
  <c r="S402" i="2" s="1"/>
  <c r="H402" i="2"/>
  <c r="Z402" i="2" s="1"/>
  <c r="L401" i="2"/>
  <c r="M401" i="2" s="1"/>
  <c r="N401" i="2" s="1"/>
  <c r="O401" i="2" s="1"/>
  <c r="K401" i="2"/>
  <c r="W401" i="2" s="1"/>
  <c r="J401" i="2"/>
  <c r="V401" i="2" s="1"/>
  <c r="I401" i="2"/>
  <c r="S401" i="2" s="1"/>
  <c r="H401" i="2"/>
  <c r="Z401" i="2" s="1"/>
  <c r="L397" i="2"/>
  <c r="M397" i="2" s="1"/>
  <c r="N397" i="2" s="1"/>
  <c r="O397" i="2" s="1"/>
  <c r="K397" i="2"/>
  <c r="W397" i="2" s="1"/>
  <c r="J397" i="2"/>
  <c r="V397" i="2" s="1"/>
  <c r="I397" i="2"/>
  <c r="S397" i="2" s="1"/>
  <c r="H397" i="2"/>
  <c r="Z397" i="2" s="1"/>
  <c r="L396" i="2"/>
  <c r="M396" i="2" s="1"/>
  <c r="N396" i="2" s="1"/>
  <c r="O396" i="2" s="1"/>
  <c r="K396" i="2"/>
  <c r="W396" i="2" s="1"/>
  <c r="J396" i="2"/>
  <c r="V396" i="2" s="1"/>
  <c r="I396" i="2"/>
  <c r="S396" i="2" s="1"/>
  <c r="H396" i="2"/>
  <c r="Z396" i="2" s="1"/>
  <c r="P387" i="2"/>
  <c r="P388" i="2"/>
  <c r="P390" i="2"/>
  <c r="P391" i="2"/>
  <c r="P392" i="2"/>
  <c r="P393" i="2"/>
  <c r="Q387" i="2"/>
  <c r="Q388" i="2"/>
  <c r="Q390" i="2"/>
  <c r="Q391" i="2"/>
  <c r="Q392" i="2"/>
  <c r="Q393" i="2"/>
  <c r="R387" i="2"/>
  <c r="R388" i="2"/>
  <c r="R390" i="2"/>
  <c r="R391" i="2"/>
  <c r="R392" i="2"/>
  <c r="R393" i="2"/>
  <c r="S390" i="2"/>
  <c r="S391" i="2"/>
  <c r="S392" i="2"/>
  <c r="T387" i="2"/>
  <c r="T388" i="2"/>
  <c r="T390" i="2"/>
  <c r="T391" i="2"/>
  <c r="T392" i="2"/>
  <c r="T393" i="2"/>
  <c r="U387" i="2"/>
  <c r="Y387" i="2" s="1"/>
  <c r="U388" i="2"/>
  <c r="Y388" i="2" s="1"/>
  <c r="U390" i="2"/>
  <c r="Y390" i="2" s="1"/>
  <c r="U391" i="2"/>
  <c r="Y391" i="2" s="1"/>
  <c r="U392" i="2"/>
  <c r="Y392" i="2" s="1"/>
  <c r="U393" i="2"/>
  <c r="Y393" i="2" s="1"/>
  <c r="V390" i="2"/>
  <c r="V391" i="2"/>
  <c r="W390" i="2"/>
  <c r="W391" i="2"/>
  <c r="X387" i="2"/>
  <c r="X388" i="2"/>
  <c r="X390" i="2"/>
  <c r="X391" i="2"/>
  <c r="X392" i="2"/>
  <c r="X393" i="2"/>
  <c r="Z390" i="2"/>
  <c r="Z391" i="2"/>
  <c r="AA387" i="2"/>
  <c r="AA388" i="2"/>
  <c r="AA390" i="2"/>
  <c r="AA391" i="2"/>
  <c r="AA392" i="2"/>
  <c r="AA393" i="2"/>
  <c r="L393" i="2"/>
  <c r="M393" i="2" s="1"/>
  <c r="N393" i="2" s="1"/>
  <c r="O393" i="2" s="1"/>
  <c r="K393" i="2"/>
  <c r="W393" i="2" s="1"/>
  <c r="J393" i="2"/>
  <c r="V393" i="2" s="1"/>
  <c r="I393" i="2"/>
  <c r="S393" i="2" s="1"/>
  <c r="H393" i="2"/>
  <c r="Z393" i="2" s="1"/>
  <c r="L392" i="2"/>
  <c r="M392" i="2" s="1"/>
  <c r="N392" i="2" s="1"/>
  <c r="O392" i="2" s="1"/>
  <c r="K392" i="2"/>
  <c r="W392" i="2" s="1"/>
  <c r="J392" i="2"/>
  <c r="V392" i="2" s="1"/>
  <c r="I392" i="2"/>
  <c r="H392" i="2"/>
  <c r="Z392" i="2" s="1"/>
  <c r="L388" i="2"/>
  <c r="M388" i="2" s="1"/>
  <c r="N388" i="2" s="1"/>
  <c r="O388" i="2" s="1"/>
  <c r="K388" i="2"/>
  <c r="W388" i="2" s="1"/>
  <c r="J388" i="2"/>
  <c r="V388" i="2" s="1"/>
  <c r="I388" i="2"/>
  <c r="S388" i="2" s="1"/>
  <c r="H388" i="2"/>
  <c r="Z388" i="2" s="1"/>
  <c r="L387" i="2"/>
  <c r="M387" i="2" s="1"/>
  <c r="N387" i="2" s="1"/>
  <c r="O387" i="2" s="1"/>
  <c r="K387" i="2"/>
  <c r="W387" i="2" s="1"/>
  <c r="J387" i="2"/>
  <c r="V387" i="2" s="1"/>
  <c r="I387" i="2"/>
  <c r="S387" i="2" s="1"/>
  <c r="H387" i="2"/>
  <c r="Z387" i="2" s="1"/>
  <c r="P378" i="2"/>
  <c r="P379" i="2"/>
  <c r="P381" i="2"/>
  <c r="P382" i="2"/>
  <c r="P383" i="2"/>
  <c r="P384" i="2"/>
  <c r="Q378" i="2"/>
  <c r="Q379" i="2"/>
  <c r="Q381" i="2"/>
  <c r="Q382" i="2"/>
  <c r="Q383" i="2"/>
  <c r="Q384" i="2"/>
  <c r="R378" i="2"/>
  <c r="R379" i="2"/>
  <c r="R381" i="2"/>
  <c r="R382" i="2"/>
  <c r="R383" i="2"/>
  <c r="R384" i="2"/>
  <c r="S381" i="2"/>
  <c r="S382" i="2"/>
  <c r="T378" i="2"/>
  <c r="T379" i="2"/>
  <c r="T381" i="2"/>
  <c r="T382" i="2"/>
  <c r="T383" i="2"/>
  <c r="T384" i="2"/>
  <c r="U378" i="2"/>
  <c r="Y378" i="2" s="1"/>
  <c r="U379" i="2"/>
  <c r="Y379" i="2" s="1"/>
  <c r="U381" i="2"/>
  <c r="Y381" i="2" s="1"/>
  <c r="U382" i="2"/>
  <c r="Y382" i="2" s="1"/>
  <c r="U383" i="2"/>
  <c r="Y383" i="2" s="1"/>
  <c r="U384" i="2"/>
  <c r="Y384" i="2" s="1"/>
  <c r="V381" i="2"/>
  <c r="V382" i="2"/>
  <c r="W381" i="2"/>
  <c r="W382" i="2"/>
  <c r="W383" i="2"/>
  <c r="W384" i="2"/>
  <c r="X378" i="2"/>
  <c r="X379" i="2"/>
  <c r="X381" i="2"/>
  <c r="X382" i="2"/>
  <c r="X383" i="2"/>
  <c r="X384" i="2"/>
  <c r="Z381" i="2"/>
  <c r="Z382" i="2"/>
  <c r="AA378" i="2"/>
  <c r="AA379" i="2"/>
  <c r="AA381" i="2"/>
  <c r="AA382" i="2"/>
  <c r="AA383" i="2"/>
  <c r="AA384" i="2"/>
  <c r="L384" i="2"/>
  <c r="M384" i="2" s="1"/>
  <c r="N384" i="2" s="1"/>
  <c r="O384" i="2" s="1"/>
  <c r="K384" i="2"/>
  <c r="J384" i="2"/>
  <c r="V384" i="2" s="1"/>
  <c r="I384" i="2"/>
  <c r="S384" i="2" s="1"/>
  <c r="H384" i="2"/>
  <c r="Z384" i="2" s="1"/>
  <c r="L383" i="2"/>
  <c r="M383" i="2" s="1"/>
  <c r="N383" i="2" s="1"/>
  <c r="O383" i="2" s="1"/>
  <c r="K383" i="2"/>
  <c r="J383" i="2"/>
  <c r="V383" i="2" s="1"/>
  <c r="I383" i="2"/>
  <c r="S383" i="2" s="1"/>
  <c r="H383" i="2"/>
  <c r="Z383" i="2" s="1"/>
  <c r="L379" i="2"/>
  <c r="M379" i="2" s="1"/>
  <c r="N379" i="2" s="1"/>
  <c r="O379" i="2" s="1"/>
  <c r="K379" i="2"/>
  <c r="W379" i="2" s="1"/>
  <c r="J379" i="2"/>
  <c r="V379" i="2" s="1"/>
  <c r="I379" i="2"/>
  <c r="S379" i="2" s="1"/>
  <c r="H379" i="2"/>
  <c r="Z379" i="2" s="1"/>
  <c r="L378" i="2"/>
  <c r="M378" i="2" s="1"/>
  <c r="N378" i="2" s="1"/>
  <c r="O378" i="2" s="1"/>
  <c r="K378" i="2"/>
  <c r="W378" i="2" s="1"/>
  <c r="J378" i="2"/>
  <c r="V378" i="2" s="1"/>
  <c r="I378" i="2"/>
  <c r="S378" i="2" s="1"/>
  <c r="H378" i="2"/>
  <c r="Z378" i="2" s="1"/>
  <c r="P368" i="2"/>
  <c r="P369" i="2"/>
  <c r="P371" i="2"/>
  <c r="P372" i="2"/>
  <c r="P373" i="2"/>
  <c r="P374" i="2"/>
  <c r="Q368" i="2"/>
  <c r="Q369" i="2"/>
  <c r="Q371" i="2"/>
  <c r="Q372" i="2"/>
  <c r="Q373" i="2"/>
  <c r="Q374" i="2"/>
  <c r="R368" i="2"/>
  <c r="R369" i="2"/>
  <c r="R371" i="2"/>
  <c r="R372" i="2"/>
  <c r="R373" i="2"/>
  <c r="R374" i="2"/>
  <c r="S371" i="2"/>
  <c r="S372" i="2"/>
  <c r="S373" i="2"/>
  <c r="T368" i="2"/>
  <c r="T369" i="2"/>
  <c r="T371" i="2"/>
  <c r="T372" i="2"/>
  <c r="T373" i="2"/>
  <c r="T374" i="2"/>
  <c r="U368" i="2"/>
  <c r="Y368" i="2" s="1"/>
  <c r="U369" i="2"/>
  <c r="Y369" i="2" s="1"/>
  <c r="U371" i="2"/>
  <c r="Y371" i="2" s="1"/>
  <c r="U372" i="2"/>
  <c r="Y372" i="2" s="1"/>
  <c r="U373" i="2"/>
  <c r="Y373" i="2" s="1"/>
  <c r="U374" i="2"/>
  <c r="Y374" i="2" s="1"/>
  <c r="V371" i="2"/>
  <c r="V372" i="2"/>
  <c r="W371" i="2"/>
  <c r="W372" i="2"/>
  <c r="X368" i="2"/>
  <c r="X369" i="2"/>
  <c r="X371" i="2"/>
  <c r="X372" i="2"/>
  <c r="X373" i="2"/>
  <c r="X374" i="2"/>
  <c r="Z371" i="2"/>
  <c r="Z372" i="2"/>
  <c r="AA368" i="2"/>
  <c r="AA369" i="2"/>
  <c r="AA371" i="2"/>
  <c r="AA372" i="2"/>
  <c r="AA373" i="2"/>
  <c r="AA374" i="2"/>
  <c r="L374" i="2"/>
  <c r="M374" i="2" s="1"/>
  <c r="N374" i="2" s="1"/>
  <c r="O374" i="2" s="1"/>
  <c r="K374" i="2"/>
  <c r="W374" i="2" s="1"/>
  <c r="J374" i="2"/>
  <c r="V374" i="2" s="1"/>
  <c r="I374" i="2"/>
  <c r="S374" i="2" s="1"/>
  <c r="H374" i="2"/>
  <c r="Z374" i="2" s="1"/>
  <c r="L373" i="2"/>
  <c r="M373" i="2" s="1"/>
  <c r="N373" i="2" s="1"/>
  <c r="O373" i="2" s="1"/>
  <c r="K373" i="2"/>
  <c r="W373" i="2" s="1"/>
  <c r="J373" i="2"/>
  <c r="V373" i="2" s="1"/>
  <c r="I373" i="2"/>
  <c r="H373" i="2"/>
  <c r="Z373" i="2" s="1"/>
  <c r="L369" i="2"/>
  <c r="M369" i="2" s="1"/>
  <c r="N369" i="2" s="1"/>
  <c r="O369" i="2" s="1"/>
  <c r="K369" i="2"/>
  <c r="W369" i="2" s="1"/>
  <c r="J369" i="2"/>
  <c r="V369" i="2" s="1"/>
  <c r="I369" i="2"/>
  <c r="S369" i="2" s="1"/>
  <c r="H369" i="2"/>
  <c r="Z369" i="2" s="1"/>
  <c r="L368" i="2"/>
  <c r="M368" i="2" s="1"/>
  <c r="N368" i="2" s="1"/>
  <c r="O368" i="2" s="1"/>
  <c r="K368" i="2"/>
  <c r="W368" i="2" s="1"/>
  <c r="J368" i="2"/>
  <c r="V368" i="2" s="1"/>
  <c r="I368" i="2"/>
  <c r="S368" i="2" s="1"/>
  <c r="H368" i="2"/>
  <c r="Z368" i="2" s="1"/>
  <c r="P363" i="2"/>
  <c r="P364" i="2"/>
  <c r="P365" i="2"/>
  <c r="Q363" i="2"/>
  <c r="Q364" i="2"/>
  <c r="Q365" i="2"/>
  <c r="R363" i="2"/>
  <c r="R364" i="2"/>
  <c r="R365" i="2"/>
  <c r="S363" i="2"/>
  <c r="T363" i="2"/>
  <c r="T364" i="2"/>
  <c r="T365" i="2"/>
  <c r="U363" i="2"/>
  <c r="Y363" i="2" s="1"/>
  <c r="U364" i="2"/>
  <c r="Y364" i="2" s="1"/>
  <c r="U365" i="2"/>
  <c r="Y365" i="2" s="1"/>
  <c r="V363" i="2"/>
  <c r="W363" i="2"/>
  <c r="W364" i="2"/>
  <c r="X363" i="2"/>
  <c r="X364" i="2"/>
  <c r="X365" i="2"/>
  <c r="Z363" i="2"/>
  <c r="AA363" i="2"/>
  <c r="AA364" i="2"/>
  <c r="AA365" i="2"/>
  <c r="L365" i="2"/>
  <c r="M365" i="2" s="1"/>
  <c r="N365" i="2" s="1"/>
  <c r="O365" i="2" s="1"/>
  <c r="K365" i="2"/>
  <c r="W365" i="2" s="1"/>
  <c r="J365" i="2"/>
  <c r="V365" i="2" s="1"/>
  <c r="I365" i="2"/>
  <c r="S365" i="2" s="1"/>
  <c r="H365" i="2"/>
  <c r="Z365" i="2" s="1"/>
  <c r="L364" i="2"/>
  <c r="M364" i="2" s="1"/>
  <c r="N364" i="2" s="1"/>
  <c r="O364" i="2" s="1"/>
  <c r="K364" i="2"/>
  <c r="J364" i="2"/>
  <c r="V364" i="2" s="1"/>
  <c r="I364" i="2"/>
  <c r="S364" i="2" s="1"/>
  <c r="H364" i="2"/>
  <c r="Z364" i="2" s="1"/>
  <c r="P359" i="2"/>
  <c r="P360" i="2"/>
  <c r="P362" i="2"/>
  <c r="Q359" i="2"/>
  <c r="Q360" i="2"/>
  <c r="Q362" i="2"/>
  <c r="R359" i="2"/>
  <c r="R360" i="2"/>
  <c r="R362" i="2"/>
  <c r="S359" i="2"/>
  <c r="S360" i="2"/>
  <c r="S362" i="2"/>
  <c r="T359" i="2"/>
  <c r="T360" i="2"/>
  <c r="T362" i="2"/>
  <c r="U359" i="2"/>
  <c r="Y359" i="2" s="1"/>
  <c r="U360" i="2"/>
  <c r="Y360" i="2" s="1"/>
  <c r="U362" i="2"/>
  <c r="Y362" i="2" s="1"/>
  <c r="V360" i="2"/>
  <c r="V362" i="2"/>
  <c r="W360" i="2"/>
  <c r="W362" i="2"/>
  <c r="X359" i="2"/>
  <c r="X360" i="2"/>
  <c r="X362" i="2"/>
  <c r="Z362" i="2"/>
  <c r="AA359" i="2"/>
  <c r="AA360" i="2"/>
  <c r="AA362" i="2"/>
  <c r="L360" i="2"/>
  <c r="M360" i="2" s="1"/>
  <c r="N360" i="2" s="1"/>
  <c r="O360" i="2" s="1"/>
  <c r="K360" i="2"/>
  <c r="J360" i="2"/>
  <c r="I360" i="2"/>
  <c r="H360" i="2"/>
  <c r="Z360" i="2" s="1"/>
  <c r="L359" i="2"/>
  <c r="M359" i="2" s="1"/>
  <c r="N359" i="2" s="1"/>
  <c r="O359" i="2" s="1"/>
  <c r="K359" i="2"/>
  <c r="W359" i="2" s="1"/>
  <c r="J359" i="2"/>
  <c r="V359" i="2" s="1"/>
  <c r="I359" i="2"/>
  <c r="H359" i="2"/>
  <c r="Z359" i="2" s="1"/>
  <c r="P353" i="2"/>
  <c r="P354" i="2"/>
  <c r="P355" i="2"/>
  <c r="Q353" i="2"/>
  <c r="Q354" i="2"/>
  <c r="Q355" i="2"/>
  <c r="R353" i="2"/>
  <c r="R354" i="2"/>
  <c r="R355" i="2"/>
  <c r="S353" i="2"/>
  <c r="T353" i="2"/>
  <c r="T354" i="2"/>
  <c r="T355" i="2"/>
  <c r="U353" i="2"/>
  <c r="Y353" i="2" s="1"/>
  <c r="U354" i="2"/>
  <c r="Y354" i="2" s="1"/>
  <c r="U355" i="2"/>
  <c r="Y355" i="2" s="1"/>
  <c r="V353" i="2"/>
  <c r="W353" i="2"/>
  <c r="X353" i="2"/>
  <c r="X354" i="2"/>
  <c r="X355" i="2"/>
  <c r="Z353" i="2"/>
  <c r="AA353" i="2"/>
  <c r="AA354" i="2"/>
  <c r="AA355" i="2"/>
  <c r="L355" i="2"/>
  <c r="M355" i="2" s="1"/>
  <c r="N355" i="2" s="1"/>
  <c r="O355" i="2" s="1"/>
  <c r="K355" i="2"/>
  <c r="W355" i="2" s="1"/>
  <c r="J355" i="2"/>
  <c r="V355" i="2" s="1"/>
  <c r="I355" i="2"/>
  <c r="S355" i="2" s="1"/>
  <c r="H355" i="2"/>
  <c r="Z355" i="2" s="1"/>
  <c r="L354" i="2"/>
  <c r="M354" i="2" s="1"/>
  <c r="N354" i="2" s="1"/>
  <c r="O354" i="2" s="1"/>
  <c r="K354" i="2"/>
  <c r="W354" i="2" s="1"/>
  <c r="J354" i="2"/>
  <c r="V354" i="2" s="1"/>
  <c r="I354" i="2"/>
  <c r="S354" i="2" s="1"/>
  <c r="H354" i="2"/>
  <c r="Z354" i="2" s="1"/>
  <c r="P349" i="2"/>
  <c r="P350" i="2"/>
  <c r="P352" i="2"/>
  <c r="Q349" i="2"/>
  <c r="Q350" i="2"/>
  <c r="Q352" i="2"/>
  <c r="R349" i="2"/>
  <c r="R350" i="2"/>
  <c r="R352" i="2"/>
  <c r="S350" i="2"/>
  <c r="S352" i="2"/>
  <c r="T349" i="2"/>
  <c r="T350" i="2"/>
  <c r="T352" i="2"/>
  <c r="U349" i="2"/>
  <c r="Y349" i="2" s="1"/>
  <c r="U350" i="2"/>
  <c r="Y350" i="2" s="1"/>
  <c r="U352" i="2"/>
  <c r="Y352" i="2" s="1"/>
  <c r="V352" i="2"/>
  <c r="W352" i="2"/>
  <c r="X349" i="2"/>
  <c r="X350" i="2"/>
  <c r="X352" i="2"/>
  <c r="Z352" i="2"/>
  <c r="AA349" i="2"/>
  <c r="AA350" i="2"/>
  <c r="AA352" i="2"/>
  <c r="L350" i="2"/>
  <c r="M350" i="2" s="1"/>
  <c r="N350" i="2" s="1"/>
  <c r="O350" i="2" s="1"/>
  <c r="K350" i="2"/>
  <c r="W350" i="2" s="1"/>
  <c r="J350" i="2"/>
  <c r="V350" i="2" s="1"/>
  <c r="I350" i="2"/>
  <c r="H350" i="2"/>
  <c r="Z350" i="2" s="1"/>
  <c r="L349" i="2"/>
  <c r="M349" i="2" s="1"/>
  <c r="N349" i="2" s="1"/>
  <c r="O349" i="2" s="1"/>
  <c r="K349" i="2"/>
  <c r="W349" i="2" s="1"/>
  <c r="J349" i="2"/>
  <c r="V349" i="2" s="1"/>
  <c r="I349" i="2"/>
  <c r="S349" i="2" s="1"/>
  <c r="H349" i="2"/>
  <c r="Z349" i="2" s="1"/>
  <c r="P343" i="2"/>
  <c r="P344" i="2"/>
  <c r="P345" i="2"/>
  <c r="Q343" i="2"/>
  <c r="Q344" i="2"/>
  <c r="Q345" i="2"/>
  <c r="R343" i="2"/>
  <c r="R344" i="2"/>
  <c r="R345" i="2"/>
  <c r="S343" i="2"/>
  <c r="S345" i="2"/>
  <c r="T343" i="2"/>
  <c r="T344" i="2"/>
  <c r="T345" i="2"/>
  <c r="U343" i="2"/>
  <c r="Y343" i="2" s="1"/>
  <c r="U344" i="2"/>
  <c r="Y344" i="2" s="1"/>
  <c r="U345" i="2"/>
  <c r="Y345" i="2" s="1"/>
  <c r="V343" i="2"/>
  <c r="W343" i="2"/>
  <c r="W345" i="2"/>
  <c r="X343" i="2"/>
  <c r="X344" i="2"/>
  <c r="X345" i="2"/>
  <c r="Z343" i="2"/>
  <c r="Z345" i="2"/>
  <c r="AA343" i="2"/>
  <c r="AA344" i="2"/>
  <c r="AA345" i="2"/>
  <c r="L345" i="2"/>
  <c r="M345" i="2" s="1"/>
  <c r="N345" i="2" s="1"/>
  <c r="O345" i="2" s="1"/>
  <c r="K345" i="2"/>
  <c r="J345" i="2"/>
  <c r="V345" i="2" s="1"/>
  <c r="I345" i="2"/>
  <c r="H345" i="2"/>
  <c r="L344" i="2"/>
  <c r="M344" i="2" s="1"/>
  <c r="N344" i="2" s="1"/>
  <c r="O344" i="2" s="1"/>
  <c r="K344" i="2"/>
  <c r="W344" i="2" s="1"/>
  <c r="J344" i="2"/>
  <c r="V344" i="2" s="1"/>
  <c r="I344" i="2"/>
  <c r="S344" i="2" s="1"/>
  <c r="H344" i="2"/>
  <c r="Z344" i="2" s="1"/>
  <c r="P339" i="2"/>
  <c r="P340" i="2"/>
  <c r="P342" i="2"/>
  <c r="Q339" i="2"/>
  <c r="Q340" i="2"/>
  <c r="Q342" i="2"/>
  <c r="R339" i="2"/>
  <c r="R340" i="2"/>
  <c r="R342" i="2"/>
  <c r="S340" i="2"/>
  <c r="S342" i="2"/>
  <c r="T339" i="2"/>
  <c r="T340" i="2"/>
  <c r="T342" i="2"/>
  <c r="U339" i="2"/>
  <c r="Y339" i="2" s="1"/>
  <c r="U340" i="2"/>
  <c r="Y340" i="2" s="1"/>
  <c r="U342" i="2"/>
  <c r="Y342" i="2" s="1"/>
  <c r="V342" i="2"/>
  <c r="W340" i="2"/>
  <c r="W342" i="2"/>
  <c r="X339" i="2"/>
  <c r="X340" i="2"/>
  <c r="X342" i="2"/>
  <c r="Z342" i="2"/>
  <c r="AA339" i="2"/>
  <c r="AA340" i="2"/>
  <c r="AA342" i="2"/>
  <c r="L340" i="2"/>
  <c r="M340" i="2" s="1"/>
  <c r="N340" i="2" s="1"/>
  <c r="O340" i="2" s="1"/>
  <c r="K340" i="2"/>
  <c r="J340" i="2"/>
  <c r="V340" i="2" s="1"/>
  <c r="I340" i="2"/>
  <c r="H340" i="2"/>
  <c r="Z340" i="2" s="1"/>
  <c r="L339" i="2"/>
  <c r="M339" i="2" s="1"/>
  <c r="N339" i="2" s="1"/>
  <c r="O339" i="2" s="1"/>
  <c r="K339" i="2"/>
  <c r="W339" i="2" s="1"/>
  <c r="J339" i="2"/>
  <c r="V339" i="2" s="1"/>
  <c r="I339" i="2"/>
  <c r="S339" i="2" s="1"/>
  <c r="H339" i="2"/>
  <c r="Z339" i="2" s="1"/>
  <c r="P333" i="2"/>
  <c r="P334" i="2"/>
  <c r="P335" i="2"/>
  <c r="Q333" i="2"/>
  <c r="Q334" i="2"/>
  <c r="Q335" i="2"/>
  <c r="R333" i="2"/>
  <c r="R334" i="2"/>
  <c r="R335" i="2"/>
  <c r="S333" i="2"/>
  <c r="T333" i="2"/>
  <c r="T334" i="2"/>
  <c r="T335" i="2"/>
  <c r="U333" i="2"/>
  <c r="Y333" i="2" s="1"/>
  <c r="U334" i="2"/>
  <c r="Y334" i="2" s="1"/>
  <c r="U335" i="2"/>
  <c r="Y335" i="2" s="1"/>
  <c r="V333" i="2"/>
  <c r="W333" i="2"/>
  <c r="W334" i="2"/>
  <c r="X333" i="2"/>
  <c r="X334" i="2"/>
  <c r="X335" i="2"/>
  <c r="Z333" i="2"/>
  <c r="AA333" i="2"/>
  <c r="AA334" i="2"/>
  <c r="AA335" i="2"/>
  <c r="L335" i="2"/>
  <c r="M335" i="2" s="1"/>
  <c r="N335" i="2" s="1"/>
  <c r="O335" i="2" s="1"/>
  <c r="K335" i="2"/>
  <c r="W335" i="2" s="1"/>
  <c r="J335" i="2"/>
  <c r="V335" i="2" s="1"/>
  <c r="I335" i="2"/>
  <c r="S335" i="2" s="1"/>
  <c r="H335" i="2"/>
  <c r="Z335" i="2" s="1"/>
  <c r="L334" i="2"/>
  <c r="M334" i="2" s="1"/>
  <c r="N334" i="2" s="1"/>
  <c r="O334" i="2" s="1"/>
  <c r="K334" i="2"/>
  <c r="J334" i="2"/>
  <c r="V334" i="2" s="1"/>
  <c r="I334" i="2"/>
  <c r="S334" i="2" s="1"/>
  <c r="H334" i="2"/>
  <c r="Z334" i="2" s="1"/>
  <c r="P329" i="2"/>
  <c r="P330" i="2"/>
  <c r="P332" i="2"/>
  <c r="Q329" i="2"/>
  <c r="Q330" i="2"/>
  <c r="Q332" i="2"/>
  <c r="R329" i="2"/>
  <c r="R330" i="2"/>
  <c r="R332" i="2"/>
  <c r="S332" i="2"/>
  <c r="T329" i="2"/>
  <c r="T330" i="2"/>
  <c r="T332" i="2"/>
  <c r="U329" i="2"/>
  <c r="Y329" i="2" s="1"/>
  <c r="U330" i="2"/>
  <c r="Y330" i="2" s="1"/>
  <c r="U332" i="2"/>
  <c r="Y332" i="2" s="1"/>
  <c r="V332" i="2"/>
  <c r="W330" i="2"/>
  <c r="W332" i="2"/>
  <c r="X329" i="2"/>
  <c r="X330" i="2"/>
  <c r="X332" i="2"/>
  <c r="Z332" i="2"/>
  <c r="AA329" i="2"/>
  <c r="AA330" i="2"/>
  <c r="AA332" i="2"/>
  <c r="L330" i="2"/>
  <c r="M330" i="2" s="1"/>
  <c r="N330" i="2" s="1"/>
  <c r="O330" i="2" s="1"/>
  <c r="K330" i="2"/>
  <c r="J330" i="2"/>
  <c r="V330" i="2" s="1"/>
  <c r="I330" i="2"/>
  <c r="S330" i="2" s="1"/>
  <c r="H330" i="2"/>
  <c r="Z330" i="2" s="1"/>
  <c r="L329" i="2"/>
  <c r="M329" i="2" s="1"/>
  <c r="N329" i="2" s="1"/>
  <c r="O329" i="2" s="1"/>
  <c r="K329" i="2"/>
  <c r="W329" i="2" s="1"/>
  <c r="J329" i="2"/>
  <c r="V329" i="2" s="1"/>
  <c r="I329" i="2"/>
  <c r="S329" i="2" s="1"/>
  <c r="H329" i="2"/>
  <c r="Z329" i="2" s="1"/>
  <c r="P323" i="2"/>
  <c r="P324" i="2"/>
  <c r="P325" i="2"/>
  <c r="Q323" i="2"/>
  <c r="Q324" i="2"/>
  <c r="Q325" i="2"/>
  <c r="R323" i="2"/>
  <c r="R324" i="2"/>
  <c r="R325" i="2"/>
  <c r="S323" i="2"/>
  <c r="S324" i="2"/>
  <c r="T323" i="2"/>
  <c r="T324" i="2"/>
  <c r="T325" i="2"/>
  <c r="U323" i="2"/>
  <c r="Y323" i="2" s="1"/>
  <c r="U324" i="2"/>
  <c r="Y324" i="2" s="1"/>
  <c r="U325" i="2"/>
  <c r="Y325" i="2" s="1"/>
  <c r="V323" i="2"/>
  <c r="W323" i="2"/>
  <c r="X323" i="2"/>
  <c r="X324" i="2"/>
  <c r="X325" i="2"/>
  <c r="Z323" i="2"/>
  <c r="AA323" i="2"/>
  <c r="AA324" i="2"/>
  <c r="AA325" i="2"/>
  <c r="L325" i="2"/>
  <c r="M325" i="2" s="1"/>
  <c r="N325" i="2" s="1"/>
  <c r="O325" i="2" s="1"/>
  <c r="K325" i="2"/>
  <c r="W325" i="2" s="1"/>
  <c r="J325" i="2"/>
  <c r="V325" i="2" s="1"/>
  <c r="I325" i="2"/>
  <c r="S325" i="2" s="1"/>
  <c r="H325" i="2"/>
  <c r="Z325" i="2" s="1"/>
  <c r="L324" i="2"/>
  <c r="M324" i="2" s="1"/>
  <c r="N324" i="2" s="1"/>
  <c r="O324" i="2" s="1"/>
  <c r="K324" i="2"/>
  <c r="W324" i="2" s="1"/>
  <c r="J324" i="2"/>
  <c r="V324" i="2" s="1"/>
  <c r="I324" i="2"/>
  <c r="H324" i="2"/>
  <c r="Z324" i="2" s="1"/>
  <c r="P319" i="2"/>
  <c r="P320" i="2"/>
  <c r="P322" i="2"/>
  <c r="Q319" i="2"/>
  <c r="Q320" i="2"/>
  <c r="Q322" i="2"/>
  <c r="R319" i="2"/>
  <c r="R320" i="2"/>
  <c r="R322" i="2"/>
  <c r="S319" i="2"/>
  <c r="S322" i="2"/>
  <c r="T319" i="2"/>
  <c r="T320" i="2"/>
  <c r="T322" i="2"/>
  <c r="U319" i="2"/>
  <c r="Y319" i="2" s="1"/>
  <c r="U320" i="2"/>
  <c r="Y320" i="2" s="1"/>
  <c r="U322" i="2"/>
  <c r="Y322" i="2" s="1"/>
  <c r="V322" i="2"/>
  <c r="W319" i="2"/>
  <c r="W320" i="2"/>
  <c r="W322" i="2"/>
  <c r="X319" i="2"/>
  <c r="X320" i="2"/>
  <c r="X322" i="2"/>
  <c r="Z322" i="2"/>
  <c r="AA319" i="2"/>
  <c r="AA320" i="2"/>
  <c r="AA322" i="2"/>
  <c r="L320" i="2"/>
  <c r="M320" i="2" s="1"/>
  <c r="N320" i="2" s="1"/>
  <c r="O320" i="2" s="1"/>
  <c r="K320" i="2"/>
  <c r="J320" i="2"/>
  <c r="V320" i="2" s="1"/>
  <c r="I320" i="2"/>
  <c r="S320" i="2" s="1"/>
  <c r="H320" i="2"/>
  <c r="Z320" i="2" s="1"/>
  <c r="L319" i="2"/>
  <c r="M319" i="2" s="1"/>
  <c r="N319" i="2" s="1"/>
  <c r="O319" i="2" s="1"/>
  <c r="K319" i="2"/>
  <c r="J319" i="2"/>
  <c r="V319" i="2" s="1"/>
  <c r="I319" i="2"/>
  <c r="H319" i="2"/>
  <c r="Z319" i="2" s="1"/>
  <c r="P314" i="2"/>
  <c r="P315" i="2"/>
  <c r="P316" i="2"/>
  <c r="Q314" i="2"/>
  <c r="Q315" i="2"/>
  <c r="Q316" i="2"/>
  <c r="R314" i="2"/>
  <c r="R315" i="2"/>
  <c r="R316" i="2"/>
  <c r="S314" i="2"/>
  <c r="T314" i="2"/>
  <c r="T315" i="2"/>
  <c r="T316" i="2"/>
  <c r="U314" i="2"/>
  <c r="Y314" i="2" s="1"/>
  <c r="U315" i="2"/>
  <c r="Y315" i="2" s="1"/>
  <c r="U316" i="2"/>
  <c r="Y316" i="2" s="1"/>
  <c r="V314" i="2"/>
  <c r="W314" i="2"/>
  <c r="X314" i="2"/>
  <c r="X315" i="2"/>
  <c r="X316" i="2"/>
  <c r="Z314" i="2"/>
  <c r="Z316" i="2"/>
  <c r="AA314" i="2"/>
  <c r="AA315" i="2"/>
  <c r="AA316" i="2"/>
  <c r="L316" i="2"/>
  <c r="M316" i="2" s="1"/>
  <c r="N316" i="2" s="1"/>
  <c r="O316" i="2" s="1"/>
  <c r="K316" i="2"/>
  <c r="W316" i="2" s="1"/>
  <c r="J316" i="2"/>
  <c r="V316" i="2" s="1"/>
  <c r="I316" i="2"/>
  <c r="S316" i="2" s="1"/>
  <c r="H316" i="2"/>
  <c r="L315" i="2"/>
  <c r="M315" i="2" s="1"/>
  <c r="N315" i="2" s="1"/>
  <c r="O315" i="2" s="1"/>
  <c r="K315" i="2"/>
  <c r="W315" i="2" s="1"/>
  <c r="J315" i="2"/>
  <c r="V315" i="2" s="1"/>
  <c r="I315" i="2"/>
  <c r="S315" i="2" s="1"/>
  <c r="H315" i="2"/>
  <c r="Z315" i="2" s="1"/>
  <c r="P310" i="2"/>
  <c r="P311" i="2"/>
  <c r="P313" i="2"/>
  <c r="Q310" i="2"/>
  <c r="Q311" i="2"/>
  <c r="Q313" i="2"/>
  <c r="R310" i="2"/>
  <c r="R311" i="2"/>
  <c r="R313" i="2"/>
  <c r="S311" i="2"/>
  <c r="S313" i="2"/>
  <c r="T310" i="2"/>
  <c r="T311" i="2"/>
  <c r="T313" i="2"/>
  <c r="U310" i="2"/>
  <c r="Y310" i="2" s="1"/>
  <c r="U311" i="2"/>
  <c r="Y311" i="2" s="1"/>
  <c r="U313" i="2"/>
  <c r="Y313" i="2" s="1"/>
  <c r="V313" i="2"/>
  <c r="W311" i="2"/>
  <c r="W313" i="2"/>
  <c r="X310" i="2"/>
  <c r="X311" i="2"/>
  <c r="X313" i="2"/>
  <c r="Z313" i="2"/>
  <c r="AA310" i="2"/>
  <c r="AA311" i="2"/>
  <c r="AA313" i="2"/>
  <c r="L311" i="2"/>
  <c r="M311" i="2" s="1"/>
  <c r="N311" i="2" s="1"/>
  <c r="O311" i="2" s="1"/>
  <c r="K311" i="2"/>
  <c r="J311" i="2"/>
  <c r="V311" i="2" s="1"/>
  <c r="I311" i="2"/>
  <c r="H311" i="2"/>
  <c r="Z311" i="2" s="1"/>
  <c r="L310" i="2"/>
  <c r="M310" i="2" s="1"/>
  <c r="N310" i="2" s="1"/>
  <c r="O310" i="2" s="1"/>
  <c r="K310" i="2"/>
  <c r="W310" i="2" s="1"/>
  <c r="J310" i="2"/>
  <c r="V310" i="2" s="1"/>
  <c r="I310" i="2"/>
  <c r="S310" i="2" s="1"/>
  <c r="H310" i="2"/>
  <c r="Z310" i="2" s="1"/>
  <c r="P304" i="2"/>
  <c r="P305" i="2"/>
  <c r="P306" i="2"/>
  <c r="Q304" i="2"/>
  <c r="Q305" i="2"/>
  <c r="Q306" i="2"/>
  <c r="R304" i="2"/>
  <c r="R305" i="2"/>
  <c r="R306" i="2"/>
  <c r="S304" i="2"/>
  <c r="T304" i="2"/>
  <c r="T305" i="2"/>
  <c r="T306" i="2"/>
  <c r="U304" i="2"/>
  <c r="Y304" i="2" s="1"/>
  <c r="U305" i="2"/>
  <c r="Y305" i="2" s="1"/>
  <c r="U306" i="2"/>
  <c r="Y306" i="2" s="1"/>
  <c r="V304" i="2"/>
  <c r="W304" i="2"/>
  <c r="W305" i="2"/>
  <c r="X304" i="2"/>
  <c r="X305" i="2"/>
  <c r="X306" i="2"/>
  <c r="Z304" i="2"/>
  <c r="Z306" i="2"/>
  <c r="AA304" i="2"/>
  <c r="AA305" i="2"/>
  <c r="AA306" i="2"/>
  <c r="L306" i="2"/>
  <c r="M306" i="2" s="1"/>
  <c r="N306" i="2" s="1"/>
  <c r="O306" i="2" s="1"/>
  <c r="K306" i="2"/>
  <c r="W306" i="2" s="1"/>
  <c r="J306" i="2"/>
  <c r="V306" i="2" s="1"/>
  <c r="I306" i="2"/>
  <c r="S306" i="2" s="1"/>
  <c r="H306" i="2"/>
  <c r="L305" i="2"/>
  <c r="M305" i="2" s="1"/>
  <c r="N305" i="2" s="1"/>
  <c r="O305" i="2" s="1"/>
  <c r="K305" i="2"/>
  <c r="J305" i="2"/>
  <c r="V305" i="2" s="1"/>
  <c r="I305" i="2"/>
  <c r="S305" i="2" s="1"/>
  <c r="H305" i="2"/>
  <c r="Z305" i="2" s="1"/>
  <c r="P300" i="2"/>
  <c r="P301" i="2"/>
  <c r="P303" i="2"/>
  <c r="Q300" i="2"/>
  <c r="Q301" i="2"/>
  <c r="Q303" i="2"/>
  <c r="R300" i="2"/>
  <c r="R301" i="2"/>
  <c r="R303" i="2"/>
  <c r="S303" i="2"/>
  <c r="T300" i="2"/>
  <c r="T301" i="2"/>
  <c r="T303" i="2"/>
  <c r="U300" i="2"/>
  <c r="Y300" i="2" s="1"/>
  <c r="U301" i="2"/>
  <c r="Y301" i="2" s="1"/>
  <c r="U303" i="2"/>
  <c r="Y303" i="2" s="1"/>
  <c r="V303" i="2"/>
  <c r="W303" i="2"/>
  <c r="X300" i="2"/>
  <c r="X301" i="2"/>
  <c r="X303" i="2"/>
  <c r="Z303" i="2"/>
  <c r="AA300" i="2"/>
  <c r="AA301" i="2"/>
  <c r="AA303" i="2"/>
  <c r="L301" i="2"/>
  <c r="M301" i="2" s="1"/>
  <c r="N301" i="2" s="1"/>
  <c r="O301" i="2" s="1"/>
  <c r="K301" i="2"/>
  <c r="W301" i="2" s="1"/>
  <c r="J301" i="2"/>
  <c r="V301" i="2" s="1"/>
  <c r="I301" i="2"/>
  <c r="S301" i="2" s="1"/>
  <c r="H301" i="2"/>
  <c r="Z301" i="2" s="1"/>
  <c r="L300" i="2"/>
  <c r="M300" i="2" s="1"/>
  <c r="N300" i="2" s="1"/>
  <c r="O300" i="2" s="1"/>
  <c r="K300" i="2"/>
  <c r="W300" i="2" s="1"/>
  <c r="J300" i="2"/>
  <c r="V300" i="2" s="1"/>
  <c r="I300" i="2"/>
  <c r="S300" i="2" s="1"/>
  <c r="H300" i="2"/>
  <c r="Z300" i="2" s="1"/>
  <c r="P295" i="2"/>
  <c r="P296" i="2"/>
  <c r="Q295" i="2"/>
  <c r="Q296" i="2"/>
  <c r="R295" i="2"/>
  <c r="R296" i="2"/>
  <c r="T295" i="2"/>
  <c r="T296" i="2"/>
  <c r="U295" i="2"/>
  <c r="Y295" i="2" s="1"/>
  <c r="U296" i="2"/>
  <c r="Y296" i="2" s="1"/>
  <c r="W296" i="2"/>
  <c r="X295" i="2"/>
  <c r="X296" i="2"/>
  <c r="Z296" i="2"/>
  <c r="AA295" i="2"/>
  <c r="AA296" i="2"/>
  <c r="L296" i="2"/>
  <c r="M296" i="2" s="1"/>
  <c r="N296" i="2" s="1"/>
  <c r="O296" i="2" s="1"/>
  <c r="K296" i="2"/>
  <c r="J296" i="2"/>
  <c r="V296" i="2" s="1"/>
  <c r="I296" i="2"/>
  <c r="S296" i="2" s="1"/>
  <c r="H296" i="2"/>
  <c r="L295" i="2"/>
  <c r="M295" i="2" s="1"/>
  <c r="N295" i="2" s="1"/>
  <c r="O295" i="2" s="1"/>
  <c r="K295" i="2"/>
  <c r="W295" i="2" s="1"/>
  <c r="J295" i="2"/>
  <c r="V295" i="2" s="1"/>
  <c r="I295" i="2"/>
  <c r="S295" i="2" s="1"/>
  <c r="H295" i="2"/>
  <c r="Z295" i="2" s="1"/>
  <c r="P294" i="2"/>
  <c r="Q294" i="2"/>
  <c r="R294" i="2"/>
  <c r="S294" i="2"/>
  <c r="T294" i="2"/>
  <c r="U294" i="2"/>
  <c r="Y294" i="2" s="1"/>
  <c r="V294" i="2"/>
  <c r="W294" i="2"/>
  <c r="X294" i="2"/>
  <c r="Z294" i="2"/>
  <c r="AA294" i="2"/>
  <c r="P293" i="2"/>
  <c r="Q293" i="2"/>
  <c r="R293" i="2"/>
  <c r="S293" i="2"/>
  <c r="T293" i="2"/>
  <c r="U293" i="2"/>
  <c r="Y293" i="2" s="1"/>
  <c r="V293" i="2"/>
  <c r="W293" i="2"/>
  <c r="X293" i="2"/>
  <c r="Z293" i="2"/>
  <c r="AA293" i="2"/>
  <c r="P290" i="2"/>
  <c r="P291" i="2"/>
  <c r="Q290" i="2"/>
  <c r="Q291" i="2"/>
  <c r="R290" i="2"/>
  <c r="R291" i="2"/>
  <c r="T290" i="2"/>
  <c r="T291" i="2"/>
  <c r="U290" i="2"/>
  <c r="Y290" i="2" s="1"/>
  <c r="U291" i="2"/>
  <c r="Y291" i="2" s="1"/>
  <c r="V290" i="2"/>
  <c r="W291" i="2"/>
  <c r="X290" i="2"/>
  <c r="X291" i="2"/>
  <c r="Z291" i="2"/>
  <c r="AA290" i="2"/>
  <c r="AA291" i="2"/>
  <c r="L291" i="2"/>
  <c r="M291" i="2" s="1"/>
  <c r="N291" i="2" s="1"/>
  <c r="O291" i="2" s="1"/>
  <c r="K291" i="2"/>
  <c r="J291" i="2"/>
  <c r="V291" i="2" s="1"/>
  <c r="I291" i="2"/>
  <c r="S291" i="2" s="1"/>
  <c r="H291" i="2"/>
  <c r="L290" i="2"/>
  <c r="M290" i="2" s="1"/>
  <c r="N290" i="2" s="1"/>
  <c r="O290" i="2" s="1"/>
  <c r="K290" i="2"/>
  <c r="W290" i="2" s="1"/>
  <c r="J290" i="2"/>
  <c r="I290" i="2"/>
  <c r="S290" i="2" s="1"/>
  <c r="H290" i="2"/>
  <c r="Z290" i="2" s="1"/>
  <c r="P280" i="2"/>
  <c r="P281" i="2"/>
  <c r="P283" i="2"/>
  <c r="P284" i="2"/>
  <c r="P285" i="2"/>
  <c r="P286" i="2"/>
  <c r="Q280" i="2"/>
  <c r="Q281" i="2"/>
  <c r="Q283" i="2"/>
  <c r="Q284" i="2"/>
  <c r="Q285" i="2"/>
  <c r="Q286" i="2"/>
  <c r="R280" i="2"/>
  <c r="R281" i="2"/>
  <c r="R283" i="2"/>
  <c r="R284" i="2"/>
  <c r="R285" i="2"/>
  <c r="R286" i="2"/>
  <c r="T280" i="2"/>
  <c r="T281" i="2"/>
  <c r="T283" i="2"/>
  <c r="T284" i="2"/>
  <c r="T285" i="2"/>
  <c r="T286" i="2"/>
  <c r="U280" i="2"/>
  <c r="Y280" i="2" s="1"/>
  <c r="U281" i="2"/>
  <c r="Y281" i="2" s="1"/>
  <c r="U283" i="2"/>
  <c r="Y283" i="2" s="1"/>
  <c r="U284" i="2"/>
  <c r="Y284" i="2" s="1"/>
  <c r="U285" i="2"/>
  <c r="Y285" i="2" s="1"/>
  <c r="U286" i="2"/>
  <c r="Y286" i="2" s="1"/>
  <c r="X280" i="2"/>
  <c r="X281" i="2"/>
  <c r="X283" i="2"/>
  <c r="X284" i="2"/>
  <c r="X285" i="2"/>
  <c r="X286" i="2"/>
  <c r="AA280" i="2"/>
  <c r="AA281" i="2"/>
  <c r="AA283" i="2"/>
  <c r="AA284" i="2"/>
  <c r="AA285" i="2"/>
  <c r="AA286" i="2"/>
  <c r="L286" i="2"/>
  <c r="M286" i="2" s="1"/>
  <c r="N286" i="2" s="1"/>
  <c r="O286" i="2" s="1"/>
  <c r="K286" i="2"/>
  <c r="W286" i="2" s="1"/>
  <c r="J286" i="2"/>
  <c r="V286" i="2" s="1"/>
  <c r="I286" i="2"/>
  <c r="S286" i="2" s="1"/>
  <c r="H286" i="2"/>
  <c r="Z286" i="2" s="1"/>
  <c r="L285" i="2"/>
  <c r="M285" i="2" s="1"/>
  <c r="N285" i="2" s="1"/>
  <c r="O285" i="2" s="1"/>
  <c r="K285" i="2"/>
  <c r="W285" i="2" s="1"/>
  <c r="J285" i="2"/>
  <c r="V285" i="2" s="1"/>
  <c r="I285" i="2"/>
  <c r="S285" i="2" s="1"/>
  <c r="H285" i="2"/>
  <c r="Z285" i="2" s="1"/>
  <c r="L284" i="2"/>
  <c r="M284" i="2" s="1"/>
  <c r="N284" i="2" s="1"/>
  <c r="O284" i="2" s="1"/>
  <c r="K284" i="2"/>
  <c r="W284" i="2" s="1"/>
  <c r="J284" i="2"/>
  <c r="V284" i="2" s="1"/>
  <c r="I284" i="2"/>
  <c r="S284" i="2" s="1"/>
  <c r="H284" i="2"/>
  <c r="Z284" i="2" s="1"/>
  <c r="L283" i="2"/>
  <c r="M283" i="2" s="1"/>
  <c r="N283" i="2" s="1"/>
  <c r="O283" i="2" s="1"/>
  <c r="K283" i="2"/>
  <c r="W283" i="2" s="1"/>
  <c r="J283" i="2"/>
  <c r="V283" i="2" s="1"/>
  <c r="I283" i="2"/>
  <c r="S283" i="2" s="1"/>
  <c r="H283" i="2"/>
  <c r="Z283" i="2" s="1"/>
  <c r="L281" i="2"/>
  <c r="M281" i="2" s="1"/>
  <c r="N281" i="2" s="1"/>
  <c r="O281" i="2" s="1"/>
  <c r="K281" i="2"/>
  <c r="W281" i="2" s="1"/>
  <c r="J281" i="2"/>
  <c r="V281" i="2" s="1"/>
  <c r="I281" i="2"/>
  <c r="S281" i="2" s="1"/>
  <c r="H281" i="2"/>
  <c r="Z281" i="2" s="1"/>
  <c r="L280" i="2"/>
  <c r="M280" i="2" s="1"/>
  <c r="N280" i="2" s="1"/>
  <c r="O280" i="2" s="1"/>
  <c r="K280" i="2"/>
  <c r="W280" i="2" s="1"/>
  <c r="J280" i="2"/>
  <c r="V280" i="2" s="1"/>
  <c r="I280" i="2"/>
  <c r="S280" i="2" s="1"/>
  <c r="H280" i="2"/>
  <c r="Z280" i="2" s="1"/>
  <c r="P270" i="2"/>
  <c r="P271" i="2"/>
  <c r="P273" i="2"/>
  <c r="P274" i="2"/>
  <c r="P275" i="2"/>
  <c r="P276" i="2"/>
  <c r="Q270" i="2"/>
  <c r="Q271" i="2"/>
  <c r="Q273" i="2"/>
  <c r="Q274" i="2"/>
  <c r="Q275" i="2"/>
  <c r="Q276" i="2"/>
  <c r="R270" i="2"/>
  <c r="R271" i="2"/>
  <c r="R273" i="2"/>
  <c r="R274" i="2"/>
  <c r="R275" i="2"/>
  <c r="R276" i="2"/>
  <c r="T270" i="2"/>
  <c r="T271" i="2"/>
  <c r="T273" i="2"/>
  <c r="T274" i="2"/>
  <c r="T275" i="2"/>
  <c r="T276" i="2"/>
  <c r="U270" i="2"/>
  <c r="Y270" i="2" s="1"/>
  <c r="U271" i="2"/>
  <c r="Y271" i="2" s="1"/>
  <c r="U273" i="2"/>
  <c r="Y273" i="2" s="1"/>
  <c r="U274" i="2"/>
  <c r="Y274" i="2" s="1"/>
  <c r="U275" i="2"/>
  <c r="Y275" i="2" s="1"/>
  <c r="U276" i="2"/>
  <c r="Y276" i="2" s="1"/>
  <c r="V275" i="2"/>
  <c r="X270" i="2"/>
  <c r="X271" i="2"/>
  <c r="X273" i="2"/>
  <c r="X274" i="2"/>
  <c r="X275" i="2"/>
  <c r="X276" i="2"/>
  <c r="Z273" i="2"/>
  <c r="AA270" i="2"/>
  <c r="AA271" i="2"/>
  <c r="AA273" i="2"/>
  <c r="AA274" i="2"/>
  <c r="AA275" i="2"/>
  <c r="AA276" i="2"/>
  <c r="L276" i="2"/>
  <c r="M276" i="2" s="1"/>
  <c r="N276" i="2" s="1"/>
  <c r="O276" i="2" s="1"/>
  <c r="K276" i="2"/>
  <c r="W276" i="2" s="1"/>
  <c r="J276" i="2"/>
  <c r="V276" i="2" s="1"/>
  <c r="I276" i="2"/>
  <c r="S276" i="2" s="1"/>
  <c r="H276" i="2"/>
  <c r="Z276" i="2" s="1"/>
  <c r="L275" i="2"/>
  <c r="M275" i="2" s="1"/>
  <c r="N275" i="2" s="1"/>
  <c r="O275" i="2" s="1"/>
  <c r="K275" i="2"/>
  <c r="W275" i="2" s="1"/>
  <c r="J275" i="2"/>
  <c r="I275" i="2"/>
  <c r="S275" i="2" s="1"/>
  <c r="H275" i="2"/>
  <c r="Z275" i="2" s="1"/>
  <c r="L274" i="2"/>
  <c r="M274" i="2" s="1"/>
  <c r="N274" i="2" s="1"/>
  <c r="O274" i="2" s="1"/>
  <c r="K274" i="2"/>
  <c r="W274" i="2" s="1"/>
  <c r="J274" i="2"/>
  <c r="V274" i="2" s="1"/>
  <c r="I274" i="2"/>
  <c r="S274" i="2" s="1"/>
  <c r="H274" i="2"/>
  <c r="Z274" i="2" s="1"/>
  <c r="L273" i="2"/>
  <c r="M273" i="2" s="1"/>
  <c r="N273" i="2" s="1"/>
  <c r="O273" i="2" s="1"/>
  <c r="K273" i="2"/>
  <c r="W273" i="2" s="1"/>
  <c r="J273" i="2"/>
  <c r="V273" i="2" s="1"/>
  <c r="I273" i="2"/>
  <c r="S273" i="2" s="1"/>
  <c r="H273" i="2"/>
  <c r="L271" i="2"/>
  <c r="M271" i="2" s="1"/>
  <c r="N271" i="2" s="1"/>
  <c r="O271" i="2" s="1"/>
  <c r="K271" i="2"/>
  <c r="W271" i="2" s="1"/>
  <c r="J271" i="2"/>
  <c r="V271" i="2" s="1"/>
  <c r="I271" i="2"/>
  <c r="S271" i="2" s="1"/>
  <c r="H271" i="2"/>
  <c r="Z271" i="2" s="1"/>
  <c r="L270" i="2"/>
  <c r="M270" i="2" s="1"/>
  <c r="N270" i="2" s="1"/>
  <c r="O270" i="2" s="1"/>
  <c r="K270" i="2"/>
  <c r="W270" i="2" s="1"/>
  <c r="J270" i="2"/>
  <c r="V270" i="2" s="1"/>
  <c r="I270" i="2"/>
  <c r="S270" i="2" s="1"/>
  <c r="H270" i="2"/>
  <c r="Z270" i="2" s="1"/>
  <c r="P263" i="2"/>
  <c r="P264" i="2"/>
  <c r="P265" i="2"/>
  <c r="P266" i="2"/>
  <c r="Q263" i="2"/>
  <c r="Q264" i="2"/>
  <c r="Q265" i="2"/>
  <c r="Q266" i="2"/>
  <c r="R263" i="2"/>
  <c r="R264" i="2"/>
  <c r="R265" i="2"/>
  <c r="R266" i="2"/>
  <c r="T263" i="2"/>
  <c r="T264" i="2"/>
  <c r="T265" i="2"/>
  <c r="T266" i="2"/>
  <c r="U263" i="2"/>
  <c r="Y263" i="2" s="1"/>
  <c r="U264" i="2"/>
  <c r="Y264" i="2" s="1"/>
  <c r="U265" i="2"/>
  <c r="Y265" i="2" s="1"/>
  <c r="U266" i="2"/>
  <c r="Y266" i="2" s="1"/>
  <c r="X263" i="2"/>
  <c r="X264" i="2"/>
  <c r="X265" i="2"/>
  <c r="X266" i="2"/>
  <c r="AA263" i="2"/>
  <c r="AA264" i="2"/>
  <c r="AA265" i="2"/>
  <c r="AA266" i="2"/>
  <c r="L266" i="2"/>
  <c r="M266" i="2" s="1"/>
  <c r="N266" i="2" s="1"/>
  <c r="O266" i="2" s="1"/>
  <c r="K266" i="2"/>
  <c r="W266" i="2" s="1"/>
  <c r="J266" i="2"/>
  <c r="V266" i="2" s="1"/>
  <c r="I266" i="2"/>
  <c r="S266" i="2" s="1"/>
  <c r="H266" i="2"/>
  <c r="Z266" i="2" s="1"/>
  <c r="L265" i="2"/>
  <c r="M265" i="2" s="1"/>
  <c r="N265" i="2" s="1"/>
  <c r="O265" i="2" s="1"/>
  <c r="K265" i="2"/>
  <c r="W265" i="2" s="1"/>
  <c r="J265" i="2"/>
  <c r="V265" i="2" s="1"/>
  <c r="I265" i="2"/>
  <c r="S265" i="2" s="1"/>
  <c r="H265" i="2"/>
  <c r="Z265" i="2" s="1"/>
  <c r="L264" i="2"/>
  <c r="M264" i="2" s="1"/>
  <c r="N264" i="2" s="1"/>
  <c r="O264" i="2" s="1"/>
  <c r="K264" i="2"/>
  <c r="W264" i="2" s="1"/>
  <c r="J264" i="2"/>
  <c r="V264" i="2" s="1"/>
  <c r="I264" i="2"/>
  <c r="S264" i="2" s="1"/>
  <c r="H264" i="2"/>
  <c r="Z264" i="2" s="1"/>
  <c r="L263" i="2"/>
  <c r="M263" i="2" s="1"/>
  <c r="N263" i="2" s="1"/>
  <c r="O263" i="2" s="1"/>
  <c r="K263" i="2"/>
  <c r="W263" i="2" s="1"/>
  <c r="J263" i="2"/>
  <c r="V263" i="2" s="1"/>
  <c r="I263" i="2"/>
  <c r="S263" i="2" s="1"/>
  <c r="H263" i="2"/>
  <c r="Z263" i="2" s="1"/>
  <c r="P260" i="2"/>
  <c r="P261" i="2"/>
  <c r="Q260" i="2"/>
  <c r="Q261" i="2"/>
  <c r="R260" i="2"/>
  <c r="R261" i="2"/>
  <c r="T260" i="2"/>
  <c r="T261" i="2"/>
  <c r="U260" i="2"/>
  <c r="Y260" i="2" s="1"/>
  <c r="U261" i="2"/>
  <c r="Y261" i="2" s="1"/>
  <c r="W260" i="2"/>
  <c r="X260" i="2"/>
  <c r="X261" i="2"/>
  <c r="AA260" i="2"/>
  <c r="AA261" i="2"/>
  <c r="L261" i="2"/>
  <c r="M261" i="2" s="1"/>
  <c r="N261" i="2" s="1"/>
  <c r="O261" i="2" s="1"/>
  <c r="K261" i="2"/>
  <c r="W261" i="2" s="1"/>
  <c r="J261" i="2"/>
  <c r="V261" i="2" s="1"/>
  <c r="I261" i="2"/>
  <c r="S261" i="2" s="1"/>
  <c r="H261" i="2"/>
  <c r="Z261" i="2" s="1"/>
  <c r="L260" i="2"/>
  <c r="M260" i="2" s="1"/>
  <c r="N260" i="2" s="1"/>
  <c r="O260" i="2" s="1"/>
  <c r="K260" i="2"/>
  <c r="J260" i="2"/>
  <c r="V260" i="2" s="1"/>
  <c r="I260" i="2"/>
  <c r="S260" i="2" s="1"/>
  <c r="H260" i="2"/>
  <c r="Z260" i="2" s="1"/>
  <c r="H455" i="2"/>
  <c r="Z455" i="2" s="1"/>
  <c r="I455" i="2"/>
  <c r="S455" i="2" s="1"/>
  <c r="J455" i="2"/>
  <c r="V455" i="2" s="1"/>
  <c r="K455" i="2"/>
  <c r="W455" i="2" s="1"/>
  <c r="L455" i="2"/>
  <c r="M455" i="2" s="1"/>
  <c r="N455" i="2" s="1"/>
  <c r="O455" i="2" s="1"/>
  <c r="P455" i="2"/>
  <c r="Q455" i="2"/>
  <c r="R455" i="2"/>
  <c r="T455" i="2"/>
  <c r="U455" i="2"/>
  <c r="Y455" i="2" s="1"/>
  <c r="X455" i="2"/>
  <c r="AA455" i="2"/>
  <c r="H454" i="2"/>
  <c r="Z454" i="2" s="1"/>
  <c r="I454" i="2"/>
  <c r="S454" i="2" s="1"/>
  <c r="J454" i="2"/>
  <c r="V454" i="2" s="1"/>
  <c r="K454" i="2"/>
  <c r="W454" i="2" s="1"/>
  <c r="L454" i="2"/>
  <c r="M454" i="2" s="1"/>
  <c r="N454" i="2" s="1"/>
  <c r="O454" i="2" s="1"/>
  <c r="P454" i="2"/>
  <c r="Q454" i="2"/>
  <c r="R454" i="2"/>
  <c r="T454" i="2"/>
  <c r="U454" i="2"/>
  <c r="Y454" i="2" s="1"/>
  <c r="X454" i="2"/>
  <c r="AA454" i="2"/>
  <c r="H451" i="2"/>
  <c r="Z451" i="2" s="1"/>
  <c r="I451" i="2"/>
  <c r="S451" i="2" s="1"/>
  <c r="J451" i="2"/>
  <c r="V451" i="2" s="1"/>
  <c r="K451" i="2"/>
  <c r="W451" i="2" s="1"/>
  <c r="L451" i="2"/>
  <c r="M451" i="2" s="1"/>
  <c r="N451" i="2" s="1"/>
  <c r="O451" i="2" s="1"/>
  <c r="P451" i="2"/>
  <c r="Q451" i="2"/>
  <c r="R451" i="2"/>
  <c r="T451" i="2"/>
  <c r="U451" i="2"/>
  <c r="Y451" i="2" s="1"/>
  <c r="X451" i="2"/>
  <c r="AA451" i="2"/>
  <c r="H450" i="2"/>
  <c r="Z450" i="2" s="1"/>
  <c r="I450" i="2"/>
  <c r="S450" i="2" s="1"/>
  <c r="J450" i="2"/>
  <c r="V450" i="2" s="1"/>
  <c r="K450" i="2"/>
  <c r="W450" i="2" s="1"/>
  <c r="L450" i="2"/>
  <c r="M450" i="2" s="1"/>
  <c r="N450" i="2" s="1"/>
  <c r="O450" i="2" s="1"/>
  <c r="P450" i="2"/>
  <c r="Q450" i="2"/>
  <c r="R450" i="2"/>
  <c r="T450" i="2"/>
  <c r="U450" i="2"/>
  <c r="Y450" i="2" s="1"/>
  <c r="X450" i="2"/>
  <c r="AA450" i="2"/>
  <c r="H446" i="2"/>
  <c r="Z446" i="2" s="1"/>
  <c r="I446" i="2"/>
  <c r="S446" i="2" s="1"/>
  <c r="J446" i="2"/>
  <c r="V446" i="2" s="1"/>
  <c r="K446" i="2"/>
  <c r="W446" i="2" s="1"/>
  <c r="L446" i="2"/>
  <c r="M446" i="2" s="1"/>
  <c r="N446" i="2" s="1"/>
  <c r="O446" i="2" s="1"/>
  <c r="P446" i="2"/>
  <c r="Q446" i="2"/>
  <c r="R446" i="2"/>
  <c r="T446" i="2"/>
  <c r="U446" i="2"/>
  <c r="Y446" i="2" s="1"/>
  <c r="X446" i="2"/>
  <c r="AA446" i="2"/>
  <c r="H445" i="2"/>
  <c r="Z445" i="2" s="1"/>
  <c r="I445" i="2"/>
  <c r="S445" i="2" s="1"/>
  <c r="J445" i="2"/>
  <c r="V445" i="2" s="1"/>
  <c r="K445" i="2"/>
  <c r="W445" i="2" s="1"/>
  <c r="L445" i="2"/>
  <c r="M445" i="2" s="1"/>
  <c r="N445" i="2" s="1"/>
  <c r="O445" i="2" s="1"/>
  <c r="P445" i="2"/>
  <c r="Q445" i="2"/>
  <c r="R445" i="2"/>
  <c r="T445" i="2"/>
  <c r="U445" i="2"/>
  <c r="Y445" i="2" s="1"/>
  <c r="X445" i="2"/>
  <c r="AA445" i="2"/>
  <c r="P67" i="2"/>
  <c r="P68" i="2"/>
  <c r="P69" i="2"/>
  <c r="P70" i="2"/>
  <c r="P71" i="2"/>
  <c r="Q67" i="2"/>
  <c r="Q68" i="2"/>
  <c r="Q69" i="2"/>
  <c r="Q70" i="2"/>
  <c r="Q71" i="2"/>
  <c r="R67" i="2"/>
  <c r="R68" i="2"/>
  <c r="R69" i="2"/>
  <c r="R70" i="2"/>
  <c r="R71" i="2"/>
  <c r="T67" i="2"/>
  <c r="T68" i="2"/>
  <c r="T69" i="2"/>
  <c r="T70" i="2"/>
  <c r="T71" i="2"/>
  <c r="U67" i="2"/>
  <c r="Y67" i="2" s="1"/>
  <c r="U68" i="2"/>
  <c r="Y68" i="2" s="1"/>
  <c r="U69" i="2"/>
  <c r="Y69" i="2" s="1"/>
  <c r="U70" i="2"/>
  <c r="Y70" i="2" s="1"/>
  <c r="U71" i="2"/>
  <c r="Y71" i="2" s="1"/>
  <c r="X67" i="2"/>
  <c r="X68" i="2"/>
  <c r="X69" i="2"/>
  <c r="X70" i="2"/>
  <c r="X71" i="2"/>
  <c r="Z67" i="2"/>
  <c r="Z70" i="2"/>
  <c r="Z71" i="2"/>
  <c r="AA67" i="2"/>
  <c r="AA68" i="2"/>
  <c r="AA69" i="2"/>
  <c r="AA70" i="2"/>
  <c r="AA71" i="2"/>
  <c r="L71" i="2"/>
  <c r="M71" i="2" s="1"/>
  <c r="N71" i="2" s="1"/>
  <c r="O71" i="2" s="1"/>
  <c r="K71" i="2"/>
  <c r="W71" i="2" s="1"/>
  <c r="J71" i="2"/>
  <c r="V71" i="2" s="1"/>
  <c r="I71" i="2"/>
  <c r="S71" i="2" s="1"/>
  <c r="L70" i="2"/>
  <c r="M70" i="2" s="1"/>
  <c r="N70" i="2" s="1"/>
  <c r="O70" i="2" s="1"/>
  <c r="K70" i="2"/>
  <c r="W70" i="2" s="1"/>
  <c r="J70" i="2"/>
  <c r="V70" i="2" s="1"/>
  <c r="I70" i="2"/>
  <c r="S70" i="2" s="1"/>
  <c r="L69" i="2"/>
  <c r="M69" i="2" s="1"/>
  <c r="N69" i="2" s="1"/>
  <c r="O69" i="2" s="1"/>
  <c r="K69" i="2"/>
  <c r="W69" i="2" s="1"/>
  <c r="J69" i="2"/>
  <c r="V69" i="2" s="1"/>
  <c r="I69" i="2"/>
  <c r="S69" i="2" s="1"/>
  <c r="H69" i="2"/>
  <c r="Z69" i="2" s="1"/>
  <c r="L68" i="2"/>
  <c r="M68" i="2" s="1"/>
  <c r="N68" i="2" s="1"/>
  <c r="O68" i="2" s="1"/>
  <c r="K68" i="2"/>
  <c r="W68" i="2" s="1"/>
  <c r="J68" i="2"/>
  <c r="V68" i="2" s="1"/>
  <c r="I68" i="2"/>
  <c r="S68" i="2" s="1"/>
  <c r="H68" i="2"/>
  <c r="Z68" i="2" s="1"/>
  <c r="L67" i="2"/>
  <c r="M67" i="2" s="1"/>
  <c r="N67" i="2" s="1"/>
  <c r="O67" i="2" s="1"/>
  <c r="K67" i="2"/>
  <c r="W67" i="2" s="1"/>
  <c r="J67" i="2"/>
  <c r="V67" i="2" s="1"/>
  <c r="I67" i="2"/>
  <c r="S67" i="2" s="1"/>
  <c r="P117" i="2"/>
  <c r="P118" i="2"/>
  <c r="P119" i="2"/>
  <c r="P120" i="2"/>
  <c r="P121" i="2"/>
  <c r="Q117" i="2"/>
  <c r="Q118" i="2"/>
  <c r="Q119" i="2"/>
  <c r="Q120" i="2"/>
  <c r="Q121" i="2"/>
  <c r="R117" i="2"/>
  <c r="R118" i="2"/>
  <c r="R119" i="2"/>
  <c r="R120" i="2"/>
  <c r="R121" i="2"/>
  <c r="T117" i="2"/>
  <c r="T118" i="2"/>
  <c r="T119" i="2"/>
  <c r="T120" i="2"/>
  <c r="T121" i="2"/>
  <c r="U117" i="2"/>
  <c r="Y117" i="2" s="1"/>
  <c r="U118" i="2"/>
  <c r="Y118" i="2" s="1"/>
  <c r="U119" i="2"/>
  <c r="Y119" i="2" s="1"/>
  <c r="U120" i="2"/>
  <c r="Y120" i="2" s="1"/>
  <c r="U121" i="2"/>
  <c r="Y121" i="2" s="1"/>
  <c r="X117" i="2"/>
  <c r="X118" i="2"/>
  <c r="X119" i="2"/>
  <c r="X120" i="2"/>
  <c r="X121" i="2"/>
  <c r="Z117" i="2"/>
  <c r="Z120" i="2"/>
  <c r="Z121" i="2"/>
  <c r="AA117" i="2"/>
  <c r="AA118" i="2"/>
  <c r="AA119" i="2"/>
  <c r="AA120" i="2"/>
  <c r="AA121" i="2"/>
  <c r="L121" i="2"/>
  <c r="M121" i="2" s="1"/>
  <c r="N121" i="2" s="1"/>
  <c r="O121" i="2" s="1"/>
  <c r="K121" i="2"/>
  <c r="W121" i="2" s="1"/>
  <c r="J121" i="2"/>
  <c r="V121" i="2" s="1"/>
  <c r="I121" i="2"/>
  <c r="S121" i="2" s="1"/>
  <c r="L120" i="2"/>
  <c r="M120" i="2" s="1"/>
  <c r="N120" i="2" s="1"/>
  <c r="O120" i="2" s="1"/>
  <c r="K120" i="2"/>
  <c r="W120" i="2" s="1"/>
  <c r="J120" i="2"/>
  <c r="V120" i="2" s="1"/>
  <c r="I120" i="2"/>
  <c r="S120" i="2" s="1"/>
  <c r="L119" i="2"/>
  <c r="M119" i="2" s="1"/>
  <c r="N119" i="2" s="1"/>
  <c r="O119" i="2" s="1"/>
  <c r="K119" i="2"/>
  <c r="W119" i="2" s="1"/>
  <c r="J119" i="2"/>
  <c r="V119" i="2" s="1"/>
  <c r="I119" i="2"/>
  <c r="S119" i="2" s="1"/>
  <c r="H119" i="2"/>
  <c r="Z119" i="2" s="1"/>
  <c r="L118" i="2"/>
  <c r="M118" i="2" s="1"/>
  <c r="N118" i="2" s="1"/>
  <c r="O118" i="2" s="1"/>
  <c r="K118" i="2"/>
  <c r="W118" i="2" s="1"/>
  <c r="J118" i="2"/>
  <c r="V118" i="2" s="1"/>
  <c r="I118" i="2"/>
  <c r="S118" i="2" s="1"/>
  <c r="H118" i="2"/>
  <c r="Z118" i="2" s="1"/>
  <c r="L117" i="2"/>
  <c r="M117" i="2" s="1"/>
  <c r="N117" i="2" s="1"/>
  <c r="O117" i="2" s="1"/>
  <c r="K117" i="2"/>
  <c r="W117" i="2" s="1"/>
  <c r="J117" i="2"/>
  <c r="V117" i="2" s="1"/>
  <c r="I117" i="2"/>
  <c r="S117" i="2" s="1"/>
  <c r="P112" i="2"/>
  <c r="P113" i="2"/>
  <c r="P114" i="2"/>
  <c r="P115" i="2"/>
  <c r="P116" i="2"/>
  <c r="Q112" i="2"/>
  <c r="Q113" i="2"/>
  <c r="Q114" i="2"/>
  <c r="Q115" i="2"/>
  <c r="Q116" i="2"/>
  <c r="R112" i="2"/>
  <c r="R113" i="2"/>
  <c r="R114" i="2"/>
  <c r="R115" i="2"/>
  <c r="R116" i="2"/>
  <c r="T112" i="2"/>
  <c r="T113" i="2"/>
  <c r="T114" i="2"/>
  <c r="T115" i="2"/>
  <c r="T116" i="2"/>
  <c r="U112" i="2"/>
  <c r="Y112" i="2" s="1"/>
  <c r="U113" i="2"/>
  <c r="Y113" i="2" s="1"/>
  <c r="U114" i="2"/>
  <c r="Y114" i="2" s="1"/>
  <c r="U115" i="2"/>
  <c r="Y115" i="2" s="1"/>
  <c r="U116" i="2"/>
  <c r="Y116" i="2" s="1"/>
  <c r="X112" i="2"/>
  <c r="X113" i="2"/>
  <c r="X114" i="2"/>
  <c r="X115" i="2"/>
  <c r="X116" i="2"/>
  <c r="Z112" i="2"/>
  <c r="Z115" i="2"/>
  <c r="Z116" i="2"/>
  <c r="AA112" i="2"/>
  <c r="AA113" i="2"/>
  <c r="AA114" i="2"/>
  <c r="AA115" i="2"/>
  <c r="AA116" i="2"/>
  <c r="L116" i="2"/>
  <c r="M116" i="2" s="1"/>
  <c r="N116" i="2" s="1"/>
  <c r="O116" i="2" s="1"/>
  <c r="K116" i="2"/>
  <c r="W116" i="2" s="1"/>
  <c r="J116" i="2"/>
  <c r="V116" i="2" s="1"/>
  <c r="I116" i="2"/>
  <c r="S116" i="2" s="1"/>
  <c r="L115" i="2"/>
  <c r="M115" i="2" s="1"/>
  <c r="N115" i="2" s="1"/>
  <c r="O115" i="2" s="1"/>
  <c r="K115" i="2"/>
  <c r="W115" i="2" s="1"/>
  <c r="J115" i="2"/>
  <c r="V115" i="2" s="1"/>
  <c r="I115" i="2"/>
  <c r="S115" i="2" s="1"/>
  <c r="L114" i="2"/>
  <c r="M114" i="2" s="1"/>
  <c r="N114" i="2" s="1"/>
  <c r="O114" i="2" s="1"/>
  <c r="K114" i="2"/>
  <c r="W114" i="2" s="1"/>
  <c r="J114" i="2"/>
  <c r="V114" i="2" s="1"/>
  <c r="I114" i="2"/>
  <c r="S114" i="2" s="1"/>
  <c r="H114" i="2"/>
  <c r="Z114" i="2" s="1"/>
  <c r="L113" i="2"/>
  <c r="M113" i="2" s="1"/>
  <c r="N113" i="2" s="1"/>
  <c r="O113" i="2" s="1"/>
  <c r="K113" i="2"/>
  <c r="W113" i="2" s="1"/>
  <c r="J113" i="2"/>
  <c r="V113" i="2" s="1"/>
  <c r="I113" i="2"/>
  <c r="S113" i="2" s="1"/>
  <c r="H113" i="2"/>
  <c r="Z113" i="2" s="1"/>
  <c r="L112" i="2"/>
  <c r="M112" i="2" s="1"/>
  <c r="N112" i="2" s="1"/>
  <c r="O112" i="2" s="1"/>
  <c r="K112" i="2"/>
  <c r="W112" i="2" s="1"/>
  <c r="J112" i="2"/>
  <c r="V112" i="2" s="1"/>
  <c r="I112" i="2"/>
  <c r="S112" i="2" s="1"/>
  <c r="P107" i="2"/>
  <c r="P108" i="2"/>
  <c r="P109" i="2"/>
  <c r="P110" i="2"/>
  <c r="P111" i="2"/>
  <c r="Q107" i="2"/>
  <c r="Q108" i="2"/>
  <c r="Q109" i="2"/>
  <c r="Q110" i="2"/>
  <c r="Q111" i="2"/>
  <c r="R107" i="2"/>
  <c r="R108" i="2"/>
  <c r="R109" i="2"/>
  <c r="R110" i="2"/>
  <c r="R111" i="2"/>
  <c r="T107" i="2"/>
  <c r="T108" i="2"/>
  <c r="T109" i="2"/>
  <c r="T110" i="2"/>
  <c r="T111" i="2"/>
  <c r="U107" i="2"/>
  <c r="Y107" i="2" s="1"/>
  <c r="U108" i="2"/>
  <c r="Y108" i="2" s="1"/>
  <c r="U109" i="2"/>
  <c r="Y109" i="2" s="1"/>
  <c r="U110" i="2"/>
  <c r="Y110" i="2" s="1"/>
  <c r="U111" i="2"/>
  <c r="Y111" i="2" s="1"/>
  <c r="X107" i="2"/>
  <c r="X108" i="2"/>
  <c r="X109" i="2"/>
  <c r="X110" i="2"/>
  <c r="X111" i="2"/>
  <c r="Z107" i="2"/>
  <c r="Z110" i="2"/>
  <c r="Z111" i="2"/>
  <c r="AA107" i="2"/>
  <c r="AA108" i="2"/>
  <c r="AA109" i="2"/>
  <c r="AA110" i="2"/>
  <c r="AA111" i="2"/>
  <c r="L111" i="2"/>
  <c r="M111" i="2" s="1"/>
  <c r="N111" i="2" s="1"/>
  <c r="O111" i="2" s="1"/>
  <c r="K111" i="2"/>
  <c r="W111" i="2" s="1"/>
  <c r="J111" i="2"/>
  <c r="V111" i="2" s="1"/>
  <c r="I111" i="2"/>
  <c r="S111" i="2" s="1"/>
  <c r="L110" i="2"/>
  <c r="M110" i="2" s="1"/>
  <c r="N110" i="2" s="1"/>
  <c r="O110" i="2" s="1"/>
  <c r="K110" i="2"/>
  <c r="W110" i="2" s="1"/>
  <c r="J110" i="2"/>
  <c r="V110" i="2" s="1"/>
  <c r="I110" i="2"/>
  <c r="S110" i="2" s="1"/>
  <c r="L109" i="2"/>
  <c r="M109" i="2" s="1"/>
  <c r="N109" i="2" s="1"/>
  <c r="O109" i="2" s="1"/>
  <c r="K109" i="2"/>
  <c r="W109" i="2" s="1"/>
  <c r="J109" i="2"/>
  <c r="V109" i="2" s="1"/>
  <c r="I109" i="2"/>
  <c r="S109" i="2" s="1"/>
  <c r="H109" i="2"/>
  <c r="Z109" i="2" s="1"/>
  <c r="L108" i="2"/>
  <c r="M108" i="2" s="1"/>
  <c r="N108" i="2" s="1"/>
  <c r="O108" i="2" s="1"/>
  <c r="K108" i="2"/>
  <c r="W108" i="2" s="1"/>
  <c r="J108" i="2"/>
  <c r="V108" i="2" s="1"/>
  <c r="I108" i="2"/>
  <c r="S108" i="2" s="1"/>
  <c r="H108" i="2"/>
  <c r="Z108" i="2" s="1"/>
  <c r="L107" i="2"/>
  <c r="M107" i="2" s="1"/>
  <c r="N107" i="2" s="1"/>
  <c r="O107" i="2" s="1"/>
  <c r="K107" i="2"/>
  <c r="W107" i="2" s="1"/>
  <c r="J107" i="2"/>
  <c r="V107" i="2" s="1"/>
  <c r="I107" i="2"/>
  <c r="S107" i="2" s="1"/>
  <c r="P102" i="2"/>
  <c r="P103" i="2"/>
  <c r="P104" i="2"/>
  <c r="P105" i="2"/>
  <c r="P106" i="2"/>
  <c r="Q102" i="2"/>
  <c r="Q103" i="2"/>
  <c r="Q104" i="2"/>
  <c r="Q105" i="2"/>
  <c r="Q106" i="2"/>
  <c r="R102" i="2"/>
  <c r="R103" i="2"/>
  <c r="R104" i="2"/>
  <c r="R105" i="2"/>
  <c r="R106" i="2"/>
  <c r="T102" i="2"/>
  <c r="T103" i="2"/>
  <c r="T104" i="2"/>
  <c r="T105" i="2"/>
  <c r="T106" i="2"/>
  <c r="U102" i="2"/>
  <c r="Y102" i="2" s="1"/>
  <c r="U103" i="2"/>
  <c r="Y103" i="2" s="1"/>
  <c r="U104" i="2"/>
  <c r="Y104" i="2" s="1"/>
  <c r="U105" i="2"/>
  <c r="Y105" i="2" s="1"/>
  <c r="U106" i="2"/>
  <c r="Y106" i="2" s="1"/>
  <c r="X102" i="2"/>
  <c r="X103" i="2"/>
  <c r="X104" i="2"/>
  <c r="X105" i="2"/>
  <c r="X106" i="2"/>
  <c r="Z102" i="2"/>
  <c r="Z105" i="2"/>
  <c r="Z106" i="2"/>
  <c r="AA102" i="2"/>
  <c r="AA103" i="2"/>
  <c r="AA104" i="2"/>
  <c r="AA105" i="2"/>
  <c r="AA106" i="2"/>
  <c r="L106" i="2"/>
  <c r="M106" i="2" s="1"/>
  <c r="N106" i="2" s="1"/>
  <c r="O106" i="2" s="1"/>
  <c r="K106" i="2"/>
  <c r="W106" i="2" s="1"/>
  <c r="J106" i="2"/>
  <c r="V106" i="2" s="1"/>
  <c r="I106" i="2"/>
  <c r="S106" i="2" s="1"/>
  <c r="L105" i="2"/>
  <c r="M105" i="2" s="1"/>
  <c r="N105" i="2" s="1"/>
  <c r="O105" i="2" s="1"/>
  <c r="K105" i="2"/>
  <c r="W105" i="2" s="1"/>
  <c r="J105" i="2"/>
  <c r="V105" i="2" s="1"/>
  <c r="I105" i="2"/>
  <c r="S105" i="2" s="1"/>
  <c r="L104" i="2"/>
  <c r="M104" i="2" s="1"/>
  <c r="N104" i="2" s="1"/>
  <c r="O104" i="2" s="1"/>
  <c r="K104" i="2"/>
  <c r="W104" i="2" s="1"/>
  <c r="J104" i="2"/>
  <c r="V104" i="2" s="1"/>
  <c r="I104" i="2"/>
  <c r="S104" i="2" s="1"/>
  <c r="H104" i="2"/>
  <c r="Z104" i="2" s="1"/>
  <c r="L103" i="2"/>
  <c r="M103" i="2" s="1"/>
  <c r="N103" i="2" s="1"/>
  <c r="O103" i="2" s="1"/>
  <c r="K103" i="2"/>
  <c r="W103" i="2" s="1"/>
  <c r="J103" i="2"/>
  <c r="V103" i="2" s="1"/>
  <c r="I103" i="2"/>
  <c r="S103" i="2" s="1"/>
  <c r="H103" i="2"/>
  <c r="Z103" i="2" s="1"/>
  <c r="L102" i="2"/>
  <c r="M102" i="2" s="1"/>
  <c r="N102" i="2" s="1"/>
  <c r="O102" i="2" s="1"/>
  <c r="K102" i="2"/>
  <c r="W102" i="2" s="1"/>
  <c r="J102" i="2"/>
  <c r="V102" i="2" s="1"/>
  <c r="I102" i="2"/>
  <c r="S102" i="2" s="1"/>
  <c r="P97" i="2"/>
  <c r="P98" i="2"/>
  <c r="P99" i="2"/>
  <c r="P100" i="2"/>
  <c r="P101" i="2"/>
  <c r="Q97" i="2"/>
  <c r="Q98" i="2"/>
  <c r="Q99" i="2"/>
  <c r="Q100" i="2"/>
  <c r="Q101" i="2"/>
  <c r="R97" i="2"/>
  <c r="R98" i="2"/>
  <c r="R99" i="2"/>
  <c r="R100" i="2"/>
  <c r="R101" i="2"/>
  <c r="T97" i="2"/>
  <c r="T98" i="2"/>
  <c r="T99" i="2"/>
  <c r="T100" i="2"/>
  <c r="T101" i="2"/>
  <c r="U97" i="2"/>
  <c r="Y97" i="2" s="1"/>
  <c r="U98" i="2"/>
  <c r="Y98" i="2" s="1"/>
  <c r="U99" i="2"/>
  <c r="Y99" i="2" s="1"/>
  <c r="U100" i="2"/>
  <c r="Y100" i="2" s="1"/>
  <c r="U101" i="2"/>
  <c r="Y101" i="2" s="1"/>
  <c r="X97" i="2"/>
  <c r="X98" i="2"/>
  <c r="X99" i="2"/>
  <c r="X100" i="2"/>
  <c r="X101" i="2"/>
  <c r="Z97" i="2"/>
  <c r="Z100" i="2"/>
  <c r="Z101" i="2"/>
  <c r="AA97" i="2"/>
  <c r="AA98" i="2"/>
  <c r="AA99" i="2"/>
  <c r="AA100" i="2"/>
  <c r="AA101" i="2"/>
  <c r="L101" i="2"/>
  <c r="M101" i="2" s="1"/>
  <c r="N101" i="2" s="1"/>
  <c r="O101" i="2" s="1"/>
  <c r="K101" i="2"/>
  <c r="W101" i="2" s="1"/>
  <c r="J101" i="2"/>
  <c r="V101" i="2" s="1"/>
  <c r="I101" i="2"/>
  <c r="S101" i="2" s="1"/>
  <c r="L100" i="2"/>
  <c r="M100" i="2" s="1"/>
  <c r="N100" i="2" s="1"/>
  <c r="O100" i="2" s="1"/>
  <c r="K100" i="2"/>
  <c r="W100" i="2" s="1"/>
  <c r="J100" i="2"/>
  <c r="V100" i="2" s="1"/>
  <c r="I100" i="2"/>
  <c r="S100" i="2" s="1"/>
  <c r="L99" i="2"/>
  <c r="M99" i="2" s="1"/>
  <c r="N99" i="2" s="1"/>
  <c r="O99" i="2" s="1"/>
  <c r="K99" i="2"/>
  <c r="W99" i="2" s="1"/>
  <c r="J99" i="2"/>
  <c r="V99" i="2" s="1"/>
  <c r="I99" i="2"/>
  <c r="S99" i="2" s="1"/>
  <c r="H99" i="2"/>
  <c r="Z99" i="2" s="1"/>
  <c r="L98" i="2"/>
  <c r="M98" i="2" s="1"/>
  <c r="N98" i="2" s="1"/>
  <c r="O98" i="2" s="1"/>
  <c r="K98" i="2"/>
  <c r="W98" i="2" s="1"/>
  <c r="J98" i="2"/>
  <c r="V98" i="2" s="1"/>
  <c r="I98" i="2"/>
  <c r="S98" i="2" s="1"/>
  <c r="H98" i="2"/>
  <c r="Z98" i="2" s="1"/>
  <c r="L97" i="2"/>
  <c r="M97" i="2" s="1"/>
  <c r="N97" i="2" s="1"/>
  <c r="O97" i="2" s="1"/>
  <c r="K97" i="2"/>
  <c r="W97" i="2" s="1"/>
  <c r="J97" i="2"/>
  <c r="V97" i="2" s="1"/>
  <c r="I97" i="2"/>
  <c r="S97" i="2" s="1"/>
  <c r="P92" i="2"/>
  <c r="P93" i="2"/>
  <c r="P94" i="2"/>
  <c r="P95" i="2"/>
  <c r="P96" i="2"/>
  <c r="Q92" i="2"/>
  <c r="Q93" i="2"/>
  <c r="Q94" i="2"/>
  <c r="Q95" i="2"/>
  <c r="Q96" i="2"/>
  <c r="R92" i="2"/>
  <c r="R93" i="2"/>
  <c r="R94" i="2"/>
  <c r="R95" i="2"/>
  <c r="R96" i="2"/>
  <c r="T92" i="2"/>
  <c r="T93" i="2"/>
  <c r="T94" i="2"/>
  <c r="T95" i="2"/>
  <c r="T96" i="2"/>
  <c r="U92" i="2"/>
  <c r="Y92" i="2" s="1"/>
  <c r="U93" i="2"/>
  <c r="Y93" i="2" s="1"/>
  <c r="U94" i="2"/>
  <c r="Y94" i="2" s="1"/>
  <c r="U95" i="2"/>
  <c r="Y95" i="2" s="1"/>
  <c r="U96" i="2"/>
  <c r="Y96" i="2" s="1"/>
  <c r="X92" i="2"/>
  <c r="X93" i="2"/>
  <c r="X94" i="2"/>
  <c r="X95" i="2"/>
  <c r="X96" i="2"/>
  <c r="Z92" i="2"/>
  <c r="Z95" i="2"/>
  <c r="Z96" i="2"/>
  <c r="AA92" i="2"/>
  <c r="AA93" i="2"/>
  <c r="AA94" i="2"/>
  <c r="AA95" i="2"/>
  <c r="AA96" i="2"/>
  <c r="L96" i="2"/>
  <c r="M96" i="2" s="1"/>
  <c r="N96" i="2" s="1"/>
  <c r="O96" i="2" s="1"/>
  <c r="K96" i="2"/>
  <c r="W96" i="2" s="1"/>
  <c r="J96" i="2"/>
  <c r="V96" i="2" s="1"/>
  <c r="I96" i="2"/>
  <c r="S96" i="2" s="1"/>
  <c r="L95" i="2"/>
  <c r="M95" i="2" s="1"/>
  <c r="N95" i="2" s="1"/>
  <c r="O95" i="2" s="1"/>
  <c r="K95" i="2"/>
  <c r="W95" i="2" s="1"/>
  <c r="J95" i="2"/>
  <c r="V95" i="2" s="1"/>
  <c r="I95" i="2"/>
  <c r="S95" i="2" s="1"/>
  <c r="L94" i="2"/>
  <c r="M94" i="2" s="1"/>
  <c r="N94" i="2" s="1"/>
  <c r="O94" i="2" s="1"/>
  <c r="K94" i="2"/>
  <c r="W94" i="2" s="1"/>
  <c r="J94" i="2"/>
  <c r="V94" i="2" s="1"/>
  <c r="I94" i="2"/>
  <c r="S94" i="2" s="1"/>
  <c r="H94" i="2"/>
  <c r="Z94" i="2" s="1"/>
  <c r="L93" i="2"/>
  <c r="M93" i="2" s="1"/>
  <c r="N93" i="2" s="1"/>
  <c r="O93" i="2" s="1"/>
  <c r="K93" i="2"/>
  <c r="W93" i="2" s="1"/>
  <c r="J93" i="2"/>
  <c r="V93" i="2" s="1"/>
  <c r="I93" i="2"/>
  <c r="S93" i="2" s="1"/>
  <c r="H93" i="2"/>
  <c r="Z93" i="2" s="1"/>
  <c r="L92" i="2"/>
  <c r="M92" i="2" s="1"/>
  <c r="N92" i="2" s="1"/>
  <c r="O92" i="2" s="1"/>
  <c r="K92" i="2"/>
  <c r="W92" i="2" s="1"/>
  <c r="J92" i="2"/>
  <c r="V92" i="2" s="1"/>
  <c r="I92" i="2"/>
  <c r="S92" i="2" s="1"/>
  <c r="P87" i="2"/>
  <c r="P88" i="2"/>
  <c r="P89" i="2"/>
  <c r="P90" i="2"/>
  <c r="P91" i="2"/>
  <c r="Q87" i="2"/>
  <c r="Q88" i="2"/>
  <c r="Q89" i="2"/>
  <c r="Q90" i="2"/>
  <c r="Q91" i="2"/>
  <c r="R87" i="2"/>
  <c r="R88" i="2"/>
  <c r="R89" i="2"/>
  <c r="R90" i="2"/>
  <c r="R91" i="2"/>
  <c r="T87" i="2"/>
  <c r="T88" i="2"/>
  <c r="T89" i="2"/>
  <c r="T90" i="2"/>
  <c r="T91" i="2"/>
  <c r="U87" i="2"/>
  <c r="Y87" i="2" s="1"/>
  <c r="U88" i="2"/>
  <c r="Y88" i="2" s="1"/>
  <c r="U89" i="2"/>
  <c r="Y89" i="2" s="1"/>
  <c r="U90" i="2"/>
  <c r="Y90" i="2" s="1"/>
  <c r="U91" i="2"/>
  <c r="Y91" i="2" s="1"/>
  <c r="X87" i="2"/>
  <c r="X88" i="2"/>
  <c r="X89" i="2"/>
  <c r="X90" i="2"/>
  <c r="X91" i="2"/>
  <c r="Z87" i="2"/>
  <c r="Z90" i="2"/>
  <c r="Z91" i="2"/>
  <c r="AA87" i="2"/>
  <c r="AA88" i="2"/>
  <c r="AA89" i="2"/>
  <c r="AA90" i="2"/>
  <c r="AA91" i="2"/>
  <c r="L91" i="2"/>
  <c r="M91" i="2" s="1"/>
  <c r="N91" i="2" s="1"/>
  <c r="O91" i="2" s="1"/>
  <c r="K91" i="2"/>
  <c r="W91" i="2" s="1"/>
  <c r="J91" i="2"/>
  <c r="V91" i="2" s="1"/>
  <c r="I91" i="2"/>
  <c r="S91" i="2" s="1"/>
  <c r="L90" i="2"/>
  <c r="M90" i="2" s="1"/>
  <c r="N90" i="2" s="1"/>
  <c r="O90" i="2" s="1"/>
  <c r="K90" i="2"/>
  <c r="W90" i="2" s="1"/>
  <c r="J90" i="2"/>
  <c r="V90" i="2" s="1"/>
  <c r="I90" i="2"/>
  <c r="S90" i="2" s="1"/>
  <c r="L89" i="2"/>
  <c r="M89" i="2" s="1"/>
  <c r="N89" i="2" s="1"/>
  <c r="O89" i="2" s="1"/>
  <c r="K89" i="2"/>
  <c r="W89" i="2" s="1"/>
  <c r="J89" i="2"/>
  <c r="V89" i="2" s="1"/>
  <c r="I89" i="2"/>
  <c r="S89" i="2" s="1"/>
  <c r="H89" i="2"/>
  <c r="Z89" i="2" s="1"/>
  <c r="L88" i="2"/>
  <c r="M88" i="2" s="1"/>
  <c r="N88" i="2" s="1"/>
  <c r="O88" i="2" s="1"/>
  <c r="K88" i="2"/>
  <c r="W88" i="2" s="1"/>
  <c r="J88" i="2"/>
  <c r="V88" i="2" s="1"/>
  <c r="I88" i="2"/>
  <c r="S88" i="2" s="1"/>
  <c r="H88" i="2"/>
  <c r="Z88" i="2" s="1"/>
  <c r="L87" i="2"/>
  <c r="M87" i="2" s="1"/>
  <c r="N87" i="2" s="1"/>
  <c r="O87" i="2" s="1"/>
  <c r="K87" i="2"/>
  <c r="W87" i="2" s="1"/>
  <c r="J87" i="2"/>
  <c r="V87" i="2" s="1"/>
  <c r="I87" i="2"/>
  <c r="S87" i="2" s="1"/>
  <c r="P82" i="2"/>
  <c r="P83" i="2"/>
  <c r="P84" i="2"/>
  <c r="P85" i="2"/>
  <c r="P86" i="2"/>
  <c r="Q82" i="2"/>
  <c r="Q83" i="2"/>
  <c r="Q84" i="2"/>
  <c r="Q85" i="2"/>
  <c r="Q86" i="2"/>
  <c r="R82" i="2"/>
  <c r="R83" i="2"/>
  <c r="R84" i="2"/>
  <c r="R85" i="2"/>
  <c r="R86" i="2"/>
  <c r="T82" i="2"/>
  <c r="T83" i="2"/>
  <c r="T84" i="2"/>
  <c r="T85" i="2"/>
  <c r="T86" i="2"/>
  <c r="U82" i="2"/>
  <c r="Y82" i="2" s="1"/>
  <c r="U83" i="2"/>
  <c r="Y83" i="2" s="1"/>
  <c r="U84" i="2"/>
  <c r="Y84" i="2" s="1"/>
  <c r="U85" i="2"/>
  <c r="Y85" i="2" s="1"/>
  <c r="U86" i="2"/>
  <c r="Y86" i="2" s="1"/>
  <c r="X82" i="2"/>
  <c r="X83" i="2"/>
  <c r="X84" i="2"/>
  <c r="X85" i="2"/>
  <c r="X86" i="2"/>
  <c r="Z82" i="2"/>
  <c r="Z85" i="2"/>
  <c r="Z86" i="2"/>
  <c r="AA82" i="2"/>
  <c r="AA83" i="2"/>
  <c r="AA84" i="2"/>
  <c r="AA85" i="2"/>
  <c r="AA86" i="2"/>
  <c r="L86" i="2"/>
  <c r="M86" i="2" s="1"/>
  <c r="N86" i="2" s="1"/>
  <c r="O86" i="2" s="1"/>
  <c r="K86" i="2"/>
  <c r="W86" i="2" s="1"/>
  <c r="J86" i="2"/>
  <c r="V86" i="2" s="1"/>
  <c r="I86" i="2"/>
  <c r="S86" i="2" s="1"/>
  <c r="L85" i="2"/>
  <c r="M85" i="2" s="1"/>
  <c r="N85" i="2" s="1"/>
  <c r="O85" i="2" s="1"/>
  <c r="K85" i="2"/>
  <c r="W85" i="2" s="1"/>
  <c r="J85" i="2"/>
  <c r="V85" i="2" s="1"/>
  <c r="I85" i="2"/>
  <c r="S85" i="2" s="1"/>
  <c r="L84" i="2"/>
  <c r="M84" i="2" s="1"/>
  <c r="N84" i="2" s="1"/>
  <c r="O84" i="2" s="1"/>
  <c r="K84" i="2"/>
  <c r="W84" i="2" s="1"/>
  <c r="J84" i="2"/>
  <c r="V84" i="2" s="1"/>
  <c r="I84" i="2"/>
  <c r="S84" i="2" s="1"/>
  <c r="H84" i="2"/>
  <c r="Z84" i="2" s="1"/>
  <c r="L83" i="2"/>
  <c r="M83" i="2" s="1"/>
  <c r="N83" i="2" s="1"/>
  <c r="O83" i="2" s="1"/>
  <c r="K83" i="2"/>
  <c r="W83" i="2" s="1"/>
  <c r="J83" i="2"/>
  <c r="V83" i="2" s="1"/>
  <c r="I83" i="2"/>
  <c r="S83" i="2" s="1"/>
  <c r="H83" i="2"/>
  <c r="Z83" i="2" s="1"/>
  <c r="L82" i="2"/>
  <c r="M82" i="2" s="1"/>
  <c r="N82" i="2" s="1"/>
  <c r="O82" i="2" s="1"/>
  <c r="K82" i="2"/>
  <c r="W82" i="2" s="1"/>
  <c r="J82" i="2"/>
  <c r="V82" i="2" s="1"/>
  <c r="I82" i="2"/>
  <c r="S82" i="2" s="1"/>
  <c r="P77" i="2"/>
  <c r="P78" i="2"/>
  <c r="P79" i="2"/>
  <c r="P80" i="2"/>
  <c r="P81" i="2"/>
  <c r="Q77" i="2"/>
  <c r="Q78" i="2"/>
  <c r="Q79" i="2"/>
  <c r="Q80" i="2"/>
  <c r="Q81" i="2"/>
  <c r="R77" i="2"/>
  <c r="R78" i="2"/>
  <c r="R79" i="2"/>
  <c r="R80" i="2"/>
  <c r="R81" i="2"/>
  <c r="T77" i="2"/>
  <c r="T78" i="2"/>
  <c r="T79" i="2"/>
  <c r="T80" i="2"/>
  <c r="T81" i="2"/>
  <c r="U77" i="2"/>
  <c r="Y77" i="2" s="1"/>
  <c r="U78" i="2"/>
  <c r="Y78" i="2" s="1"/>
  <c r="U79" i="2"/>
  <c r="Y79" i="2" s="1"/>
  <c r="U80" i="2"/>
  <c r="Y80" i="2" s="1"/>
  <c r="U81" i="2"/>
  <c r="Y81" i="2" s="1"/>
  <c r="X77" i="2"/>
  <c r="X78" i="2"/>
  <c r="X79" i="2"/>
  <c r="X80" i="2"/>
  <c r="X81" i="2"/>
  <c r="Z77" i="2"/>
  <c r="Z80" i="2"/>
  <c r="Z81" i="2"/>
  <c r="AA77" i="2"/>
  <c r="AA78" i="2"/>
  <c r="AA79" i="2"/>
  <c r="AA80" i="2"/>
  <c r="AA81" i="2"/>
  <c r="L81" i="2"/>
  <c r="M81" i="2" s="1"/>
  <c r="N81" i="2" s="1"/>
  <c r="O81" i="2" s="1"/>
  <c r="K81" i="2"/>
  <c r="W81" i="2" s="1"/>
  <c r="J81" i="2"/>
  <c r="V81" i="2" s="1"/>
  <c r="I81" i="2"/>
  <c r="S81" i="2" s="1"/>
  <c r="L80" i="2"/>
  <c r="M80" i="2" s="1"/>
  <c r="N80" i="2" s="1"/>
  <c r="O80" i="2" s="1"/>
  <c r="K80" i="2"/>
  <c r="W80" i="2" s="1"/>
  <c r="J80" i="2"/>
  <c r="V80" i="2" s="1"/>
  <c r="I80" i="2"/>
  <c r="S80" i="2" s="1"/>
  <c r="L79" i="2"/>
  <c r="M79" i="2" s="1"/>
  <c r="N79" i="2" s="1"/>
  <c r="O79" i="2" s="1"/>
  <c r="K79" i="2"/>
  <c r="W79" i="2" s="1"/>
  <c r="J79" i="2"/>
  <c r="V79" i="2" s="1"/>
  <c r="I79" i="2"/>
  <c r="S79" i="2" s="1"/>
  <c r="H79" i="2"/>
  <c r="Z79" i="2" s="1"/>
  <c r="L78" i="2"/>
  <c r="M78" i="2" s="1"/>
  <c r="N78" i="2" s="1"/>
  <c r="O78" i="2" s="1"/>
  <c r="K78" i="2"/>
  <c r="W78" i="2" s="1"/>
  <c r="J78" i="2"/>
  <c r="V78" i="2" s="1"/>
  <c r="I78" i="2"/>
  <c r="S78" i="2" s="1"/>
  <c r="H78" i="2"/>
  <c r="Z78" i="2" s="1"/>
  <c r="L77" i="2"/>
  <c r="M77" i="2" s="1"/>
  <c r="N77" i="2" s="1"/>
  <c r="O77" i="2" s="1"/>
  <c r="K77" i="2"/>
  <c r="W77" i="2" s="1"/>
  <c r="J77" i="2"/>
  <c r="V77" i="2" s="1"/>
  <c r="I77" i="2"/>
  <c r="S77" i="2" s="1"/>
  <c r="P72" i="2"/>
  <c r="P73" i="2"/>
  <c r="P74" i="2"/>
  <c r="P75" i="2"/>
  <c r="P76" i="2"/>
  <c r="Q72" i="2"/>
  <c r="Q73" i="2"/>
  <c r="Q74" i="2"/>
  <c r="Q75" i="2"/>
  <c r="Q76" i="2"/>
  <c r="R72" i="2"/>
  <c r="R73" i="2"/>
  <c r="R74" i="2"/>
  <c r="R75" i="2"/>
  <c r="R76" i="2"/>
  <c r="T72" i="2"/>
  <c r="T73" i="2"/>
  <c r="T74" i="2"/>
  <c r="T75" i="2"/>
  <c r="T76" i="2"/>
  <c r="U72" i="2"/>
  <c r="Y72" i="2" s="1"/>
  <c r="U73" i="2"/>
  <c r="Y73" i="2" s="1"/>
  <c r="U74" i="2"/>
  <c r="Y74" i="2" s="1"/>
  <c r="U75" i="2"/>
  <c r="Y75" i="2" s="1"/>
  <c r="U76" i="2"/>
  <c r="Y76" i="2" s="1"/>
  <c r="X72" i="2"/>
  <c r="X73" i="2"/>
  <c r="X74" i="2"/>
  <c r="X75" i="2"/>
  <c r="X76" i="2"/>
  <c r="Z72" i="2"/>
  <c r="Z75" i="2"/>
  <c r="Z76" i="2"/>
  <c r="AA72" i="2"/>
  <c r="AA73" i="2"/>
  <c r="AA74" i="2"/>
  <c r="AA75" i="2"/>
  <c r="AA76" i="2"/>
  <c r="L76" i="2"/>
  <c r="M76" i="2" s="1"/>
  <c r="N76" i="2" s="1"/>
  <c r="O76" i="2" s="1"/>
  <c r="K76" i="2"/>
  <c r="W76" i="2" s="1"/>
  <c r="J76" i="2"/>
  <c r="V76" i="2" s="1"/>
  <c r="I76" i="2"/>
  <c r="S76" i="2" s="1"/>
  <c r="L75" i="2"/>
  <c r="M75" i="2" s="1"/>
  <c r="N75" i="2" s="1"/>
  <c r="O75" i="2" s="1"/>
  <c r="K75" i="2"/>
  <c r="W75" i="2" s="1"/>
  <c r="J75" i="2"/>
  <c r="V75" i="2" s="1"/>
  <c r="I75" i="2"/>
  <c r="S75" i="2" s="1"/>
  <c r="L74" i="2"/>
  <c r="M74" i="2" s="1"/>
  <c r="N74" i="2" s="1"/>
  <c r="O74" i="2" s="1"/>
  <c r="K74" i="2"/>
  <c r="W74" i="2" s="1"/>
  <c r="J74" i="2"/>
  <c r="V74" i="2" s="1"/>
  <c r="I74" i="2"/>
  <c r="S74" i="2" s="1"/>
  <c r="H74" i="2"/>
  <c r="Z74" i="2" s="1"/>
  <c r="L73" i="2"/>
  <c r="M73" i="2" s="1"/>
  <c r="N73" i="2" s="1"/>
  <c r="O73" i="2" s="1"/>
  <c r="K73" i="2"/>
  <c r="W73" i="2" s="1"/>
  <c r="J73" i="2"/>
  <c r="V73" i="2" s="1"/>
  <c r="I73" i="2"/>
  <c r="S73" i="2" s="1"/>
  <c r="H73" i="2"/>
  <c r="Z73" i="2" s="1"/>
  <c r="L72" i="2"/>
  <c r="M72" i="2" s="1"/>
  <c r="N72" i="2" s="1"/>
  <c r="O72" i="2" s="1"/>
  <c r="K72" i="2"/>
  <c r="W72" i="2" s="1"/>
  <c r="J72" i="2"/>
  <c r="V72" i="2" s="1"/>
  <c r="I72" i="2"/>
  <c r="S72" i="2" s="1"/>
  <c r="P62" i="2"/>
  <c r="P63" i="2"/>
  <c r="P64" i="2"/>
  <c r="P65" i="2"/>
  <c r="P66" i="2"/>
  <c r="Q62" i="2"/>
  <c r="Q63" i="2"/>
  <c r="Q64" i="2"/>
  <c r="Q65" i="2"/>
  <c r="Q66" i="2"/>
  <c r="R62" i="2"/>
  <c r="R63" i="2"/>
  <c r="R64" i="2"/>
  <c r="R65" i="2"/>
  <c r="R66" i="2"/>
  <c r="T62" i="2"/>
  <c r="T63" i="2"/>
  <c r="T64" i="2"/>
  <c r="T65" i="2"/>
  <c r="T66" i="2"/>
  <c r="U62" i="2"/>
  <c r="Y62" i="2" s="1"/>
  <c r="U63" i="2"/>
  <c r="Y63" i="2" s="1"/>
  <c r="U64" i="2"/>
  <c r="Y64" i="2" s="1"/>
  <c r="U65" i="2"/>
  <c r="Y65" i="2" s="1"/>
  <c r="U66" i="2"/>
  <c r="Y66" i="2" s="1"/>
  <c r="X62" i="2"/>
  <c r="X63" i="2"/>
  <c r="X64" i="2"/>
  <c r="X65" i="2"/>
  <c r="X66" i="2"/>
  <c r="Z62" i="2"/>
  <c r="Z65" i="2"/>
  <c r="Z66" i="2"/>
  <c r="AA62" i="2"/>
  <c r="AA63" i="2"/>
  <c r="AA64" i="2"/>
  <c r="AA65" i="2"/>
  <c r="AA66" i="2"/>
  <c r="L66" i="2"/>
  <c r="M66" i="2" s="1"/>
  <c r="N66" i="2" s="1"/>
  <c r="O66" i="2" s="1"/>
  <c r="K66" i="2"/>
  <c r="W66" i="2" s="1"/>
  <c r="J66" i="2"/>
  <c r="V66" i="2" s="1"/>
  <c r="I66" i="2"/>
  <c r="S66" i="2" s="1"/>
  <c r="L65" i="2"/>
  <c r="M65" i="2" s="1"/>
  <c r="N65" i="2" s="1"/>
  <c r="O65" i="2" s="1"/>
  <c r="K65" i="2"/>
  <c r="W65" i="2" s="1"/>
  <c r="J65" i="2"/>
  <c r="V65" i="2" s="1"/>
  <c r="I65" i="2"/>
  <c r="S65" i="2" s="1"/>
  <c r="L64" i="2"/>
  <c r="M64" i="2" s="1"/>
  <c r="N64" i="2" s="1"/>
  <c r="O64" i="2" s="1"/>
  <c r="K64" i="2"/>
  <c r="W64" i="2" s="1"/>
  <c r="J64" i="2"/>
  <c r="V64" i="2" s="1"/>
  <c r="I64" i="2"/>
  <c r="S64" i="2" s="1"/>
  <c r="H64" i="2"/>
  <c r="Z64" i="2" s="1"/>
  <c r="L63" i="2"/>
  <c r="M63" i="2" s="1"/>
  <c r="N63" i="2" s="1"/>
  <c r="O63" i="2" s="1"/>
  <c r="K63" i="2"/>
  <c r="W63" i="2" s="1"/>
  <c r="J63" i="2"/>
  <c r="V63" i="2" s="1"/>
  <c r="I63" i="2"/>
  <c r="S63" i="2" s="1"/>
  <c r="H63" i="2"/>
  <c r="Z63" i="2" s="1"/>
  <c r="L62" i="2"/>
  <c r="M62" i="2" s="1"/>
  <c r="N62" i="2" s="1"/>
  <c r="O62" i="2" s="1"/>
  <c r="K62" i="2"/>
  <c r="W62" i="2" s="1"/>
  <c r="J62" i="2"/>
  <c r="V62" i="2" s="1"/>
  <c r="I62" i="2"/>
  <c r="S62" i="2" s="1"/>
  <c r="P57" i="2"/>
  <c r="P58" i="2"/>
  <c r="P59" i="2"/>
  <c r="P60" i="2"/>
  <c r="P61" i="2"/>
  <c r="Q57" i="2"/>
  <c r="Q58" i="2"/>
  <c r="Q59" i="2"/>
  <c r="Q60" i="2"/>
  <c r="Q61" i="2"/>
  <c r="R57" i="2"/>
  <c r="R58" i="2"/>
  <c r="R59" i="2"/>
  <c r="R60" i="2"/>
  <c r="R61" i="2"/>
  <c r="T57" i="2"/>
  <c r="T58" i="2"/>
  <c r="T59" i="2"/>
  <c r="T60" i="2"/>
  <c r="T61" i="2"/>
  <c r="U57" i="2"/>
  <c r="Y57" i="2" s="1"/>
  <c r="U58" i="2"/>
  <c r="Y58" i="2" s="1"/>
  <c r="U59" i="2"/>
  <c r="Y59" i="2" s="1"/>
  <c r="U60" i="2"/>
  <c r="Y60" i="2" s="1"/>
  <c r="U61" i="2"/>
  <c r="Y61" i="2" s="1"/>
  <c r="X57" i="2"/>
  <c r="X58" i="2"/>
  <c r="X59" i="2"/>
  <c r="X60" i="2"/>
  <c r="X61" i="2"/>
  <c r="Z57" i="2"/>
  <c r="Z60" i="2"/>
  <c r="Z61" i="2"/>
  <c r="AA57" i="2"/>
  <c r="AA58" i="2"/>
  <c r="AA59" i="2"/>
  <c r="AA60" i="2"/>
  <c r="AA61" i="2"/>
  <c r="L61" i="2"/>
  <c r="M61" i="2" s="1"/>
  <c r="N61" i="2" s="1"/>
  <c r="O61" i="2" s="1"/>
  <c r="K61" i="2"/>
  <c r="W61" i="2" s="1"/>
  <c r="J61" i="2"/>
  <c r="V61" i="2" s="1"/>
  <c r="I61" i="2"/>
  <c r="S61" i="2" s="1"/>
  <c r="L60" i="2"/>
  <c r="M60" i="2" s="1"/>
  <c r="N60" i="2" s="1"/>
  <c r="O60" i="2" s="1"/>
  <c r="K60" i="2"/>
  <c r="W60" i="2" s="1"/>
  <c r="J60" i="2"/>
  <c r="V60" i="2" s="1"/>
  <c r="I60" i="2"/>
  <c r="S60" i="2" s="1"/>
  <c r="L59" i="2"/>
  <c r="M59" i="2" s="1"/>
  <c r="N59" i="2" s="1"/>
  <c r="O59" i="2" s="1"/>
  <c r="K59" i="2"/>
  <c r="W59" i="2" s="1"/>
  <c r="J59" i="2"/>
  <c r="V59" i="2" s="1"/>
  <c r="I59" i="2"/>
  <c r="S59" i="2" s="1"/>
  <c r="H59" i="2"/>
  <c r="Z59" i="2" s="1"/>
  <c r="L58" i="2"/>
  <c r="M58" i="2" s="1"/>
  <c r="N58" i="2" s="1"/>
  <c r="O58" i="2" s="1"/>
  <c r="K58" i="2"/>
  <c r="W58" i="2" s="1"/>
  <c r="J58" i="2"/>
  <c r="V58" i="2" s="1"/>
  <c r="I58" i="2"/>
  <c r="S58" i="2" s="1"/>
  <c r="H58" i="2"/>
  <c r="Z58" i="2" s="1"/>
  <c r="L57" i="2"/>
  <c r="M57" i="2" s="1"/>
  <c r="N57" i="2" s="1"/>
  <c r="O57" i="2" s="1"/>
  <c r="K57" i="2"/>
  <c r="W57" i="2" s="1"/>
  <c r="J57" i="2"/>
  <c r="V57" i="2" s="1"/>
  <c r="I57" i="2"/>
  <c r="S57" i="2" s="1"/>
  <c r="P52" i="2"/>
  <c r="P53" i="2"/>
  <c r="P54" i="2"/>
  <c r="P55" i="2"/>
  <c r="P56" i="2"/>
  <c r="Q52" i="2"/>
  <c r="Q53" i="2"/>
  <c r="Q54" i="2"/>
  <c r="Q55" i="2"/>
  <c r="Q56" i="2"/>
  <c r="R52" i="2"/>
  <c r="R53" i="2"/>
  <c r="R54" i="2"/>
  <c r="R55" i="2"/>
  <c r="R56" i="2"/>
  <c r="T52" i="2"/>
  <c r="T53" i="2"/>
  <c r="T54" i="2"/>
  <c r="T55" i="2"/>
  <c r="T56" i="2"/>
  <c r="U52" i="2"/>
  <c r="Y52" i="2" s="1"/>
  <c r="U53" i="2"/>
  <c r="Y53" i="2" s="1"/>
  <c r="U54" i="2"/>
  <c r="Y54" i="2" s="1"/>
  <c r="U55" i="2"/>
  <c r="Y55" i="2" s="1"/>
  <c r="U56" i="2"/>
  <c r="Y56" i="2" s="1"/>
  <c r="X52" i="2"/>
  <c r="X53" i="2"/>
  <c r="X54" i="2"/>
  <c r="X55" i="2"/>
  <c r="X56" i="2"/>
  <c r="Z52" i="2"/>
  <c r="Z55" i="2"/>
  <c r="Z56" i="2"/>
  <c r="AA52" i="2"/>
  <c r="AA53" i="2"/>
  <c r="AA54" i="2"/>
  <c r="AA55" i="2"/>
  <c r="AA56" i="2"/>
  <c r="L56" i="2"/>
  <c r="M56" i="2" s="1"/>
  <c r="N56" i="2" s="1"/>
  <c r="O56" i="2" s="1"/>
  <c r="K56" i="2"/>
  <c r="W56" i="2" s="1"/>
  <c r="J56" i="2"/>
  <c r="V56" i="2" s="1"/>
  <c r="I56" i="2"/>
  <c r="S56" i="2" s="1"/>
  <c r="L55" i="2"/>
  <c r="M55" i="2" s="1"/>
  <c r="N55" i="2" s="1"/>
  <c r="O55" i="2" s="1"/>
  <c r="K55" i="2"/>
  <c r="W55" i="2" s="1"/>
  <c r="J55" i="2"/>
  <c r="V55" i="2" s="1"/>
  <c r="I55" i="2"/>
  <c r="S55" i="2" s="1"/>
  <c r="L54" i="2"/>
  <c r="M54" i="2" s="1"/>
  <c r="N54" i="2" s="1"/>
  <c r="O54" i="2" s="1"/>
  <c r="K54" i="2"/>
  <c r="W54" i="2" s="1"/>
  <c r="J54" i="2"/>
  <c r="V54" i="2" s="1"/>
  <c r="I54" i="2"/>
  <c r="S54" i="2" s="1"/>
  <c r="H54" i="2"/>
  <c r="Z54" i="2" s="1"/>
  <c r="L53" i="2"/>
  <c r="M53" i="2" s="1"/>
  <c r="N53" i="2" s="1"/>
  <c r="O53" i="2" s="1"/>
  <c r="K53" i="2"/>
  <c r="W53" i="2" s="1"/>
  <c r="J53" i="2"/>
  <c r="V53" i="2" s="1"/>
  <c r="I53" i="2"/>
  <c r="S53" i="2" s="1"/>
  <c r="H53" i="2"/>
  <c r="Z53" i="2" s="1"/>
  <c r="L52" i="2"/>
  <c r="M52" i="2" s="1"/>
  <c r="N52" i="2" s="1"/>
  <c r="O52" i="2" s="1"/>
  <c r="K52" i="2"/>
  <c r="W52" i="2" s="1"/>
  <c r="J52" i="2"/>
  <c r="V52" i="2" s="1"/>
  <c r="I52" i="2"/>
  <c r="S52" i="2" s="1"/>
  <c r="P47" i="2"/>
  <c r="P48" i="2"/>
  <c r="P49" i="2"/>
  <c r="P50" i="2"/>
  <c r="P51" i="2"/>
  <c r="Q47" i="2"/>
  <c r="Q48" i="2"/>
  <c r="Q49" i="2"/>
  <c r="Q50" i="2"/>
  <c r="Q51" i="2"/>
  <c r="R47" i="2"/>
  <c r="R48" i="2"/>
  <c r="R49" i="2"/>
  <c r="R50" i="2"/>
  <c r="R51" i="2"/>
  <c r="T47" i="2"/>
  <c r="T48" i="2"/>
  <c r="T49" i="2"/>
  <c r="T50" i="2"/>
  <c r="T51" i="2"/>
  <c r="U47" i="2"/>
  <c r="Y47" i="2" s="1"/>
  <c r="U48" i="2"/>
  <c r="Y48" i="2" s="1"/>
  <c r="U49" i="2"/>
  <c r="Y49" i="2" s="1"/>
  <c r="U50" i="2"/>
  <c r="Y50" i="2" s="1"/>
  <c r="U51" i="2"/>
  <c r="Y51" i="2" s="1"/>
  <c r="X47" i="2"/>
  <c r="X48" i="2"/>
  <c r="X49" i="2"/>
  <c r="X50" i="2"/>
  <c r="X51" i="2"/>
  <c r="Z47" i="2"/>
  <c r="Z50" i="2"/>
  <c r="Z51" i="2"/>
  <c r="AA47" i="2"/>
  <c r="AA48" i="2"/>
  <c r="AA49" i="2"/>
  <c r="AA50" i="2"/>
  <c r="AA51" i="2"/>
  <c r="L51" i="2"/>
  <c r="M51" i="2" s="1"/>
  <c r="N51" i="2" s="1"/>
  <c r="O51" i="2" s="1"/>
  <c r="K51" i="2"/>
  <c r="W51" i="2" s="1"/>
  <c r="J51" i="2"/>
  <c r="V51" i="2" s="1"/>
  <c r="I51" i="2"/>
  <c r="S51" i="2" s="1"/>
  <c r="L50" i="2"/>
  <c r="M50" i="2" s="1"/>
  <c r="N50" i="2" s="1"/>
  <c r="O50" i="2" s="1"/>
  <c r="K50" i="2"/>
  <c r="W50" i="2" s="1"/>
  <c r="J50" i="2"/>
  <c r="V50" i="2" s="1"/>
  <c r="I50" i="2"/>
  <c r="S50" i="2" s="1"/>
  <c r="L49" i="2"/>
  <c r="M49" i="2" s="1"/>
  <c r="N49" i="2" s="1"/>
  <c r="O49" i="2" s="1"/>
  <c r="K49" i="2"/>
  <c r="W49" i="2" s="1"/>
  <c r="J49" i="2"/>
  <c r="V49" i="2" s="1"/>
  <c r="I49" i="2"/>
  <c r="S49" i="2" s="1"/>
  <c r="H49" i="2"/>
  <c r="Z49" i="2" s="1"/>
  <c r="L48" i="2"/>
  <c r="M48" i="2" s="1"/>
  <c r="N48" i="2" s="1"/>
  <c r="O48" i="2" s="1"/>
  <c r="K48" i="2"/>
  <c r="W48" i="2" s="1"/>
  <c r="J48" i="2"/>
  <c r="V48" i="2" s="1"/>
  <c r="I48" i="2"/>
  <c r="S48" i="2" s="1"/>
  <c r="H48" i="2"/>
  <c r="Z48" i="2" s="1"/>
  <c r="L47" i="2"/>
  <c r="M47" i="2" s="1"/>
  <c r="N47" i="2" s="1"/>
  <c r="O47" i="2" s="1"/>
  <c r="K47" i="2"/>
  <c r="W47" i="2" s="1"/>
  <c r="J47" i="2"/>
  <c r="V47" i="2" s="1"/>
  <c r="I47" i="2"/>
  <c r="S47" i="2" s="1"/>
  <c r="P42" i="2"/>
  <c r="P43" i="2"/>
  <c r="P44" i="2"/>
  <c r="P45" i="2"/>
  <c r="P46" i="2"/>
  <c r="Q42" i="2"/>
  <c r="Q43" i="2"/>
  <c r="Q44" i="2"/>
  <c r="Q45" i="2"/>
  <c r="Q46" i="2"/>
  <c r="R42" i="2"/>
  <c r="R43" i="2"/>
  <c r="R44" i="2"/>
  <c r="R45" i="2"/>
  <c r="R46" i="2"/>
  <c r="T42" i="2"/>
  <c r="T43" i="2"/>
  <c r="T44" i="2"/>
  <c r="T45" i="2"/>
  <c r="T46" i="2"/>
  <c r="U42" i="2"/>
  <c r="Y42" i="2" s="1"/>
  <c r="U43" i="2"/>
  <c r="Y43" i="2" s="1"/>
  <c r="U44" i="2"/>
  <c r="Y44" i="2" s="1"/>
  <c r="U45" i="2"/>
  <c r="Y45" i="2" s="1"/>
  <c r="U46" i="2"/>
  <c r="Y46" i="2" s="1"/>
  <c r="X42" i="2"/>
  <c r="X43" i="2"/>
  <c r="X44" i="2"/>
  <c r="X45" i="2"/>
  <c r="X46" i="2"/>
  <c r="Z42" i="2"/>
  <c r="Z45" i="2"/>
  <c r="Z46" i="2"/>
  <c r="AA42" i="2"/>
  <c r="AA43" i="2"/>
  <c r="AA44" i="2"/>
  <c r="AA45" i="2"/>
  <c r="AA46" i="2"/>
  <c r="L46" i="2"/>
  <c r="M46" i="2" s="1"/>
  <c r="N46" i="2" s="1"/>
  <c r="O46" i="2" s="1"/>
  <c r="K46" i="2"/>
  <c r="W46" i="2" s="1"/>
  <c r="J46" i="2"/>
  <c r="V46" i="2" s="1"/>
  <c r="I46" i="2"/>
  <c r="S46" i="2" s="1"/>
  <c r="L45" i="2"/>
  <c r="M45" i="2" s="1"/>
  <c r="N45" i="2" s="1"/>
  <c r="O45" i="2" s="1"/>
  <c r="K45" i="2"/>
  <c r="W45" i="2" s="1"/>
  <c r="J45" i="2"/>
  <c r="V45" i="2" s="1"/>
  <c r="I45" i="2"/>
  <c r="S45" i="2" s="1"/>
  <c r="L44" i="2"/>
  <c r="M44" i="2" s="1"/>
  <c r="N44" i="2" s="1"/>
  <c r="O44" i="2" s="1"/>
  <c r="K44" i="2"/>
  <c r="W44" i="2" s="1"/>
  <c r="J44" i="2"/>
  <c r="V44" i="2" s="1"/>
  <c r="I44" i="2"/>
  <c r="S44" i="2" s="1"/>
  <c r="H44" i="2"/>
  <c r="Z44" i="2" s="1"/>
  <c r="L43" i="2"/>
  <c r="M43" i="2" s="1"/>
  <c r="N43" i="2" s="1"/>
  <c r="O43" i="2" s="1"/>
  <c r="K43" i="2"/>
  <c r="W43" i="2" s="1"/>
  <c r="J43" i="2"/>
  <c r="V43" i="2" s="1"/>
  <c r="I43" i="2"/>
  <c r="S43" i="2" s="1"/>
  <c r="H43" i="2"/>
  <c r="Z43" i="2" s="1"/>
  <c r="L42" i="2"/>
  <c r="M42" i="2" s="1"/>
  <c r="N42" i="2" s="1"/>
  <c r="O42" i="2" s="1"/>
  <c r="K42" i="2"/>
  <c r="W42" i="2" s="1"/>
  <c r="J42" i="2"/>
  <c r="V42" i="2" s="1"/>
  <c r="I42" i="2"/>
  <c r="S42" i="2" s="1"/>
  <c r="P37" i="2"/>
  <c r="P38" i="2"/>
  <c r="P39" i="2"/>
  <c r="P40" i="2"/>
  <c r="P41" i="2"/>
  <c r="Q37" i="2"/>
  <c r="Q38" i="2"/>
  <c r="Q39" i="2"/>
  <c r="Q40" i="2"/>
  <c r="Q41" i="2"/>
  <c r="R37" i="2"/>
  <c r="R38" i="2"/>
  <c r="R39" i="2"/>
  <c r="R40" i="2"/>
  <c r="R41" i="2"/>
  <c r="T37" i="2"/>
  <c r="T38" i="2"/>
  <c r="T39" i="2"/>
  <c r="T40" i="2"/>
  <c r="T41" i="2"/>
  <c r="U37" i="2"/>
  <c r="Y37" i="2" s="1"/>
  <c r="U38" i="2"/>
  <c r="Y38" i="2" s="1"/>
  <c r="U39" i="2"/>
  <c r="Y39" i="2" s="1"/>
  <c r="U40" i="2"/>
  <c r="Y40" i="2" s="1"/>
  <c r="U41" i="2"/>
  <c r="Y41" i="2" s="1"/>
  <c r="X37" i="2"/>
  <c r="X38" i="2"/>
  <c r="X39" i="2"/>
  <c r="X40" i="2"/>
  <c r="X41" i="2"/>
  <c r="Z37" i="2"/>
  <c r="Z40" i="2"/>
  <c r="Z41" i="2"/>
  <c r="AA37" i="2"/>
  <c r="AA38" i="2"/>
  <c r="AA39" i="2"/>
  <c r="AA40" i="2"/>
  <c r="AA41" i="2"/>
  <c r="L41" i="2"/>
  <c r="M41" i="2" s="1"/>
  <c r="N41" i="2" s="1"/>
  <c r="O41" i="2" s="1"/>
  <c r="K41" i="2"/>
  <c r="W41" i="2" s="1"/>
  <c r="J41" i="2"/>
  <c r="V41" i="2" s="1"/>
  <c r="I41" i="2"/>
  <c r="S41" i="2" s="1"/>
  <c r="L40" i="2"/>
  <c r="M40" i="2" s="1"/>
  <c r="N40" i="2" s="1"/>
  <c r="O40" i="2" s="1"/>
  <c r="K40" i="2"/>
  <c r="W40" i="2" s="1"/>
  <c r="J40" i="2"/>
  <c r="V40" i="2" s="1"/>
  <c r="I40" i="2"/>
  <c r="S40" i="2" s="1"/>
  <c r="L39" i="2"/>
  <c r="M39" i="2" s="1"/>
  <c r="N39" i="2" s="1"/>
  <c r="O39" i="2" s="1"/>
  <c r="K39" i="2"/>
  <c r="W39" i="2" s="1"/>
  <c r="J39" i="2"/>
  <c r="V39" i="2" s="1"/>
  <c r="I39" i="2"/>
  <c r="S39" i="2" s="1"/>
  <c r="H39" i="2"/>
  <c r="Z39" i="2" s="1"/>
  <c r="L38" i="2"/>
  <c r="M38" i="2" s="1"/>
  <c r="N38" i="2" s="1"/>
  <c r="O38" i="2" s="1"/>
  <c r="K38" i="2"/>
  <c r="W38" i="2" s="1"/>
  <c r="J38" i="2"/>
  <c r="V38" i="2" s="1"/>
  <c r="I38" i="2"/>
  <c r="S38" i="2" s="1"/>
  <c r="H38" i="2"/>
  <c r="Z38" i="2" s="1"/>
  <c r="L37" i="2"/>
  <c r="M37" i="2" s="1"/>
  <c r="N37" i="2" s="1"/>
  <c r="O37" i="2" s="1"/>
  <c r="K37" i="2"/>
  <c r="W37" i="2" s="1"/>
  <c r="J37" i="2"/>
  <c r="V37" i="2" s="1"/>
  <c r="I37" i="2"/>
  <c r="S37" i="2" s="1"/>
  <c r="P32" i="2"/>
  <c r="P33" i="2"/>
  <c r="P34" i="2"/>
  <c r="P35" i="2"/>
  <c r="P36" i="2"/>
  <c r="Q32" i="2"/>
  <c r="Q33" i="2"/>
  <c r="Q34" i="2"/>
  <c r="Q35" i="2"/>
  <c r="Q36" i="2"/>
  <c r="R32" i="2"/>
  <c r="R33" i="2"/>
  <c r="R34" i="2"/>
  <c r="R35" i="2"/>
  <c r="R36" i="2"/>
  <c r="T32" i="2"/>
  <c r="T33" i="2"/>
  <c r="T34" i="2"/>
  <c r="T35" i="2"/>
  <c r="T36" i="2"/>
  <c r="U32" i="2"/>
  <c r="Y32" i="2" s="1"/>
  <c r="U33" i="2"/>
  <c r="Y33" i="2" s="1"/>
  <c r="U34" i="2"/>
  <c r="Y34" i="2" s="1"/>
  <c r="U35" i="2"/>
  <c r="Y35" i="2" s="1"/>
  <c r="U36" i="2"/>
  <c r="Y36" i="2" s="1"/>
  <c r="X32" i="2"/>
  <c r="X33" i="2"/>
  <c r="X34" i="2"/>
  <c r="X35" i="2"/>
  <c r="X36" i="2"/>
  <c r="Z32" i="2"/>
  <c r="Z35" i="2"/>
  <c r="Z36" i="2"/>
  <c r="AA32" i="2"/>
  <c r="AA33" i="2"/>
  <c r="AA34" i="2"/>
  <c r="AA35" i="2"/>
  <c r="AA36" i="2"/>
  <c r="L36" i="2"/>
  <c r="M36" i="2" s="1"/>
  <c r="N36" i="2" s="1"/>
  <c r="O36" i="2" s="1"/>
  <c r="K36" i="2"/>
  <c r="W36" i="2" s="1"/>
  <c r="J36" i="2"/>
  <c r="V36" i="2" s="1"/>
  <c r="I36" i="2"/>
  <c r="S36" i="2" s="1"/>
  <c r="L35" i="2"/>
  <c r="M35" i="2" s="1"/>
  <c r="N35" i="2" s="1"/>
  <c r="O35" i="2" s="1"/>
  <c r="K35" i="2"/>
  <c r="W35" i="2" s="1"/>
  <c r="J35" i="2"/>
  <c r="V35" i="2" s="1"/>
  <c r="I35" i="2"/>
  <c r="S35" i="2" s="1"/>
  <c r="L34" i="2"/>
  <c r="M34" i="2" s="1"/>
  <c r="N34" i="2" s="1"/>
  <c r="O34" i="2" s="1"/>
  <c r="K34" i="2"/>
  <c r="W34" i="2" s="1"/>
  <c r="J34" i="2"/>
  <c r="V34" i="2" s="1"/>
  <c r="I34" i="2"/>
  <c r="S34" i="2" s="1"/>
  <c r="H34" i="2"/>
  <c r="Z34" i="2" s="1"/>
  <c r="L33" i="2"/>
  <c r="M33" i="2" s="1"/>
  <c r="N33" i="2" s="1"/>
  <c r="O33" i="2" s="1"/>
  <c r="K33" i="2"/>
  <c r="W33" i="2" s="1"/>
  <c r="J33" i="2"/>
  <c r="V33" i="2" s="1"/>
  <c r="I33" i="2"/>
  <c r="S33" i="2" s="1"/>
  <c r="H33" i="2"/>
  <c r="Z33" i="2" s="1"/>
  <c r="L32" i="2"/>
  <c r="M32" i="2" s="1"/>
  <c r="N32" i="2" s="1"/>
  <c r="O32" i="2" s="1"/>
  <c r="K32" i="2"/>
  <c r="W32" i="2" s="1"/>
  <c r="J32" i="2"/>
  <c r="V32" i="2" s="1"/>
  <c r="I32" i="2"/>
  <c r="S32" i="2" s="1"/>
  <c r="P27" i="2"/>
  <c r="P28" i="2"/>
  <c r="P29" i="2"/>
  <c r="P30" i="2"/>
  <c r="P31" i="2"/>
  <c r="Q27" i="2"/>
  <c r="Q28" i="2"/>
  <c r="Q29" i="2"/>
  <c r="Q30" i="2"/>
  <c r="Q31" i="2"/>
  <c r="R27" i="2"/>
  <c r="R28" i="2"/>
  <c r="R29" i="2"/>
  <c r="R30" i="2"/>
  <c r="R31" i="2"/>
  <c r="T27" i="2"/>
  <c r="T28" i="2"/>
  <c r="T29" i="2"/>
  <c r="T30" i="2"/>
  <c r="T31" i="2"/>
  <c r="U27" i="2"/>
  <c r="Y27" i="2" s="1"/>
  <c r="U28" i="2"/>
  <c r="Y28" i="2" s="1"/>
  <c r="U29" i="2"/>
  <c r="Y29" i="2" s="1"/>
  <c r="U30" i="2"/>
  <c r="Y30" i="2" s="1"/>
  <c r="U31" i="2"/>
  <c r="Y31" i="2" s="1"/>
  <c r="X27" i="2"/>
  <c r="X28" i="2"/>
  <c r="X29" i="2"/>
  <c r="X30" i="2"/>
  <c r="X31" i="2"/>
  <c r="Z27" i="2"/>
  <c r="Z30" i="2"/>
  <c r="Z31" i="2"/>
  <c r="AA27" i="2"/>
  <c r="AA28" i="2"/>
  <c r="AA29" i="2"/>
  <c r="AA30" i="2"/>
  <c r="AA31" i="2"/>
  <c r="L31" i="2"/>
  <c r="M31" i="2" s="1"/>
  <c r="N31" i="2" s="1"/>
  <c r="O31" i="2" s="1"/>
  <c r="K31" i="2"/>
  <c r="W31" i="2" s="1"/>
  <c r="J31" i="2"/>
  <c r="V31" i="2" s="1"/>
  <c r="I31" i="2"/>
  <c r="S31" i="2" s="1"/>
  <c r="L30" i="2"/>
  <c r="M30" i="2" s="1"/>
  <c r="N30" i="2" s="1"/>
  <c r="O30" i="2" s="1"/>
  <c r="K30" i="2"/>
  <c r="W30" i="2" s="1"/>
  <c r="J30" i="2"/>
  <c r="V30" i="2" s="1"/>
  <c r="I30" i="2"/>
  <c r="S30" i="2" s="1"/>
  <c r="L29" i="2"/>
  <c r="M29" i="2" s="1"/>
  <c r="N29" i="2" s="1"/>
  <c r="O29" i="2" s="1"/>
  <c r="K29" i="2"/>
  <c r="W29" i="2" s="1"/>
  <c r="J29" i="2"/>
  <c r="V29" i="2" s="1"/>
  <c r="I29" i="2"/>
  <c r="S29" i="2" s="1"/>
  <c r="H29" i="2"/>
  <c r="Z29" i="2" s="1"/>
  <c r="L28" i="2"/>
  <c r="M28" i="2" s="1"/>
  <c r="N28" i="2" s="1"/>
  <c r="O28" i="2" s="1"/>
  <c r="K28" i="2"/>
  <c r="W28" i="2" s="1"/>
  <c r="J28" i="2"/>
  <c r="V28" i="2" s="1"/>
  <c r="I28" i="2"/>
  <c r="S28" i="2" s="1"/>
  <c r="H28" i="2"/>
  <c r="Z28" i="2" s="1"/>
  <c r="L27" i="2"/>
  <c r="M27" i="2" s="1"/>
  <c r="N27" i="2" s="1"/>
  <c r="O27" i="2" s="1"/>
  <c r="K27" i="2"/>
  <c r="W27" i="2" s="1"/>
  <c r="J27" i="2"/>
  <c r="V27" i="2" s="1"/>
  <c r="I27" i="2"/>
  <c r="S27" i="2" s="1"/>
  <c r="A1" i="10" a="1"/>
  <c r="A1" i="10" s="1"/>
  <c r="K4" i="2"/>
  <c r="W4" i="2" s="1"/>
  <c r="K5" i="2"/>
  <c r="W5" i="2" s="1"/>
  <c r="K6" i="2"/>
  <c r="W6" i="2" s="1"/>
  <c r="K7" i="2"/>
  <c r="W7" i="2" s="1"/>
  <c r="K8" i="2"/>
  <c r="W8" i="2" s="1"/>
  <c r="K9" i="2"/>
  <c r="W9" i="2" s="1"/>
  <c r="K10" i="2"/>
  <c r="W10" i="2" s="1"/>
  <c r="K11" i="2"/>
  <c r="W11" i="2" s="1"/>
  <c r="K12" i="2"/>
  <c r="W12" i="2" s="1"/>
  <c r="K13" i="2"/>
  <c r="W13" i="2" s="1"/>
  <c r="K14" i="2"/>
  <c r="W14" i="2" s="1"/>
  <c r="K15" i="2"/>
  <c r="K22" i="2"/>
  <c r="W22" i="2" s="1"/>
  <c r="K23" i="2"/>
  <c r="W23" i="2" s="1"/>
  <c r="K26" i="2"/>
  <c r="W26" i="2" s="1"/>
  <c r="K24" i="2"/>
  <c r="W24" i="2" s="1"/>
  <c r="K25" i="2"/>
  <c r="W25" i="2" s="1"/>
  <c r="K122" i="2"/>
  <c r="K123" i="2"/>
  <c r="W123" i="2" s="1"/>
  <c r="K124" i="2"/>
  <c r="W124" i="2" s="1"/>
  <c r="K125" i="2"/>
  <c r="W125" i="2" s="1"/>
  <c r="K126" i="2"/>
  <c r="W126" i="2" s="1"/>
  <c r="K127" i="2"/>
  <c r="K128" i="2"/>
  <c r="W128" i="2" s="1"/>
  <c r="K129" i="2"/>
  <c r="W129" i="2" s="1"/>
  <c r="K130" i="2"/>
  <c r="W130" i="2" s="1"/>
  <c r="K131" i="2"/>
  <c r="W131" i="2" s="1"/>
  <c r="K132" i="2"/>
  <c r="W132" i="2" s="1"/>
  <c r="K133" i="2"/>
  <c r="W133" i="2" s="1"/>
  <c r="K134" i="2"/>
  <c r="K135" i="2"/>
  <c r="W135" i="2" s="1"/>
  <c r="K136" i="2"/>
  <c r="W136" i="2" s="1"/>
  <c r="K137" i="2"/>
  <c r="K138" i="2"/>
  <c r="W138" i="2" s="1"/>
  <c r="K139" i="2"/>
  <c r="K140" i="2"/>
  <c r="W140" i="2" s="1"/>
  <c r="K141" i="2"/>
  <c r="W141" i="2" s="1"/>
  <c r="K142" i="2"/>
  <c r="W142" i="2" s="1"/>
  <c r="K143" i="2"/>
  <c r="W143" i="2" s="1"/>
  <c r="K144" i="2"/>
  <c r="K145" i="2"/>
  <c r="W145" i="2" s="1"/>
  <c r="K146" i="2"/>
  <c r="K147" i="2"/>
  <c r="W147" i="2" s="1"/>
  <c r="K148" i="2"/>
  <c r="W148" i="2" s="1"/>
  <c r="K149" i="2"/>
  <c r="W149" i="2" s="1"/>
  <c r="K150" i="2"/>
  <c r="W150" i="2" s="1"/>
  <c r="K151" i="2"/>
  <c r="K152" i="2"/>
  <c r="W152" i="2" s="1"/>
  <c r="K153" i="2"/>
  <c r="W153" i="2" s="1"/>
  <c r="K154" i="2"/>
  <c r="W154" i="2" s="1"/>
  <c r="K155" i="2"/>
  <c r="W155" i="2" s="1"/>
  <c r="K156" i="2"/>
  <c r="W156" i="2" s="1"/>
  <c r="K157" i="2"/>
  <c r="W157" i="2" s="1"/>
  <c r="K158" i="2"/>
  <c r="K159" i="2"/>
  <c r="W159" i="2" s="1"/>
  <c r="K160" i="2"/>
  <c r="W160" i="2" s="1"/>
  <c r="K161" i="2"/>
  <c r="W161" i="2" s="1"/>
  <c r="K162" i="2"/>
  <c r="W162" i="2" s="1"/>
  <c r="K163" i="2"/>
  <c r="K164" i="2"/>
  <c r="W164" i="2" s="1"/>
  <c r="K165" i="2"/>
  <c r="W165" i="2" s="1"/>
  <c r="K166" i="2"/>
  <c r="W166" i="2" s="1"/>
  <c r="K167" i="2"/>
  <c r="W167" i="2" s="1"/>
  <c r="K168" i="2"/>
  <c r="W168" i="2" s="1"/>
  <c r="K169" i="2"/>
  <c r="W169" i="2" s="1"/>
  <c r="K170" i="2"/>
  <c r="K171" i="2"/>
  <c r="W171" i="2" s="1"/>
  <c r="K172" i="2"/>
  <c r="W172" i="2" s="1"/>
  <c r="K173" i="2"/>
  <c r="W173" i="2" s="1"/>
  <c r="K174" i="2"/>
  <c r="W174" i="2" s="1"/>
  <c r="K175" i="2"/>
  <c r="K176" i="2"/>
  <c r="W176" i="2" s="1"/>
  <c r="K177" i="2"/>
  <c r="W177" i="2" s="1"/>
  <c r="K178" i="2"/>
  <c r="W178" i="2" s="1"/>
  <c r="K179" i="2"/>
  <c r="W179" i="2" s="1"/>
  <c r="K180" i="2"/>
  <c r="W180" i="2" s="1"/>
  <c r="K181" i="2"/>
  <c r="W181" i="2" s="1"/>
  <c r="K182" i="2"/>
  <c r="K183" i="2"/>
  <c r="W183" i="2" s="1"/>
  <c r="K184" i="2"/>
  <c r="W184" i="2" s="1"/>
  <c r="K185" i="2"/>
  <c r="W185" i="2" s="1"/>
  <c r="K186" i="2"/>
  <c r="W186" i="2" s="1"/>
  <c r="K187" i="2"/>
  <c r="K188" i="2"/>
  <c r="W188" i="2" s="1"/>
  <c r="K189" i="2"/>
  <c r="W189" i="2" s="1"/>
  <c r="K190" i="2"/>
  <c r="W190" i="2" s="1"/>
  <c r="K191" i="2"/>
  <c r="W191" i="2" s="1"/>
  <c r="K192" i="2"/>
  <c r="W192" i="2" s="1"/>
  <c r="K193" i="2"/>
  <c r="W193" i="2" s="1"/>
  <c r="K194" i="2"/>
  <c r="K195" i="2"/>
  <c r="W195" i="2" s="1"/>
  <c r="K196" i="2"/>
  <c r="W196" i="2" s="1"/>
  <c r="K197" i="2"/>
  <c r="W197" i="2" s="1"/>
  <c r="K198" i="2"/>
  <c r="W198" i="2" s="1"/>
  <c r="K199" i="2"/>
  <c r="K200" i="2"/>
  <c r="W200" i="2" s="1"/>
  <c r="K201" i="2"/>
  <c r="W201" i="2" s="1"/>
  <c r="K202" i="2"/>
  <c r="W202" i="2" s="1"/>
  <c r="K203" i="2"/>
  <c r="W203" i="2" s="1"/>
  <c r="K204" i="2"/>
  <c r="W204" i="2" s="1"/>
  <c r="K205" i="2"/>
  <c r="W205" i="2" s="1"/>
  <c r="K206" i="2"/>
  <c r="K207" i="2"/>
  <c r="W207" i="2" s="1"/>
  <c r="K208" i="2"/>
  <c r="W208" i="2" s="1"/>
  <c r="K209" i="2"/>
  <c r="K210" i="2"/>
  <c r="W210" i="2" s="1"/>
  <c r="K211" i="2"/>
  <c r="K212" i="2"/>
  <c r="W212" i="2" s="1"/>
  <c r="K213" i="2"/>
  <c r="W213" i="2" s="1"/>
  <c r="K214" i="2"/>
  <c r="W214" i="2" s="1"/>
  <c r="K215" i="2"/>
  <c r="W215" i="2" s="1"/>
  <c r="K216" i="2"/>
  <c r="W216" i="2" s="1"/>
  <c r="K217" i="2"/>
  <c r="W217" i="2" s="1"/>
  <c r="K218" i="2"/>
  <c r="W218" i="2" s="1"/>
  <c r="K219" i="2"/>
  <c r="W219" i="2" s="1"/>
  <c r="K220" i="2"/>
  <c r="W220" i="2" s="1"/>
  <c r="K221" i="2"/>
  <c r="K222" i="2"/>
  <c r="W222" i="2" s="1"/>
  <c r="K223" i="2"/>
  <c r="K224" i="2"/>
  <c r="W224" i="2" s="1"/>
  <c r="K225" i="2"/>
  <c r="W225" i="2" s="1"/>
  <c r="K226" i="2"/>
  <c r="W226" i="2" s="1"/>
  <c r="K227" i="2"/>
  <c r="W227" i="2" s="1"/>
  <c r="K228" i="2"/>
  <c r="W228" i="2" s="1"/>
  <c r="K229" i="2"/>
  <c r="W229" i="2" s="1"/>
  <c r="K230" i="2"/>
  <c r="K231" i="2"/>
  <c r="W231" i="2" s="1"/>
  <c r="K232" i="2"/>
  <c r="W232" i="2" s="1"/>
  <c r="K233" i="2"/>
  <c r="W233" i="2" s="1"/>
  <c r="K234" i="2"/>
  <c r="W234" i="2" s="1"/>
  <c r="K235" i="2"/>
  <c r="K236" i="2"/>
  <c r="W236" i="2" s="1"/>
  <c r="K237" i="2"/>
  <c r="W237" i="2" s="1"/>
  <c r="K238" i="2"/>
  <c r="W238" i="2" s="1"/>
  <c r="K239" i="2"/>
  <c r="W239" i="2" s="1"/>
  <c r="K240" i="2"/>
  <c r="W240" i="2" s="1"/>
  <c r="K241" i="2"/>
  <c r="K242" i="2"/>
  <c r="K243" i="2"/>
  <c r="W243" i="2" s="1"/>
  <c r="K244" i="2"/>
  <c r="W244" i="2" s="1"/>
  <c r="K245" i="2"/>
  <c r="W245" i="2" s="1"/>
  <c r="K246" i="2"/>
  <c r="W246" i="2" s="1"/>
  <c r="K247" i="2"/>
  <c r="K248" i="2"/>
  <c r="W248" i="2" s="1"/>
  <c r="K249" i="2"/>
  <c r="W249" i="2" s="1"/>
  <c r="K250" i="2"/>
  <c r="W250" i="2" s="1"/>
  <c r="K251" i="2"/>
  <c r="W251" i="2" s="1"/>
  <c r="K252" i="2"/>
  <c r="W252" i="2" s="1"/>
  <c r="K253" i="2"/>
  <c r="W253" i="2" s="1"/>
  <c r="K254" i="2"/>
  <c r="K255" i="2"/>
  <c r="W255" i="2" s="1"/>
  <c r="K256" i="2"/>
  <c r="W256" i="2" s="1"/>
  <c r="K257" i="2"/>
  <c r="W257" i="2" s="1"/>
  <c r="K258" i="2"/>
  <c r="W258" i="2" s="1"/>
  <c r="K259" i="2"/>
  <c r="K262" i="2"/>
  <c r="W262" i="2" s="1"/>
  <c r="K267" i="2"/>
  <c r="W267" i="2" s="1"/>
  <c r="K268" i="2"/>
  <c r="W268" i="2" s="1"/>
  <c r="K269" i="2"/>
  <c r="W269" i="2" s="1"/>
  <c r="K272" i="2"/>
  <c r="W272" i="2" s="1"/>
  <c r="K277" i="2"/>
  <c r="W277" i="2" s="1"/>
  <c r="K278" i="2"/>
  <c r="K279" i="2"/>
  <c r="W279" i="2" s="1"/>
  <c r="K282" i="2"/>
  <c r="W282" i="2" s="1"/>
  <c r="K287" i="2"/>
  <c r="K288" i="2"/>
  <c r="W288" i="2" s="1"/>
  <c r="K289" i="2"/>
  <c r="K292" i="2"/>
  <c r="W292" i="2" s="1"/>
  <c r="K297" i="2"/>
  <c r="W297" i="2" s="1"/>
  <c r="K298" i="2"/>
  <c r="W298" i="2" s="1"/>
  <c r="K299" i="2"/>
  <c r="W299" i="2" s="1"/>
  <c r="K302" i="2"/>
  <c r="W302" i="2" s="1"/>
  <c r="K307" i="2"/>
  <c r="W307" i="2" s="1"/>
  <c r="K308" i="2"/>
  <c r="K309" i="2"/>
  <c r="W309" i="2" s="1"/>
  <c r="K312" i="2"/>
  <c r="W312" i="2" s="1"/>
  <c r="K317" i="2"/>
  <c r="W317" i="2" s="1"/>
  <c r="K318" i="2"/>
  <c r="W318" i="2" s="1"/>
  <c r="K321" i="2"/>
  <c r="K326" i="2"/>
  <c r="W326" i="2" s="1"/>
  <c r="K327" i="2"/>
  <c r="W327" i="2" s="1"/>
  <c r="K328" i="2"/>
  <c r="W328" i="2" s="1"/>
  <c r="K331" i="2"/>
  <c r="W331" i="2" s="1"/>
  <c r="K336" i="2"/>
  <c r="W336" i="2" s="1"/>
  <c r="K337" i="2"/>
  <c r="W337" i="2" s="1"/>
  <c r="K338" i="2"/>
  <c r="K341" i="2"/>
  <c r="W341" i="2" s="1"/>
  <c r="K346" i="2"/>
  <c r="W346" i="2" s="1"/>
  <c r="K347" i="2"/>
  <c r="W347" i="2" s="1"/>
  <c r="K348" i="2"/>
  <c r="W348" i="2" s="1"/>
  <c r="K351" i="2"/>
  <c r="K356" i="2"/>
  <c r="W356" i="2" s="1"/>
  <c r="K357" i="2"/>
  <c r="W357" i="2" s="1"/>
  <c r="K358" i="2"/>
  <c r="W358" i="2" s="1"/>
  <c r="K361" i="2"/>
  <c r="W361" i="2" s="1"/>
  <c r="K366" i="2"/>
  <c r="W366" i="2" s="1"/>
  <c r="K367" i="2"/>
  <c r="W367" i="2" s="1"/>
  <c r="K370" i="2"/>
  <c r="K375" i="2"/>
  <c r="W375" i="2" s="1"/>
  <c r="K376" i="2"/>
  <c r="W376" i="2" s="1"/>
  <c r="K377" i="2"/>
  <c r="W377" i="2" s="1"/>
  <c r="K380" i="2"/>
  <c r="W380" i="2" s="1"/>
  <c r="K385" i="2"/>
  <c r="K386" i="2"/>
  <c r="W386" i="2" s="1"/>
  <c r="K389" i="2"/>
  <c r="W389" i="2" s="1"/>
  <c r="K394" i="2"/>
  <c r="W394" i="2" s="1"/>
  <c r="K395" i="2"/>
  <c r="W395" i="2" s="1"/>
  <c r="K398" i="2"/>
  <c r="W398" i="2" s="1"/>
  <c r="K403" i="2"/>
  <c r="W403" i="2" s="1"/>
  <c r="K404" i="2"/>
  <c r="K405" i="2"/>
  <c r="W405" i="2" s="1"/>
  <c r="K408" i="2"/>
  <c r="W408" i="2" s="1"/>
  <c r="K413" i="2"/>
  <c r="W413" i="2" s="1"/>
  <c r="K414" i="2"/>
  <c r="W414" i="2" s="1"/>
  <c r="K417" i="2"/>
  <c r="K422" i="2"/>
  <c r="W422" i="2" s="1"/>
  <c r="K423" i="2"/>
  <c r="W423" i="2" s="1"/>
  <c r="K424" i="2"/>
  <c r="W424" i="2" s="1"/>
  <c r="K427" i="2"/>
  <c r="W427" i="2" s="1"/>
  <c r="K432" i="2"/>
  <c r="W432" i="2" s="1"/>
  <c r="K433" i="2"/>
  <c r="W433" i="2" s="1"/>
  <c r="K434" i="2"/>
  <c r="K437" i="2"/>
  <c r="W437" i="2" s="1"/>
  <c r="K442" i="2"/>
  <c r="W442" i="2" s="1"/>
  <c r="K443" i="2"/>
  <c r="W443" i="2" s="1"/>
  <c r="K444" i="2"/>
  <c r="W444" i="2" s="1"/>
  <c r="K449" i="2"/>
  <c r="K458" i="2"/>
  <c r="W458" i="2" s="1"/>
  <c r="K459" i="2"/>
  <c r="W459" i="2" s="1"/>
  <c r="K460" i="2"/>
  <c r="W460" i="2" s="1"/>
  <c r="K461" i="2"/>
  <c r="W461" i="2" s="1"/>
  <c r="K462" i="2"/>
  <c r="W462" i="2" s="1"/>
  <c r="K463" i="2"/>
  <c r="W463" i="2" s="1"/>
  <c r="K464" i="2"/>
  <c r="K465" i="2"/>
  <c r="W465" i="2" s="1"/>
  <c r="K466" i="2"/>
  <c r="W466" i="2" s="1"/>
  <c r="K467" i="2"/>
  <c r="W467" i="2" s="1"/>
  <c r="R4" i="2"/>
  <c r="R5" i="2"/>
  <c r="R6" i="2"/>
  <c r="R7" i="2"/>
  <c r="R8" i="2"/>
  <c r="R9" i="2"/>
  <c r="R10" i="2"/>
  <c r="R11" i="2"/>
  <c r="R12" i="2"/>
  <c r="R13" i="2"/>
  <c r="R14" i="2"/>
  <c r="R15" i="2"/>
  <c r="R22" i="2"/>
  <c r="R23" i="2"/>
  <c r="R26" i="2"/>
  <c r="R24" i="2"/>
  <c r="R25"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2" i="2"/>
  <c r="R267" i="2"/>
  <c r="R268" i="2"/>
  <c r="R269" i="2"/>
  <c r="R272" i="2"/>
  <c r="R277" i="2"/>
  <c r="R278" i="2"/>
  <c r="R279" i="2"/>
  <c r="R282" i="2"/>
  <c r="R287" i="2"/>
  <c r="R288" i="2"/>
  <c r="R289" i="2"/>
  <c r="R292" i="2"/>
  <c r="R297" i="2"/>
  <c r="R298" i="2"/>
  <c r="R299" i="2"/>
  <c r="R302" i="2"/>
  <c r="R307" i="2"/>
  <c r="R308" i="2"/>
  <c r="R309" i="2"/>
  <c r="R312" i="2"/>
  <c r="R317" i="2"/>
  <c r="R318" i="2"/>
  <c r="R321" i="2"/>
  <c r="R326" i="2"/>
  <c r="R327" i="2"/>
  <c r="R328" i="2"/>
  <c r="R331" i="2"/>
  <c r="R336" i="2"/>
  <c r="R337" i="2"/>
  <c r="R338" i="2"/>
  <c r="R341" i="2"/>
  <c r="R346" i="2"/>
  <c r="R347" i="2"/>
  <c r="R348" i="2"/>
  <c r="R351" i="2"/>
  <c r="R356" i="2"/>
  <c r="R357" i="2"/>
  <c r="R358" i="2"/>
  <c r="R361" i="2"/>
  <c r="R366" i="2"/>
  <c r="R367" i="2"/>
  <c r="R370" i="2"/>
  <c r="R375" i="2"/>
  <c r="R376" i="2"/>
  <c r="R377" i="2"/>
  <c r="R380" i="2"/>
  <c r="R385" i="2"/>
  <c r="R386" i="2"/>
  <c r="R389" i="2"/>
  <c r="R394" i="2"/>
  <c r="R395" i="2"/>
  <c r="R398" i="2"/>
  <c r="R403" i="2"/>
  <c r="R404" i="2"/>
  <c r="R405" i="2"/>
  <c r="R408" i="2"/>
  <c r="R413" i="2"/>
  <c r="R414" i="2"/>
  <c r="R417" i="2"/>
  <c r="R422" i="2"/>
  <c r="R423" i="2"/>
  <c r="R424" i="2"/>
  <c r="R427" i="2"/>
  <c r="R432" i="2"/>
  <c r="R433" i="2"/>
  <c r="R434" i="2"/>
  <c r="R437" i="2"/>
  <c r="R442" i="2"/>
  <c r="R443" i="2"/>
  <c r="R444" i="2"/>
  <c r="R449" i="2"/>
  <c r="R458" i="2"/>
  <c r="R459" i="2"/>
  <c r="R460" i="2"/>
  <c r="R461" i="2"/>
  <c r="R462" i="2"/>
  <c r="R463" i="2"/>
  <c r="R464" i="2"/>
  <c r="R465" i="2"/>
  <c r="R466" i="2"/>
  <c r="R467" i="2"/>
  <c r="L4" i="2"/>
  <c r="M4" i="2" s="1"/>
  <c r="N4" i="2" s="1"/>
  <c r="O4" i="2" s="1"/>
  <c r="L5" i="2"/>
  <c r="M5" i="2" s="1"/>
  <c r="N5" i="2" s="1"/>
  <c r="O5" i="2" s="1"/>
  <c r="L6" i="2"/>
  <c r="M6" i="2" s="1"/>
  <c r="N6" i="2" s="1"/>
  <c r="O6" i="2" s="1"/>
  <c r="L7" i="2"/>
  <c r="M7" i="2" s="1"/>
  <c r="N7" i="2" s="1"/>
  <c r="O7" i="2" s="1"/>
  <c r="L8" i="2"/>
  <c r="M8" i="2" s="1"/>
  <c r="N8" i="2" s="1"/>
  <c r="O8" i="2" s="1"/>
  <c r="L9" i="2"/>
  <c r="M9" i="2" s="1"/>
  <c r="N9" i="2" s="1"/>
  <c r="O9" i="2" s="1"/>
  <c r="L10" i="2"/>
  <c r="M10" i="2" s="1"/>
  <c r="N10" i="2" s="1"/>
  <c r="O10" i="2" s="1"/>
  <c r="L11" i="2"/>
  <c r="M11" i="2" s="1"/>
  <c r="N11" i="2" s="1"/>
  <c r="O11" i="2" s="1"/>
  <c r="L12" i="2"/>
  <c r="M12" i="2" s="1"/>
  <c r="N12" i="2" s="1"/>
  <c r="O12" i="2" s="1"/>
  <c r="L13" i="2"/>
  <c r="M13" i="2" s="1"/>
  <c r="N13" i="2" s="1"/>
  <c r="O13" i="2" s="1"/>
  <c r="L14" i="2"/>
  <c r="M14" i="2" s="1"/>
  <c r="N14" i="2" s="1"/>
  <c r="O14" i="2" s="1"/>
  <c r="L15" i="2"/>
  <c r="M15" i="2" s="1"/>
  <c r="N15" i="2" s="1"/>
  <c r="O15" i="2" s="1"/>
  <c r="L22" i="2"/>
  <c r="M22" i="2" s="1"/>
  <c r="N22" i="2" s="1"/>
  <c r="O22" i="2" s="1"/>
  <c r="L23" i="2"/>
  <c r="M23" i="2" s="1"/>
  <c r="N23" i="2" s="1"/>
  <c r="O23" i="2" s="1"/>
  <c r="L26" i="2"/>
  <c r="M26" i="2" s="1"/>
  <c r="N26" i="2" s="1"/>
  <c r="O26" i="2" s="1"/>
  <c r="L24" i="2"/>
  <c r="M24" i="2" s="1"/>
  <c r="N24" i="2" s="1"/>
  <c r="O24" i="2" s="1"/>
  <c r="L25" i="2"/>
  <c r="M25" i="2" s="1"/>
  <c r="N25" i="2" s="1"/>
  <c r="O25" i="2" s="1"/>
  <c r="L122" i="2"/>
  <c r="M122" i="2" s="1"/>
  <c r="N122" i="2" s="1"/>
  <c r="O122" i="2" s="1"/>
  <c r="L123" i="2"/>
  <c r="M123" i="2" s="1"/>
  <c r="N123" i="2" s="1"/>
  <c r="O123" i="2" s="1"/>
  <c r="L124" i="2"/>
  <c r="M124" i="2" s="1"/>
  <c r="N124" i="2" s="1"/>
  <c r="O124" i="2" s="1"/>
  <c r="L125" i="2"/>
  <c r="M125" i="2" s="1"/>
  <c r="N125" i="2" s="1"/>
  <c r="O125" i="2" s="1"/>
  <c r="L126" i="2"/>
  <c r="M126" i="2" s="1"/>
  <c r="N126" i="2" s="1"/>
  <c r="O126" i="2" s="1"/>
  <c r="L127" i="2"/>
  <c r="M127" i="2" s="1"/>
  <c r="N127" i="2" s="1"/>
  <c r="O127" i="2" s="1"/>
  <c r="L128" i="2"/>
  <c r="M128" i="2" s="1"/>
  <c r="N128" i="2" s="1"/>
  <c r="O128" i="2" s="1"/>
  <c r="L129" i="2"/>
  <c r="M129" i="2" s="1"/>
  <c r="N129" i="2" s="1"/>
  <c r="O129" i="2" s="1"/>
  <c r="L130" i="2"/>
  <c r="M130" i="2" s="1"/>
  <c r="N130" i="2" s="1"/>
  <c r="O130" i="2" s="1"/>
  <c r="L131" i="2"/>
  <c r="M131" i="2" s="1"/>
  <c r="N131" i="2" s="1"/>
  <c r="O131" i="2" s="1"/>
  <c r="L132" i="2"/>
  <c r="M132" i="2" s="1"/>
  <c r="N132" i="2" s="1"/>
  <c r="O132" i="2" s="1"/>
  <c r="L133" i="2"/>
  <c r="M133" i="2" s="1"/>
  <c r="N133" i="2" s="1"/>
  <c r="O133" i="2" s="1"/>
  <c r="L134" i="2"/>
  <c r="M134" i="2" s="1"/>
  <c r="N134" i="2" s="1"/>
  <c r="O134" i="2" s="1"/>
  <c r="L135" i="2"/>
  <c r="M135" i="2" s="1"/>
  <c r="N135" i="2" s="1"/>
  <c r="O135" i="2" s="1"/>
  <c r="L136" i="2"/>
  <c r="M136" i="2" s="1"/>
  <c r="N136" i="2" s="1"/>
  <c r="O136" i="2" s="1"/>
  <c r="L137" i="2"/>
  <c r="M137" i="2" s="1"/>
  <c r="N137" i="2" s="1"/>
  <c r="O137" i="2" s="1"/>
  <c r="L138" i="2"/>
  <c r="M138" i="2" s="1"/>
  <c r="N138" i="2" s="1"/>
  <c r="O138" i="2" s="1"/>
  <c r="L139" i="2"/>
  <c r="M139" i="2" s="1"/>
  <c r="N139" i="2" s="1"/>
  <c r="O139" i="2" s="1"/>
  <c r="L140" i="2"/>
  <c r="M140" i="2" s="1"/>
  <c r="N140" i="2" s="1"/>
  <c r="O140" i="2" s="1"/>
  <c r="L141" i="2"/>
  <c r="M141" i="2" s="1"/>
  <c r="N141" i="2" s="1"/>
  <c r="O141" i="2" s="1"/>
  <c r="L142" i="2"/>
  <c r="M142" i="2" s="1"/>
  <c r="N142" i="2" s="1"/>
  <c r="O142" i="2" s="1"/>
  <c r="L143" i="2"/>
  <c r="M143" i="2" s="1"/>
  <c r="N143" i="2" s="1"/>
  <c r="O143" i="2" s="1"/>
  <c r="L144" i="2"/>
  <c r="M144" i="2" s="1"/>
  <c r="N144" i="2" s="1"/>
  <c r="O144" i="2" s="1"/>
  <c r="L145" i="2"/>
  <c r="M145" i="2" s="1"/>
  <c r="N145" i="2" s="1"/>
  <c r="O145" i="2" s="1"/>
  <c r="L146" i="2"/>
  <c r="M146" i="2" s="1"/>
  <c r="N146" i="2" s="1"/>
  <c r="O146" i="2" s="1"/>
  <c r="L147" i="2"/>
  <c r="M147" i="2" s="1"/>
  <c r="N147" i="2" s="1"/>
  <c r="O147" i="2" s="1"/>
  <c r="L148" i="2"/>
  <c r="M148" i="2" s="1"/>
  <c r="N148" i="2" s="1"/>
  <c r="O148" i="2" s="1"/>
  <c r="L149" i="2"/>
  <c r="M149" i="2" s="1"/>
  <c r="N149" i="2" s="1"/>
  <c r="O149" i="2" s="1"/>
  <c r="L150" i="2"/>
  <c r="M150" i="2" s="1"/>
  <c r="N150" i="2" s="1"/>
  <c r="O150" i="2" s="1"/>
  <c r="L151" i="2"/>
  <c r="M151" i="2" s="1"/>
  <c r="N151" i="2" s="1"/>
  <c r="O151" i="2" s="1"/>
  <c r="L152" i="2"/>
  <c r="M152" i="2" s="1"/>
  <c r="N152" i="2" s="1"/>
  <c r="O152" i="2" s="1"/>
  <c r="L153" i="2"/>
  <c r="M153" i="2" s="1"/>
  <c r="N153" i="2" s="1"/>
  <c r="O153" i="2" s="1"/>
  <c r="L154" i="2"/>
  <c r="M154" i="2" s="1"/>
  <c r="N154" i="2" s="1"/>
  <c r="O154" i="2" s="1"/>
  <c r="L155" i="2"/>
  <c r="M155" i="2" s="1"/>
  <c r="N155" i="2" s="1"/>
  <c r="O155" i="2" s="1"/>
  <c r="L156" i="2"/>
  <c r="M156" i="2" s="1"/>
  <c r="N156" i="2" s="1"/>
  <c r="O156" i="2" s="1"/>
  <c r="L157" i="2"/>
  <c r="M157" i="2" s="1"/>
  <c r="N157" i="2" s="1"/>
  <c r="O157" i="2" s="1"/>
  <c r="L158" i="2"/>
  <c r="M158" i="2" s="1"/>
  <c r="N158" i="2" s="1"/>
  <c r="O158" i="2" s="1"/>
  <c r="L159" i="2"/>
  <c r="M159" i="2" s="1"/>
  <c r="N159" i="2" s="1"/>
  <c r="O159" i="2" s="1"/>
  <c r="L160" i="2"/>
  <c r="M160" i="2" s="1"/>
  <c r="N160" i="2" s="1"/>
  <c r="O160" i="2" s="1"/>
  <c r="L161" i="2"/>
  <c r="M161" i="2" s="1"/>
  <c r="N161" i="2" s="1"/>
  <c r="O161" i="2" s="1"/>
  <c r="L162" i="2"/>
  <c r="M162" i="2" s="1"/>
  <c r="N162" i="2" s="1"/>
  <c r="O162" i="2" s="1"/>
  <c r="L163" i="2"/>
  <c r="M163" i="2" s="1"/>
  <c r="N163" i="2" s="1"/>
  <c r="O163" i="2" s="1"/>
  <c r="L164" i="2"/>
  <c r="M164" i="2" s="1"/>
  <c r="N164" i="2" s="1"/>
  <c r="O164" i="2" s="1"/>
  <c r="L165" i="2"/>
  <c r="M165" i="2" s="1"/>
  <c r="N165" i="2" s="1"/>
  <c r="O165" i="2" s="1"/>
  <c r="L166" i="2"/>
  <c r="M166" i="2" s="1"/>
  <c r="N166" i="2" s="1"/>
  <c r="O166" i="2" s="1"/>
  <c r="L167" i="2"/>
  <c r="M167" i="2" s="1"/>
  <c r="N167" i="2" s="1"/>
  <c r="O167" i="2" s="1"/>
  <c r="L168" i="2"/>
  <c r="M168" i="2" s="1"/>
  <c r="N168" i="2" s="1"/>
  <c r="O168" i="2" s="1"/>
  <c r="L169" i="2"/>
  <c r="M169" i="2" s="1"/>
  <c r="N169" i="2" s="1"/>
  <c r="O169" i="2" s="1"/>
  <c r="L170" i="2"/>
  <c r="M170" i="2" s="1"/>
  <c r="N170" i="2" s="1"/>
  <c r="O170" i="2" s="1"/>
  <c r="L171" i="2"/>
  <c r="M171" i="2" s="1"/>
  <c r="N171" i="2" s="1"/>
  <c r="O171" i="2" s="1"/>
  <c r="L172" i="2"/>
  <c r="M172" i="2" s="1"/>
  <c r="N172" i="2" s="1"/>
  <c r="O172" i="2" s="1"/>
  <c r="L173" i="2"/>
  <c r="M173" i="2" s="1"/>
  <c r="N173" i="2" s="1"/>
  <c r="O173" i="2" s="1"/>
  <c r="L174" i="2"/>
  <c r="M174" i="2" s="1"/>
  <c r="N174" i="2" s="1"/>
  <c r="O174" i="2" s="1"/>
  <c r="L175" i="2"/>
  <c r="M175" i="2" s="1"/>
  <c r="N175" i="2" s="1"/>
  <c r="O175" i="2" s="1"/>
  <c r="L176" i="2"/>
  <c r="M176" i="2" s="1"/>
  <c r="N176" i="2" s="1"/>
  <c r="O176" i="2" s="1"/>
  <c r="L177" i="2"/>
  <c r="M177" i="2" s="1"/>
  <c r="N177" i="2" s="1"/>
  <c r="O177" i="2" s="1"/>
  <c r="L178" i="2"/>
  <c r="M178" i="2" s="1"/>
  <c r="N178" i="2" s="1"/>
  <c r="O178" i="2" s="1"/>
  <c r="L179" i="2"/>
  <c r="M179" i="2" s="1"/>
  <c r="N179" i="2" s="1"/>
  <c r="O179" i="2" s="1"/>
  <c r="L180" i="2"/>
  <c r="M180" i="2" s="1"/>
  <c r="N180" i="2" s="1"/>
  <c r="O180" i="2" s="1"/>
  <c r="L181" i="2"/>
  <c r="M181" i="2" s="1"/>
  <c r="N181" i="2" s="1"/>
  <c r="O181" i="2" s="1"/>
  <c r="L182" i="2"/>
  <c r="M182" i="2" s="1"/>
  <c r="N182" i="2" s="1"/>
  <c r="O182" i="2" s="1"/>
  <c r="L183" i="2"/>
  <c r="M183" i="2" s="1"/>
  <c r="N183" i="2" s="1"/>
  <c r="O183" i="2" s="1"/>
  <c r="L184" i="2"/>
  <c r="M184" i="2" s="1"/>
  <c r="N184" i="2" s="1"/>
  <c r="O184" i="2" s="1"/>
  <c r="L185" i="2"/>
  <c r="M185" i="2" s="1"/>
  <c r="N185" i="2" s="1"/>
  <c r="O185" i="2" s="1"/>
  <c r="L186" i="2"/>
  <c r="M186" i="2" s="1"/>
  <c r="N186" i="2" s="1"/>
  <c r="O186" i="2" s="1"/>
  <c r="L187" i="2"/>
  <c r="M187" i="2" s="1"/>
  <c r="N187" i="2" s="1"/>
  <c r="O187" i="2" s="1"/>
  <c r="L188" i="2"/>
  <c r="M188" i="2" s="1"/>
  <c r="N188" i="2" s="1"/>
  <c r="O188" i="2" s="1"/>
  <c r="L189" i="2"/>
  <c r="M189" i="2" s="1"/>
  <c r="N189" i="2" s="1"/>
  <c r="O189" i="2" s="1"/>
  <c r="L190" i="2"/>
  <c r="M190" i="2" s="1"/>
  <c r="N190" i="2" s="1"/>
  <c r="O190" i="2" s="1"/>
  <c r="L191" i="2"/>
  <c r="M191" i="2" s="1"/>
  <c r="N191" i="2" s="1"/>
  <c r="O191" i="2" s="1"/>
  <c r="L192" i="2"/>
  <c r="M192" i="2" s="1"/>
  <c r="N192" i="2" s="1"/>
  <c r="O192" i="2" s="1"/>
  <c r="L193" i="2"/>
  <c r="M193" i="2" s="1"/>
  <c r="N193" i="2" s="1"/>
  <c r="O193" i="2" s="1"/>
  <c r="L194" i="2"/>
  <c r="M194" i="2" s="1"/>
  <c r="N194" i="2" s="1"/>
  <c r="O194" i="2" s="1"/>
  <c r="L195" i="2"/>
  <c r="M195" i="2" s="1"/>
  <c r="N195" i="2" s="1"/>
  <c r="O195" i="2" s="1"/>
  <c r="L196" i="2"/>
  <c r="M196" i="2" s="1"/>
  <c r="N196" i="2" s="1"/>
  <c r="O196" i="2" s="1"/>
  <c r="L197" i="2"/>
  <c r="M197" i="2" s="1"/>
  <c r="N197" i="2" s="1"/>
  <c r="O197" i="2" s="1"/>
  <c r="L198" i="2"/>
  <c r="M198" i="2" s="1"/>
  <c r="N198" i="2" s="1"/>
  <c r="O198" i="2" s="1"/>
  <c r="L199" i="2"/>
  <c r="M199" i="2" s="1"/>
  <c r="N199" i="2" s="1"/>
  <c r="O199" i="2" s="1"/>
  <c r="L200" i="2"/>
  <c r="M200" i="2" s="1"/>
  <c r="N200" i="2" s="1"/>
  <c r="O200" i="2" s="1"/>
  <c r="L201" i="2"/>
  <c r="M201" i="2" s="1"/>
  <c r="N201" i="2" s="1"/>
  <c r="O201" i="2" s="1"/>
  <c r="L202" i="2"/>
  <c r="M202" i="2" s="1"/>
  <c r="N202" i="2" s="1"/>
  <c r="O202" i="2" s="1"/>
  <c r="L203" i="2"/>
  <c r="M203" i="2" s="1"/>
  <c r="N203" i="2" s="1"/>
  <c r="O203" i="2" s="1"/>
  <c r="L204" i="2"/>
  <c r="M204" i="2" s="1"/>
  <c r="N204" i="2" s="1"/>
  <c r="O204" i="2" s="1"/>
  <c r="L205" i="2"/>
  <c r="M205" i="2" s="1"/>
  <c r="N205" i="2" s="1"/>
  <c r="O205" i="2" s="1"/>
  <c r="L206" i="2"/>
  <c r="M206" i="2" s="1"/>
  <c r="N206" i="2" s="1"/>
  <c r="O206" i="2" s="1"/>
  <c r="L207" i="2"/>
  <c r="M207" i="2" s="1"/>
  <c r="N207" i="2" s="1"/>
  <c r="O207" i="2" s="1"/>
  <c r="L208" i="2"/>
  <c r="M208" i="2" s="1"/>
  <c r="N208" i="2" s="1"/>
  <c r="O208" i="2" s="1"/>
  <c r="L209" i="2"/>
  <c r="M209" i="2" s="1"/>
  <c r="N209" i="2" s="1"/>
  <c r="O209" i="2" s="1"/>
  <c r="L210" i="2"/>
  <c r="M210" i="2" s="1"/>
  <c r="N210" i="2" s="1"/>
  <c r="O210" i="2" s="1"/>
  <c r="L211" i="2"/>
  <c r="M211" i="2" s="1"/>
  <c r="N211" i="2" s="1"/>
  <c r="O211" i="2" s="1"/>
  <c r="L212" i="2"/>
  <c r="M212" i="2" s="1"/>
  <c r="N212" i="2" s="1"/>
  <c r="O212" i="2" s="1"/>
  <c r="L213" i="2"/>
  <c r="M213" i="2" s="1"/>
  <c r="N213" i="2" s="1"/>
  <c r="O213" i="2" s="1"/>
  <c r="L214" i="2"/>
  <c r="M214" i="2" s="1"/>
  <c r="N214" i="2" s="1"/>
  <c r="O214" i="2" s="1"/>
  <c r="L215" i="2"/>
  <c r="M215" i="2" s="1"/>
  <c r="N215" i="2" s="1"/>
  <c r="O215" i="2" s="1"/>
  <c r="L216" i="2"/>
  <c r="M216" i="2" s="1"/>
  <c r="N216" i="2" s="1"/>
  <c r="O216" i="2" s="1"/>
  <c r="L217" i="2"/>
  <c r="M217" i="2" s="1"/>
  <c r="N217" i="2" s="1"/>
  <c r="O217" i="2" s="1"/>
  <c r="L218" i="2"/>
  <c r="M218" i="2" s="1"/>
  <c r="N218" i="2" s="1"/>
  <c r="O218" i="2" s="1"/>
  <c r="L219" i="2"/>
  <c r="M219" i="2" s="1"/>
  <c r="N219" i="2" s="1"/>
  <c r="O219" i="2" s="1"/>
  <c r="L220" i="2"/>
  <c r="M220" i="2" s="1"/>
  <c r="N220" i="2" s="1"/>
  <c r="O220" i="2" s="1"/>
  <c r="L221" i="2"/>
  <c r="M221" i="2" s="1"/>
  <c r="N221" i="2" s="1"/>
  <c r="O221" i="2" s="1"/>
  <c r="L222" i="2"/>
  <c r="M222" i="2" s="1"/>
  <c r="N222" i="2" s="1"/>
  <c r="O222" i="2" s="1"/>
  <c r="L223" i="2"/>
  <c r="M223" i="2" s="1"/>
  <c r="N223" i="2" s="1"/>
  <c r="O223" i="2" s="1"/>
  <c r="L224" i="2"/>
  <c r="M224" i="2" s="1"/>
  <c r="N224" i="2" s="1"/>
  <c r="O224" i="2" s="1"/>
  <c r="L225" i="2"/>
  <c r="M225" i="2" s="1"/>
  <c r="N225" i="2" s="1"/>
  <c r="O225" i="2" s="1"/>
  <c r="L226" i="2"/>
  <c r="M226" i="2" s="1"/>
  <c r="N226" i="2" s="1"/>
  <c r="O226" i="2" s="1"/>
  <c r="L227" i="2"/>
  <c r="M227" i="2" s="1"/>
  <c r="N227" i="2" s="1"/>
  <c r="O227" i="2" s="1"/>
  <c r="L228" i="2"/>
  <c r="M228" i="2" s="1"/>
  <c r="N228" i="2" s="1"/>
  <c r="O228" i="2" s="1"/>
  <c r="L229" i="2"/>
  <c r="M229" i="2" s="1"/>
  <c r="N229" i="2" s="1"/>
  <c r="O229" i="2" s="1"/>
  <c r="L230" i="2"/>
  <c r="M230" i="2" s="1"/>
  <c r="N230" i="2" s="1"/>
  <c r="O230" i="2" s="1"/>
  <c r="L231" i="2"/>
  <c r="M231" i="2" s="1"/>
  <c r="N231" i="2" s="1"/>
  <c r="O231" i="2" s="1"/>
  <c r="L232" i="2"/>
  <c r="M232" i="2" s="1"/>
  <c r="N232" i="2" s="1"/>
  <c r="O232" i="2" s="1"/>
  <c r="L233" i="2"/>
  <c r="M233" i="2" s="1"/>
  <c r="N233" i="2" s="1"/>
  <c r="O233" i="2" s="1"/>
  <c r="L234" i="2"/>
  <c r="M234" i="2" s="1"/>
  <c r="N234" i="2" s="1"/>
  <c r="O234" i="2" s="1"/>
  <c r="L235" i="2"/>
  <c r="M235" i="2" s="1"/>
  <c r="N235" i="2" s="1"/>
  <c r="O235" i="2" s="1"/>
  <c r="L236" i="2"/>
  <c r="M236" i="2" s="1"/>
  <c r="N236" i="2" s="1"/>
  <c r="O236" i="2" s="1"/>
  <c r="L237" i="2"/>
  <c r="M237" i="2" s="1"/>
  <c r="N237" i="2" s="1"/>
  <c r="O237" i="2" s="1"/>
  <c r="L238" i="2"/>
  <c r="M238" i="2" s="1"/>
  <c r="N238" i="2" s="1"/>
  <c r="O238" i="2" s="1"/>
  <c r="L239" i="2"/>
  <c r="M239" i="2" s="1"/>
  <c r="N239" i="2" s="1"/>
  <c r="O239" i="2" s="1"/>
  <c r="L240" i="2"/>
  <c r="M240" i="2" s="1"/>
  <c r="N240" i="2" s="1"/>
  <c r="O240" i="2" s="1"/>
  <c r="L241" i="2"/>
  <c r="M241" i="2" s="1"/>
  <c r="N241" i="2" s="1"/>
  <c r="O241" i="2" s="1"/>
  <c r="L242" i="2"/>
  <c r="M242" i="2" s="1"/>
  <c r="N242" i="2" s="1"/>
  <c r="O242" i="2" s="1"/>
  <c r="L243" i="2"/>
  <c r="M243" i="2" s="1"/>
  <c r="N243" i="2" s="1"/>
  <c r="O243" i="2" s="1"/>
  <c r="L244" i="2"/>
  <c r="M244" i="2" s="1"/>
  <c r="N244" i="2" s="1"/>
  <c r="O244" i="2" s="1"/>
  <c r="L245" i="2"/>
  <c r="M245" i="2" s="1"/>
  <c r="N245" i="2" s="1"/>
  <c r="O245" i="2" s="1"/>
  <c r="L246" i="2"/>
  <c r="M246" i="2" s="1"/>
  <c r="N246" i="2" s="1"/>
  <c r="O246" i="2" s="1"/>
  <c r="L247" i="2"/>
  <c r="M247" i="2" s="1"/>
  <c r="N247" i="2" s="1"/>
  <c r="O247" i="2" s="1"/>
  <c r="L248" i="2"/>
  <c r="M248" i="2" s="1"/>
  <c r="N248" i="2" s="1"/>
  <c r="O248" i="2" s="1"/>
  <c r="L249" i="2"/>
  <c r="M249" i="2" s="1"/>
  <c r="N249" i="2" s="1"/>
  <c r="O249" i="2" s="1"/>
  <c r="L250" i="2"/>
  <c r="M250" i="2" s="1"/>
  <c r="N250" i="2" s="1"/>
  <c r="O250" i="2" s="1"/>
  <c r="L251" i="2"/>
  <c r="M251" i="2" s="1"/>
  <c r="N251" i="2" s="1"/>
  <c r="O251" i="2" s="1"/>
  <c r="L252" i="2"/>
  <c r="M252" i="2" s="1"/>
  <c r="N252" i="2" s="1"/>
  <c r="O252" i="2" s="1"/>
  <c r="L253" i="2"/>
  <c r="M253" i="2" s="1"/>
  <c r="N253" i="2" s="1"/>
  <c r="O253" i="2" s="1"/>
  <c r="L254" i="2"/>
  <c r="M254" i="2" s="1"/>
  <c r="N254" i="2" s="1"/>
  <c r="O254" i="2" s="1"/>
  <c r="L255" i="2"/>
  <c r="M255" i="2" s="1"/>
  <c r="N255" i="2" s="1"/>
  <c r="O255" i="2" s="1"/>
  <c r="L256" i="2"/>
  <c r="M256" i="2" s="1"/>
  <c r="N256" i="2" s="1"/>
  <c r="O256" i="2" s="1"/>
  <c r="L257" i="2"/>
  <c r="M257" i="2" s="1"/>
  <c r="N257" i="2" s="1"/>
  <c r="O257" i="2" s="1"/>
  <c r="L258" i="2"/>
  <c r="M258" i="2" s="1"/>
  <c r="N258" i="2" s="1"/>
  <c r="O258" i="2" s="1"/>
  <c r="L259" i="2"/>
  <c r="M259" i="2" s="1"/>
  <c r="N259" i="2" s="1"/>
  <c r="O259" i="2" s="1"/>
  <c r="L262" i="2"/>
  <c r="M262" i="2" s="1"/>
  <c r="N262" i="2" s="1"/>
  <c r="O262" i="2" s="1"/>
  <c r="L267" i="2"/>
  <c r="M267" i="2" s="1"/>
  <c r="N267" i="2" s="1"/>
  <c r="O267" i="2" s="1"/>
  <c r="L268" i="2"/>
  <c r="M268" i="2" s="1"/>
  <c r="N268" i="2" s="1"/>
  <c r="O268" i="2" s="1"/>
  <c r="L269" i="2"/>
  <c r="M269" i="2" s="1"/>
  <c r="N269" i="2" s="1"/>
  <c r="O269" i="2" s="1"/>
  <c r="L272" i="2"/>
  <c r="M272" i="2" s="1"/>
  <c r="N272" i="2" s="1"/>
  <c r="O272" i="2" s="1"/>
  <c r="L277" i="2"/>
  <c r="M277" i="2" s="1"/>
  <c r="N277" i="2" s="1"/>
  <c r="O277" i="2" s="1"/>
  <c r="L278" i="2"/>
  <c r="M278" i="2" s="1"/>
  <c r="N278" i="2" s="1"/>
  <c r="O278" i="2" s="1"/>
  <c r="L279" i="2"/>
  <c r="M279" i="2" s="1"/>
  <c r="N279" i="2" s="1"/>
  <c r="O279" i="2" s="1"/>
  <c r="L282" i="2"/>
  <c r="M282" i="2" s="1"/>
  <c r="N282" i="2" s="1"/>
  <c r="O282" i="2" s="1"/>
  <c r="L287" i="2"/>
  <c r="M287" i="2" s="1"/>
  <c r="N287" i="2" s="1"/>
  <c r="O287" i="2" s="1"/>
  <c r="L288" i="2"/>
  <c r="M288" i="2" s="1"/>
  <c r="N288" i="2" s="1"/>
  <c r="O288" i="2" s="1"/>
  <c r="L289" i="2"/>
  <c r="M289" i="2" s="1"/>
  <c r="N289" i="2" s="1"/>
  <c r="O289" i="2" s="1"/>
  <c r="L292" i="2"/>
  <c r="M292" i="2" s="1"/>
  <c r="N292" i="2" s="1"/>
  <c r="O292" i="2" s="1"/>
  <c r="L297" i="2"/>
  <c r="M297" i="2" s="1"/>
  <c r="N297" i="2" s="1"/>
  <c r="O297" i="2" s="1"/>
  <c r="L298" i="2"/>
  <c r="M298" i="2" s="1"/>
  <c r="N298" i="2" s="1"/>
  <c r="O298" i="2" s="1"/>
  <c r="L299" i="2"/>
  <c r="M299" i="2" s="1"/>
  <c r="N299" i="2" s="1"/>
  <c r="O299" i="2" s="1"/>
  <c r="L302" i="2"/>
  <c r="M302" i="2" s="1"/>
  <c r="N302" i="2" s="1"/>
  <c r="O302" i="2" s="1"/>
  <c r="L307" i="2"/>
  <c r="M307" i="2" s="1"/>
  <c r="N307" i="2" s="1"/>
  <c r="O307" i="2" s="1"/>
  <c r="L308" i="2"/>
  <c r="M308" i="2" s="1"/>
  <c r="N308" i="2" s="1"/>
  <c r="O308" i="2" s="1"/>
  <c r="L309" i="2"/>
  <c r="M309" i="2" s="1"/>
  <c r="N309" i="2" s="1"/>
  <c r="O309" i="2" s="1"/>
  <c r="L312" i="2"/>
  <c r="M312" i="2" s="1"/>
  <c r="N312" i="2" s="1"/>
  <c r="O312" i="2" s="1"/>
  <c r="L317" i="2"/>
  <c r="M317" i="2" s="1"/>
  <c r="N317" i="2" s="1"/>
  <c r="O317" i="2" s="1"/>
  <c r="L318" i="2"/>
  <c r="M318" i="2" s="1"/>
  <c r="N318" i="2" s="1"/>
  <c r="O318" i="2" s="1"/>
  <c r="L321" i="2"/>
  <c r="M321" i="2" s="1"/>
  <c r="N321" i="2" s="1"/>
  <c r="O321" i="2" s="1"/>
  <c r="L326" i="2"/>
  <c r="M326" i="2" s="1"/>
  <c r="N326" i="2" s="1"/>
  <c r="O326" i="2" s="1"/>
  <c r="L327" i="2"/>
  <c r="M327" i="2" s="1"/>
  <c r="N327" i="2" s="1"/>
  <c r="O327" i="2" s="1"/>
  <c r="L328" i="2"/>
  <c r="M328" i="2" s="1"/>
  <c r="N328" i="2" s="1"/>
  <c r="O328" i="2" s="1"/>
  <c r="L331" i="2"/>
  <c r="M331" i="2" s="1"/>
  <c r="N331" i="2" s="1"/>
  <c r="O331" i="2" s="1"/>
  <c r="L336" i="2"/>
  <c r="M336" i="2" s="1"/>
  <c r="N336" i="2" s="1"/>
  <c r="O336" i="2" s="1"/>
  <c r="L337" i="2"/>
  <c r="M337" i="2" s="1"/>
  <c r="N337" i="2" s="1"/>
  <c r="O337" i="2" s="1"/>
  <c r="L338" i="2"/>
  <c r="M338" i="2" s="1"/>
  <c r="N338" i="2" s="1"/>
  <c r="O338" i="2" s="1"/>
  <c r="L341" i="2"/>
  <c r="M341" i="2" s="1"/>
  <c r="N341" i="2" s="1"/>
  <c r="O341" i="2" s="1"/>
  <c r="L346" i="2"/>
  <c r="M346" i="2" s="1"/>
  <c r="N346" i="2" s="1"/>
  <c r="O346" i="2" s="1"/>
  <c r="L347" i="2"/>
  <c r="M347" i="2" s="1"/>
  <c r="N347" i="2" s="1"/>
  <c r="O347" i="2" s="1"/>
  <c r="L348" i="2"/>
  <c r="M348" i="2" s="1"/>
  <c r="N348" i="2" s="1"/>
  <c r="O348" i="2" s="1"/>
  <c r="L351" i="2"/>
  <c r="M351" i="2" s="1"/>
  <c r="N351" i="2" s="1"/>
  <c r="O351" i="2" s="1"/>
  <c r="L356" i="2"/>
  <c r="M356" i="2" s="1"/>
  <c r="N356" i="2" s="1"/>
  <c r="O356" i="2" s="1"/>
  <c r="L357" i="2"/>
  <c r="M357" i="2" s="1"/>
  <c r="N357" i="2" s="1"/>
  <c r="O357" i="2" s="1"/>
  <c r="L358" i="2"/>
  <c r="M358" i="2" s="1"/>
  <c r="N358" i="2" s="1"/>
  <c r="O358" i="2" s="1"/>
  <c r="L361" i="2"/>
  <c r="M361" i="2" s="1"/>
  <c r="N361" i="2" s="1"/>
  <c r="O361" i="2" s="1"/>
  <c r="L366" i="2"/>
  <c r="M366" i="2" s="1"/>
  <c r="N366" i="2" s="1"/>
  <c r="O366" i="2" s="1"/>
  <c r="L367" i="2"/>
  <c r="M367" i="2" s="1"/>
  <c r="N367" i="2" s="1"/>
  <c r="O367" i="2" s="1"/>
  <c r="L370" i="2"/>
  <c r="M370" i="2" s="1"/>
  <c r="N370" i="2" s="1"/>
  <c r="O370" i="2" s="1"/>
  <c r="L375" i="2"/>
  <c r="M375" i="2" s="1"/>
  <c r="N375" i="2" s="1"/>
  <c r="O375" i="2" s="1"/>
  <c r="L376" i="2"/>
  <c r="M376" i="2" s="1"/>
  <c r="N376" i="2" s="1"/>
  <c r="O376" i="2" s="1"/>
  <c r="L377" i="2"/>
  <c r="M377" i="2" s="1"/>
  <c r="N377" i="2" s="1"/>
  <c r="O377" i="2" s="1"/>
  <c r="L380" i="2"/>
  <c r="M380" i="2" s="1"/>
  <c r="N380" i="2" s="1"/>
  <c r="O380" i="2" s="1"/>
  <c r="L385" i="2"/>
  <c r="M385" i="2" s="1"/>
  <c r="N385" i="2" s="1"/>
  <c r="O385" i="2" s="1"/>
  <c r="L386" i="2"/>
  <c r="M386" i="2" s="1"/>
  <c r="N386" i="2" s="1"/>
  <c r="O386" i="2" s="1"/>
  <c r="L389" i="2"/>
  <c r="M389" i="2" s="1"/>
  <c r="N389" i="2" s="1"/>
  <c r="O389" i="2" s="1"/>
  <c r="L394" i="2"/>
  <c r="M394" i="2" s="1"/>
  <c r="N394" i="2" s="1"/>
  <c r="O394" i="2" s="1"/>
  <c r="L395" i="2"/>
  <c r="M395" i="2" s="1"/>
  <c r="N395" i="2" s="1"/>
  <c r="O395" i="2" s="1"/>
  <c r="L398" i="2"/>
  <c r="M398" i="2" s="1"/>
  <c r="N398" i="2" s="1"/>
  <c r="O398" i="2" s="1"/>
  <c r="L403" i="2"/>
  <c r="M403" i="2" s="1"/>
  <c r="N403" i="2" s="1"/>
  <c r="O403" i="2" s="1"/>
  <c r="L404" i="2"/>
  <c r="M404" i="2" s="1"/>
  <c r="N404" i="2" s="1"/>
  <c r="O404" i="2" s="1"/>
  <c r="L405" i="2"/>
  <c r="M405" i="2" s="1"/>
  <c r="N405" i="2" s="1"/>
  <c r="O405" i="2" s="1"/>
  <c r="L408" i="2"/>
  <c r="M408" i="2" s="1"/>
  <c r="N408" i="2" s="1"/>
  <c r="O408" i="2" s="1"/>
  <c r="L413" i="2"/>
  <c r="M413" i="2" s="1"/>
  <c r="N413" i="2" s="1"/>
  <c r="O413" i="2" s="1"/>
  <c r="L414" i="2"/>
  <c r="M414" i="2" s="1"/>
  <c r="N414" i="2" s="1"/>
  <c r="O414" i="2" s="1"/>
  <c r="L417" i="2"/>
  <c r="M417" i="2" s="1"/>
  <c r="N417" i="2" s="1"/>
  <c r="O417" i="2" s="1"/>
  <c r="L422" i="2"/>
  <c r="M422" i="2" s="1"/>
  <c r="N422" i="2" s="1"/>
  <c r="O422" i="2" s="1"/>
  <c r="L423" i="2"/>
  <c r="M423" i="2" s="1"/>
  <c r="N423" i="2" s="1"/>
  <c r="O423" i="2" s="1"/>
  <c r="L424" i="2"/>
  <c r="M424" i="2" s="1"/>
  <c r="N424" i="2" s="1"/>
  <c r="O424" i="2" s="1"/>
  <c r="L427" i="2"/>
  <c r="M427" i="2" s="1"/>
  <c r="N427" i="2" s="1"/>
  <c r="O427" i="2" s="1"/>
  <c r="L432" i="2"/>
  <c r="M432" i="2" s="1"/>
  <c r="N432" i="2" s="1"/>
  <c r="O432" i="2" s="1"/>
  <c r="L433" i="2"/>
  <c r="M433" i="2" s="1"/>
  <c r="N433" i="2" s="1"/>
  <c r="O433" i="2" s="1"/>
  <c r="L434" i="2"/>
  <c r="M434" i="2" s="1"/>
  <c r="N434" i="2" s="1"/>
  <c r="O434" i="2" s="1"/>
  <c r="L437" i="2"/>
  <c r="M437" i="2" s="1"/>
  <c r="N437" i="2" s="1"/>
  <c r="O437" i="2" s="1"/>
  <c r="L442" i="2"/>
  <c r="M442" i="2" s="1"/>
  <c r="N442" i="2" s="1"/>
  <c r="O442" i="2" s="1"/>
  <c r="L443" i="2"/>
  <c r="M443" i="2" s="1"/>
  <c r="N443" i="2" s="1"/>
  <c r="O443" i="2" s="1"/>
  <c r="L444" i="2"/>
  <c r="M444" i="2" s="1"/>
  <c r="N444" i="2" s="1"/>
  <c r="O444" i="2" s="1"/>
  <c r="L449" i="2"/>
  <c r="M449" i="2" s="1"/>
  <c r="N449" i="2" s="1"/>
  <c r="O449" i="2" s="1"/>
  <c r="L458" i="2"/>
  <c r="M458" i="2" s="1"/>
  <c r="N458" i="2" s="1"/>
  <c r="O458" i="2" s="1"/>
  <c r="L459" i="2"/>
  <c r="M459" i="2" s="1"/>
  <c r="N459" i="2" s="1"/>
  <c r="O459" i="2" s="1"/>
  <c r="L460" i="2"/>
  <c r="M460" i="2" s="1"/>
  <c r="N460" i="2" s="1"/>
  <c r="O460" i="2" s="1"/>
  <c r="L461" i="2"/>
  <c r="M461" i="2" s="1"/>
  <c r="N461" i="2" s="1"/>
  <c r="O461" i="2" s="1"/>
  <c r="L462" i="2"/>
  <c r="M462" i="2" s="1"/>
  <c r="N462" i="2" s="1"/>
  <c r="O462" i="2" s="1"/>
  <c r="L463" i="2"/>
  <c r="M463" i="2" s="1"/>
  <c r="N463" i="2" s="1"/>
  <c r="O463" i="2" s="1"/>
  <c r="L464" i="2"/>
  <c r="M464" i="2" s="1"/>
  <c r="N464" i="2" s="1"/>
  <c r="O464" i="2" s="1"/>
  <c r="L465" i="2"/>
  <c r="M465" i="2" s="1"/>
  <c r="N465" i="2" s="1"/>
  <c r="O465" i="2" s="1"/>
  <c r="L466" i="2"/>
  <c r="M466" i="2" s="1"/>
  <c r="N466" i="2" s="1"/>
  <c r="O466" i="2" s="1"/>
  <c r="L467" i="2"/>
  <c r="M467" i="2" s="1"/>
  <c r="N467" i="2" s="1"/>
  <c r="O467" i="2" s="1"/>
  <c r="I4" i="2"/>
  <c r="I5" i="2"/>
  <c r="S5" i="2" s="1"/>
  <c r="I8" i="2"/>
  <c r="S8" i="2" s="1"/>
  <c r="I9" i="2"/>
  <c r="S9" i="2" s="1"/>
  <c r="I10" i="2"/>
  <c r="S10" i="2" s="1"/>
  <c r="I11" i="2"/>
  <c r="S11" i="2" s="1"/>
  <c r="I12" i="2"/>
  <c r="S12" i="2" s="1"/>
  <c r="I13" i="2"/>
  <c r="S13" i="2" s="1"/>
  <c r="I14" i="2"/>
  <c r="S14" i="2" s="1"/>
  <c r="I15" i="2"/>
  <c r="S15" i="2" s="1"/>
  <c r="I22" i="2"/>
  <c r="S22" i="2" s="1"/>
  <c r="I23" i="2"/>
  <c r="S23" i="2" s="1"/>
  <c r="I26" i="2"/>
  <c r="S26" i="2" s="1"/>
  <c r="I24" i="2"/>
  <c r="S24" i="2" s="1"/>
  <c r="I25" i="2"/>
  <c r="S25" i="2" s="1"/>
  <c r="I122" i="2"/>
  <c r="S122" i="2" s="1"/>
  <c r="I123" i="2"/>
  <c r="S123" i="2" s="1"/>
  <c r="I124" i="2"/>
  <c r="S124" i="2" s="1"/>
  <c r="I125" i="2"/>
  <c r="S125" i="2" s="1"/>
  <c r="I126" i="2"/>
  <c r="S126" i="2" s="1"/>
  <c r="I127" i="2"/>
  <c r="S127" i="2" s="1"/>
  <c r="I128" i="2"/>
  <c r="S128" i="2" s="1"/>
  <c r="I129" i="2"/>
  <c r="S129" i="2" s="1"/>
  <c r="I130" i="2"/>
  <c r="I131" i="2"/>
  <c r="S131" i="2" s="1"/>
  <c r="I132" i="2"/>
  <c r="S132" i="2" s="1"/>
  <c r="I133" i="2"/>
  <c r="S133" i="2" s="1"/>
  <c r="I134" i="2"/>
  <c r="S134" i="2" s="1"/>
  <c r="I135" i="2"/>
  <c r="S135" i="2" s="1"/>
  <c r="I136" i="2"/>
  <c r="S136" i="2" s="1"/>
  <c r="I137" i="2"/>
  <c r="S137" i="2" s="1"/>
  <c r="I138" i="2"/>
  <c r="S138" i="2" s="1"/>
  <c r="I139" i="2"/>
  <c r="S139" i="2" s="1"/>
  <c r="I140" i="2"/>
  <c r="S140" i="2" s="1"/>
  <c r="I141" i="2"/>
  <c r="S141" i="2" s="1"/>
  <c r="I142" i="2"/>
  <c r="I143" i="2"/>
  <c r="S143" i="2" s="1"/>
  <c r="I144" i="2"/>
  <c r="S144" i="2" s="1"/>
  <c r="I145" i="2"/>
  <c r="S145" i="2" s="1"/>
  <c r="I146" i="2"/>
  <c r="S146" i="2" s="1"/>
  <c r="I147" i="2"/>
  <c r="I148" i="2"/>
  <c r="S148" i="2" s="1"/>
  <c r="I149" i="2"/>
  <c r="S149" i="2" s="1"/>
  <c r="I150" i="2"/>
  <c r="S150" i="2" s="1"/>
  <c r="I151" i="2"/>
  <c r="S151" i="2" s="1"/>
  <c r="I152" i="2"/>
  <c r="S152" i="2" s="1"/>
  <c r="I153" i="2"/>
  <c r="S153" i="2" s="1"/>
  <c r="I154" i="2"/>
  <c r="I155" i="2"/>
  <c r="S155" i="2" s="1"/>
  <c r="I156" i="2"/>
  <c r="S156" i="2" s="1"/>
  <c r="I157" i="2"/>
  <c r="S157" i="2" s="1"/>
  <c r="I158" i="2"/>
  <c r="S158" i="2" s="1"/>
  <c r="I159" i="2"/>
  <c r="S159" i="2" s="1"/>
  <c r="I160" i="2"/>
  <c r="S160" i="2" s="1"/>
  <c r="I161" i="2"/>
  <c r="S161" i="2" s="1"/>
  <c r="I162" i="2"/>
  <c r="I163" i="2"/>
  <c r="S163" i="2" s="1"/>
  <c r="I164" i="2"/>
  <c r="S164" i="2" s="1"/>
  <c r="I165" i="2"/>
  <c r="S165" i="2" s="1"/>
  <c r="I166" i="2"/>
  <c r="I167" i="2"/>
  <c r="S167" i="2" s="1"/>
  <c r="I168" i="2"/>
  <c r="S168" i="2" s="1"/>
  <c r="I169" i="2"/>
  <c r="S169" i="2" s="1"/>
  <c r="I170" i="2"/>
  <c r="S170" i="2" s="1"/>
  <c r="I171" i="2"/>
  <c r="S171" i="2" s="1"/>
  <c r="I172" i="2"/>
  <c r="S172" i="2" s="1"/>
  <c r="I173" i="2"/>
  <c r="S173" i="2" s="1"/>
  <c r="I174" i="2"/>
  <c r="S174" i="2" s="1"/>
  <c r="I175" i="2"/>
  <c r="S175" i="2" s="1"/>
  <c r="I176" i="2"/>
  <c r="S176" i="2" s="1"/>
  <c r="I177" i="2"/>
  <c r="S177" i="2" s="1"/>
  <c r="I178" i="2"/>
  <c r="I179" i="2"/>
  <c r="S179" i="2" s="1"/>
  <c r="I180" i="2"/>
  <c r="S180" i="2" s="1"/>
  <c r="I181" i="2"/>
  <c r="S181" i="2" s="1"/>
  <c r="I182" i="2"/>
  <c r="S182" i="2" s="1"/>
  <c r="I183" i="2"/>
  <c r="I184" i="2"/>
  <c r="S184" i="2" s="1"/>
  <c r="I185" i="2"/>
  <c r="S185" i="2" s="1"/>
  <c r="I186" i="2"/>
  <c r="S186" i="2" s="1"/>
  <c r="I187" i="2"/>
  <c r="S187" i="2" s="1"/>
  <c r="I188" i="2"/>
  <c r="S188" i="2" s="1"/>
  <c r="I189" i="2"/>
  <c r="S189" i="2" s="1"/>
  <c r="I190" i="2"/>
  <c r="I191" i="2"/>
  <c r="S191" i="2" s="1"/>
  <c r="I192" i="2"/>
  <c r="S192" i="2" s="1"/>
  <c r="I193" i="2"/>
  <c r="S193" i="2" s="1"/>
  <c r="I194" i="2"/>
  <c r="S194" i="2" s="1"/>
  <c r="I195" i="2"/>
  <c r="S195" i="2" s="1"/>
  <c r="I196" i="2"/>
  <c r="S196" i="2" s="1"/>
  <c r="I197" i="2"/>
  <c r="S197" i="2" s="1"/>
  <c r="I198" i="2"/>
  <c r="S198" i="2" s="1"/>
  <c r="I199" i="2"/>
  <c r="S199" i="2" s="1"/>
  <c r="I200" i="2"/>
  <c r="S200" i="2" s="1"/>
  <c r="I201" i="2"/>
  <c r="S201" i="2" s="1"/>
  <c r="I202" i="2"/>
  <c r="I203" i="2"/>
  <c r="I204" i="2"/>
  <c r="S204" i="2" s="1"/>
  <c r="I205" i="2"/>
  <c r="S205" i="2" s="1"/>
  <c r="I206" i="2"/>
  <c r="S206" i="2" s="1"/>
  <c r="I207" i="2"/>
  <c r="S207" i="2" s="1"/>
  <c r="I208" i="2"/>
  <c r="S208" i="2" s="1"/>
  <c r="I209" i="2"/>
  <c r="S209" i="2" s="1"/>
  <c r="I210" i="2"/>
  <c r="I211" i="2"/>
  <c r="S211" i="2" s="1"/>
  <c r="I212" i="2"/>
  <c r="S212" i="2" s="1"/>
  <c r="I213" i="2"/>
  <c r="S213" i="2" s="1"/>
  <c r="I214" i="2"/>
  <c r="I215" i="2"/>
  <c r="S215" i="2" s="1"/>
  <c r="I216" i="2"/>
  <c r="S216" i="2" s="1"/>
  <c r="I217" i="2"/>
  <c r="S217" i="2" s="1"/>
  <c r="I218" i="2"/>
  <c r="S218" i="2" s="1"/>
  <c r="I219" i="2"/>
  <c r="S219" i="2" s="1"/>
  <c r="I220" i="2"/>
  <c r="S220" i="2" s="1"/>
  <c r="I221" i="2"/>
  <c r="S221" i="2" s="1"/>
  <c r="I222" i="2"/>
  <c r="S222" i="2" s="1"/>
  <c r="I223" i="2"/>
  <c r="S223" i="2" s="1"/>
  <c r="I224" i="2"/>
  <c r="S224" i="2" s="1"/>
  <c r="I225" i="2"/>
  <c r="S225" i="2" s="1"/>
  <c r="I226" i="2"/>
  <c r="I227" i="2"/>
  <c r="S227" i="2" s="1"/>
  <c r="I228" i="2"/>
  <c r="S228" i="2" s="1"/>
  <c r="I229" i="2"/>
  <c r="S229" i="2" s="1"/>
  <c r="I230" i="2"/>
  <c r="S230" i="2" s="1"/>
  <c r="I231" i="2"/>
  <c r="S231" i="2" s="1"/>
  <c r="I232" i="2"/>
  <c r="S232" i="2" s="1"/>
  <c r="I233" i="2"/>
  <c r="S233" i="2" s="1"/>
  <c r="I234" i="2"/>
  <c r="S234" i="2" s="1"/>
  <c r="I235" i="2"/>
  <c r="S235" i="2" s="1"/>
  <c r="I236" i="2"/>
  <c r="S236" i="2" s="1"/>
  <c r="I237" i="2"/>
  <c r="S237" i="2" s="1"/>
  <c r="I238" i="2"/>
  <c r="I239" i="2"/>
  <c r="S239" i="2" s="1"/>
  <c r="I240" i="2"/>
  <c r="S240" i="2" s="1"/>
  <c r="I241" i="2"/>
  <c r="S241" i="2" s="1"/>
  <c r="I242" i="2"/>
  <c r="S242" i="2" s="1"/>
  <c r="I243" i="2"/>
  <c r="S243" i="2" s="1"/>
  <c r="I244" i="2"/>
  <c r="S244" i="2" s="1"/>
  <c r="I245" i="2"/>
  <c r="S245" i="2" s="1"/>
  <c r="I246" i="2"/>
  <c r="S246" i="2" s="1"/>
  <c r="I247" i="2"/>
  <c r="S247" i="2" s="1"/>
  <c r="I248" i="2"/>
  <c r="S248" i="2" s="1"/>
  <c r="I249" i="2"/>
  <c r="S249" i="2" s="1"/>
  <c r="I250" i="2"/>
  <c r="I251" i="2"/>
  <c r="S251" i="2" s="1"/>
  <c r="I252" i="2"/>
  <c r="S252" i="2" s="1"/>
  <c r="I253" i="2"/>
  <c r="S253" i="2" s="1"/>
  <c r="I254" i="2"/>
  <c r="S254" i="2" s="1"/>
  <c r="I255" i="2"/>
  <c r="S255" i="2" s="1"/>
  <c r="I256" i="2"/>
  <c r="S256" i="2" s="1"/>
  <c r="I257" i="2"/>
  <c r="S257" i="2" s="1"/>
  <c r="I258" i="2"/>
  <c r="S258" i="2" s="1"/>
  <c r="I259" i="2"/>
  <c r="S259" i="2" s="1"/>
  <c r="I262" i="2"/>
  <c r="S262" i="2" s="1"/>
  <c r="I267" i="2"/>
  <c r="S267" i="2" s="1"/>
  <c r="I268" i="2"/>
  <c r="I269" i="2"/>
  <c r="S269" i="2" s="1"/>
  <c r="I272" i="2"/>
  <c r="S272" i="2" s="1"/>
  <c r="I277" i="2"/>
  <c r="S277" i="2" s="1"/>
  <c r="I278" i="2"/>
  <c r="S278" i="2" s="1"/>
  <c r="I279" i="2"/>
  <c r="S279" i="2" s="1"/>
  <c r="I282" i="2"/>
  <c r="S282" i="2" s="1"/>
  <c r="I287" i="2"/>
  <c r="S287" i="2" s="1"/>
  <c r="I288" i="2"/>
  <c r="I289" i="2"/>
  <c r="S289" i="2" s="1"/>
  <c r="I292" i="2"/>
  <c r="S292" i="2" s="1"/>
  <c r="I297" i="2"/>
  <c r="S297" i="2" s="1"/>
  <c r="I298" i="2"/>
  <c r="I299" i="2"/>
  <c r="S299" i="2" s="1"/>
  <c r="I302" i="2"/>
  <c r="S302" i="2" s="1"/>
  <c r="I307" i="2"/>
  <c r="S307" i="2" s="1"/>
  <c r="I308" i="2"/>
  <c r="S308" i="2" s="1"/>
  <c r="I309" i="2"/>
  <c r="S309" i="2" s="1"/>
  <c r="I312" i="2"/>
  <c r="S312" i="2" s="1"/>
  <c r="I317" i="2"/>
  <c r="S317" i="2" s="1"/>
  <c r="I318" i="2"/>
  <c r="S318" i="2" s="1"/>
  <c r="I321" i="2"/>
  <c r="S321" i="2" s="1"/>
  <c r="I326" i="2"/>
  <c r="S326" i="2" s="1"/>
  <c r="I327" i="2"/>
  <c r="S327" i="2" s="1"/>
  <c r="I328" i="2"/>
  <c r="I331" i="2"/>
  <c r="S331" i="2" s="1"/>
  <c r="I336" i="2"/>
  <c r="S336" i="2" s="1"/>
  <c r="I337" i="2"/>
  <c r="S337" i="2" s="1"/>
  <c r="I338" i="2"/>
  <c r="S338" i="2" s="1"/>
  <c r="I341" i="2"/>
  <c r="S341" i="2" s="1"/>
  <c r="I346" i="2"/>
  <c r="S346" i="2" s="1"/>
  <c r="I347" i="2"/>
  <c r="S347" i="2" s="1"/>
  <c r="I348" i="2"/>
  <c r="S348" i="2" s="1"/>
  <c r="I351" i="2"/>
  <c r="S351" i="2" s="1"/>
  <c r="I356" i="2"/>
  <c r="S356" i="2" s="1"/>
  <c r="I357" i="2"/>
  <c r="S357" i="2" s="1"/>
  <c r="I358" i="2"/>
  <c r="I361" i="2"/>
  <c r="S361" i="2" s="1"/>
  <c r="I366" i="2"/>
  <c r="S366" i="2" s="1"/>
  <c r="I367" i="2"/>
  <c r="S367" i="2" s="1"/>
  <c r="I370" i="2"/>
  <c r="S370" i="2" s="1"/>
  <c r="I375" i="2"/>
  <c r="I376" i="2"/>
  <c r="S376" i="2" s="1"/>
  <c r="I377" i="2"/>
  <c r="S377" i="2" s="1"/>
  <c r="I380" i="2"/>
  <c r="S380" i="2" s="1"/>
  <c r="I385" i="2"/>
  <c r="S385" i="2" s="1"/>
  <c r="I386" i="2"/>
  <c r="S386" i="2" s="1"/>
  <c r="I389" i="2"/>
  <c r="S389" i="2" s="1"/>
  <c r="I394" i="2"/>
  <c r="I395" i="2"/>
  <c r="S395" i="2" s="1"/>
  <c r="I398" i="2"/>
  <c r="S398" i="2" s="1"/>
  <c r="I403" i="2"/>
  <c r="S403" i="2" s="1"/>
  <c r="I404" i="2"/>
  <c r="S404" i="2" s="1"/>
  <c r="I405" i="2"/>
  <c r="S405" i="2" s="1"/>
  <c r="I408" i="2"/>
  <c r="S408" i="2" s="1"/>
  <c r="I413" i="2"/>
  <c r="S413" i="2" s="1"/>
  <c r="I414" i="2"/>
  <c r="I417" i="2"/>
  <c r="S417" i="2" s="1"/>
  <c r="I422" i="2"/>
  <c r="S422" i="2" s="1"/>
  <c r="I423" i="2"/>
  <c r="S423" i="2" s="1"/>
  <c r="I424" i="2"/>
  <c r="I427" i="2"/>
  <c r="S427" i="2" s="1"/>
  <c r="I432" i="2"/>
  <c r="S432" i="2" s="1"/>
  <c r="I433" i="2"/>
  <c r="S433" i="2" s="1"/>
  <c r="I434" i="2"/>
  <c r="S434" i="2" s="1"/>
  <c r="I437" i="2"/>
  <c r="S437" i="2" s="1"/>
  <c r="I442" i="2"/>
  <c r="S442" i="2" s="1"/>
  <c r="I443" i="2"/>
  <c r="S443" i="2" s="1"/>
  <c r="I444" i="2"/>
  <c r="S444" i="2" s="1"/>
  <c r="I449" i="2"/>
  <c r="S449" i="2" s="1"/>
  <c r="I458" i="2"/>
  <c r="S458" i="2" s="1"/>
  <c r="I459" i="2"/>
  <c r="S459" i="2" s="1"/>
  <c r="I460" i="2"/>
  <c r="I461" i="2"/>
  <c r="S461" i="2" s="1"/>
  <c r="I462" i="2"/>
  <c r="S462" i="2" s="1"/>
  <c r="I463" i="2"/>
  <c r="S463" i="2" s="1"/>
  <c r="I464" i="2"/>
  <c r="S464" i="2" s="1"/>
  <c r="I465" i="2"/>
  <c r="I466" i="2"/>
  <c r="S466" i="2" s="1"/>
  <c r="I467" i="2"/>
  <c r="S467" i="2" s="1"/>
  <c r="H4" i="2"/>
  <c r="Z4" i="2" s="1"/>
  <c r="H5" i="2"/>
  <c r="Z5" i="2" s="1"/>
  <c r="H6" i="2"/>
  <c r="Z6" i="2" s="1"/>
  <c r="H7" i="2"/>
  <c r="Z7" i="2" s="1"/>
  <c r="H8" i="2"/>
  <c r="Z8" i="2" s="1"/>
  <c r="H9" i="2"/>
  <c r="Z9" i="2" s="1"/>
  <c r="H10" i="2"/>
  <c r="Z10" i="2" s="1"/>
  <c r="H11" i="2"/>
  <c r="Z11" i="2" s="1"/>
  <c r="H12" i="2"/>
  <c r="Z12" i="2" s="1"/>
  <c r="H13" i="2"/>
  <c r="Z13" i="2" s="1"/>
  <c r="H14" i="2"/>
  <c r="Z14" i="2" s="1"/>
  <c r="H15" i="2"/>
  <c r="Z15" i="2" s="1"/>
  <c r="H23" i="2"/>
  <c r="Z23" i="2" s="1"/>
  <c r="Z26" i="2"/>
  <c r="H24" i="2"/>
  <c r="Z24" i="2" s="1"/>
  <c r="Z25" i="2"/>
  <c r="H122" i="2"/>
  <c r="Z122" i="2" s="1"/>
  <c r="H123" i="2"/>
  <c r="Z123" i="2" s="1"/>
  <c r="H124" i="2"/>
  <c r="Z124" i="2" s="1"/>
  <c r="H125" i="2"/>
  <c r="Z125" i="2" s="1"/>
  <c r="H126" i="2"/>
  <c r="Z126" i="2" s="1"/>
  <c r="H127" i="2"/>
  <c r="Z127" i="2" s="1"/>
  <c r="H128" i="2"/>
  <c r="Z128" i="2" s="1"/>
  <c r="H129" i="2"/>
  <c r="Z129" i="2" s="1"/>
  <c r="H130" i="2"/>
  <c r="Z130" i="2" s="1"/>
  <c r="H131" i="2"/>
  <c r="Z131" i="2" s="1"/>
  <c r="H132" i="2"/>
  <c r="Z132" i="2" s="1"/>
  <c r="H133" i="2"/>
  <c r="Z133" i="2" s="1"/>
  <c r="H134" i="2"/>
  <c r="Z134" i="2" s="1"/>
  <c r="H135" i="2"/>
  <c r="Z135" i="2" s="1"/>
  <c r="H136" i="2"/>
  <c r="Z136" i="2" s="1"/>
  <c r="H137" i="2"/>
  <c r="Z137" i="2" s="1"/>
  <c r="H138" i="2"/>
  <c r="Z138" i="2" s="1"/>
  <c r="H139" i="2"/>
  <c r="Z139" i="2" s="1"/>
  <c r="H140" i="2"/>
  <c r="Z140" i="2" s="1"/>
  <c r="H141" i="2"/>
  <c r="Z141" i="2" s="1"/>
  <c r="H142" i="2"/>
  <c r="Z142" i="2" s="1"/>
  <c r="H143" i="2"/>
  <c r="Z143" i="2" s="1"/>
  <c r="H144" i="2"/>
  <c r="Z144" i="2" s="1"/>
  <c r="H145" i="2"/>
  <c r="Z145" i="2" s="1"/>
  <c r="H146" i="2"/>
  <c r="Z146" i="2" s="1"/>
  <c r="H147" i="2"/>
  <c r="Z147" i="2" s="1"/>
  <c r="H148" i="2"/>
  <c r="Z148" i="2" s="1"/>
  <c r="H149" i="2"/>
  <c r="Z149" i="2" s="1"/>
  <c r="H150" i="2"/>
  <c r="Z150" i="2" s="1"/>
  <c r="H151" i="2"/>
  <c r="Z151" i="2" s="1"/>
  <c r="H152" i="2"/>
  <c r="Z152" i="2" s="1"/>
  <c r="H153" i="2"/>
  <c r="Z153" i="2" s="1"/>
  <c r="H154" i="2"/>
  <c r="Z154" i="2" s="1"/>
  <c r="H155" i="2"/>
  <c r="Z155" i="2" s="1"/>
  <c r="H156" i="2"/>
  <c r="Z156" i="2" s="1"/>
  <c r="H157" i="2"/>
  <c r="Z157" i="2" s="1"/>
  <c r="H158" i="2"/>
  <c r="Z158" i="2" s="1"/>
  <c r="H159" i="2"/>
  <c r="Z159" i="2" s="1"/>
  <c r="H160" i="2"/>
  <c r="Z160" i="2" s="1"/>
  <c r="H161" i="2"/>
  <c r="Z161" i="2" s="1"/>
  <c r="H162" i="2"/>
  <c r="Z162" i="2" s="1"/>
  <c r="H163" i="2"/>
  <c r="Z163" i="2" s="1"/>
  <c r="H164" i="2"/>
  <c r="Z164" i="2" s="1"/>
  <c r="H165" i="2"/>
  <c r="Z165" i="2" s="1"/>
  <c r="H166" i="2"/>
  <c r="Z166" i="2" s="1"/>
  <c r="H167" i="2"/>
  <c r="Z167" i="2" s="1"/>
  <c r="H168" i="2"/>
  <c r="Z168" i="2" s="1"/>
  <c r="H169" i="2"/>
  <c r="Z169" i="2" s="1"/>
  <c r="H170" i="2"/>
  <c r="Z170" i="2" s="1"/>
  <c r="H171" i="2"/>
  <c r="Z171" i="2" s="1"/>
  <c r="H172" i="2"/>
  <c r="Z172" i="2" s="1"/>
  <c r="H173" i="2"/>
  <c r="Z173" i="2" s="1"/>
  <c r="H174" i="2"/>
  <c r="Z174" i="2" s="1"/>
  <c r="H175" i="2"/>
  <c r="Z175" i="2" s="1"/>
  <c r="H176" i="2"/>
  <c r="Z176" i="2" s="1"/>
  <c r="H177" i="2"/>
  <c r="Z177" i="2" s="1"/>
  <c r="H178" i="2"/>
  <c r="Z178" i="2" s="1"/>
  <c r="H179" i="2"/>
  <c r="Z179" i="2" s="1"/>
  <c r="H180" i="2"/>
  <c r="Z180" i="2" s="1"/>
  <c r="H181" i="2"/>
  <c r="Z181" i="2" s="1"/>
  <c r="H182" i="2"/>
  <c r="Z182" i="2" s="1"/>
  <c r="H183" i="2"/>
  <c r="Z183" i="2" s="1"/>
  <c r="H184" i="2"/>
  <c r="Z184" i="2" s="1"/>
  <c r="H185" i="2"/>
  <c r="Z185" i="2" s="1"/>
  <c r="H186" i="2"/>
  <c r="Z186" i="2" s="1"/>
  <c r="H187" i="2"/>
  <c r="Z187" i="2" s="1"/>
  <c r="H188" i="2"/>
  <c r="Z188" i="2" s="1"/>
  <c r="H189" i="2"/>
  <c r="Z189" i="2" s="1"/>
  <c r="H190" i="2"/>
  <c r="Z190" i="2" s="1"/>
  <c r="H191" i="2"/>
  <c r="Z191" i="2" s="1"/>
  <c r="H192" i="2"/>
  <c r="Z192" i="2" s="1"/>
  <c r="H193" i="2"/>
  <c r="Z193" i="2" s="1"/>
  <c r="H194" i="2"/>
  <c r="Z194" i="2" s="1"/>
  <c r="H195" i="2"/>
  <c r="Z195" i="2" s="1"/>
  <c r="H196" i="2"/>
  <c r="Z196" i="2" s="1"/>
  <c r="H197" i="2"/>
  <c r="Z197" i="2" s="1"/>
  <c r="H198" i="2"/>
  <c r="Z198" i="2" s="1"/>
  <c r="H199" i="2"/>
  <c r="Z199" i="2" s="1"/>
  <c r="H200" i="2"/>
  <c r="Z200" i="2" s="1"/>
  <c r="H201" i="2"/>
  <c r="Z201" i="2" s="1"/>
  <c r="H202" i="2"/>
  <c r="Z202" i="2" s="1"/>
  <c r="H203" i="2"/>
  <c r="Z203" i="2" s="1"/>
  <c r="H204" i="2"/>
  <c r="Z204" i="2" s="1"/>
  <c r="H205" i="2"/>
  <c r="Z205" i="2" s="1"/>
  <c r="H206" i="2"/>
  <c r="Z206" i="2" s="1"/>
  <c r="H207" i="2"/>
  <c r="Z207" i="2" s="1"/>
  <c r="H208" i="2"/>
  <c r="Z208" i="2" s="1"/>
  <c r="H209" i="2"/>
  <c r="Z209" i="2" s="1"/>
  <c r="H210" i="2"/>
  <c r="Z210" i="2" s="1"/>
  <c r="H211" i="2"/>
  <c r="Z211" i="2" s="1"/>
  <c r="H212" i="2"/>
  <c r="Z212" i="2" s="1"/>
  <c r="H213" i="2"/>
  <c r="Z213" i="2" s="1"/>
  <c r="H214" i="2"/>
  <c r="Z214" i="2" s="1"/>
  <c r="H215" i="2"/>
  <c r="Z215" i="2" s="1"/>
  <c r="H216" i="2"/>
  <c r="Z216" i="2" s="1"/>
  <c r="H217" i="2"/>
  <c r="Z217" i="2" s="1"/>
  <c r="H218" i="2"/>
  <c r="Z218" i="2" s="1"/>
  <c r="H219" i="2"/>
  <c r="Z219" i="2" s="1"/>
  <c r="H220" i="2"/>
  <c r="Z220" i="2" s="1"/>
  <c r="H221" i="2"/>
  <c r="Z221" i="2" s="1"/>
  <c r="H222" i="2"/>
  <c r="Z222" i="2" s="1"/>
  <c r="H223" i="2"/>
  <c r="Z223" i="2" s="1"/>
  <c r="H224" i="2"/>
  <c r="Z224" i="2" s="1"/>
  <c r="H225" i="2"/>
  <c r="Z225" i="2" s="1"/>
  <c r="H226" i="2"/>
  <c r="Z226" i="2" s="1"/>
  <c r="H227" i="2"/>
  <c r="Z227" i="2" s="1"/>
  <c r="H228" i="2"/>
  <c r="Z228" i="2" s="1"/>
  <c r="H229" i="2"/>
  <c r="Z229" i="2" s="1"/>
  <c r="H230" i="2"/>
  <c r="Z230" i="2" s="1"/>
  <c r="H231" i="2"/>
  <c r="Z231" i="2" s="1"/>
  <c r="H232" i="2"/>
  <c r="Z232" i="2" s="1"/>
  <c r="H233" i="2"/>
  <c r="Z233" i="2" s="1"/>
  <c r="H234" i="2"/>
  <c r="Z234" i="2" s="1"/>
  <c r="H235" i="2"/>
  <c r="Z235" i="2" s="1"/>
  <c r="H236" i="2"/>
  <c r="Z236" i="2" s="1"/>
  <c r="H237" i="2"/>
  <c r="Z237" i="2" s="1"/>
  <c r="H238" i="2"/>
  <c r="Z238" i="2" s="1"/>
  <c r="H239" i="2"/>
  <c r="Z239" i="2" s="1"/>
  <c r="H240" i="2"/>
  <c r="Z240" i="2" s="1"/>
  <c r="H241" i="2"/>
  <c r="Z241" i="2" s="1"/>
  <c r="H242" i="2"/>
  <c r="Z242" i="2" s="1"/>
  <c r="H243" i="2"/>
  <c r="Z243" i="2" s="1"/>
  <c r="H244" i="2"/>
  <c r="Z244" i="2" s="1"/>
  <c r="H245" i="2"/>
  <c r="Z245" i="2" s="1"/>
  <c r="H246" i="2"/>
  <c r="Z246" i="2" s="1"/>
  <c r="H247" i="2"/>
  <c r="Z247" i="2" s="1"/>
  <c r="H248" i="2"/>
  <c r="Z248" i="2" s="1"/>
  <c r="H249" i="2"/>
  <c r="Z249" i="2" s="1"/>
  <c r="H250" i="2"/>
  <c r="Z250" i="2" s="1"/>
  <c r="H251" i="2"/>
  <c r="Z251" i="2" s="1"/>
  <c r="H252" i="2"/>
  <c r="Z252" i="2" s="1"/>
  <c r="H253" i="2"/>
  <c r="Z253" i="2" s="1"/>
  <c r="H254" i="2"/>
  <c r="Z254" i="2" s="1"/>
  <c r="H255" i="2"/>
  <c r="Z255" i="2" s="1"/>
  <c r="H256" i="2"/>
  <c r="Z256" i="2" s="1"/>
  <c r="H257" i="2"/>
  <c r="Z257" i="2" s="1"/>
  <c r="H258" i="2"/>
  <c r="Z258" i="2" s="1"/>
  <c r="H259" i="2"/>
  <c r="Z259" i="2" s="1"/>
  <c r="H262" i="2"/>
  <c r="Z262" i="2" s="1"/>
  <c r="H267" i="2"/>
  <c r="Z267" i="2" s="1"/>
  <c r="H268" i="2"/>
  <c r="Z268" i="2" s="1"/>
  <c r="H269" i="2"/>
  <c r="Z269" i="2" s="1"/>
  <c r="H272" i="2"/>
  <c r="Z272" i="2" s="1"/>
  <c r="H277" i="2"/>
  <c r="Z277" i="2" s="1"/>
  <c r="H278" i="2"/>
  <c r="Z278" i="2" s="1"/>
  <c r="H279" i="2"/>
  <c r="Z279" i="2" s="1"/>
  <c r="H282" i="2"/>
  <c r="Z282" i="2" s="1"/>
  <c r="H287" i="2"/>
  <c r="Z287" i="2" s="1"/>
  <c r="H288" i="2"/>
  <c r="Z288" i="2" s="1"/>
  <c r="H289" i="2"/>
  <c r="Z289" i="2" s="1"/>
  <c r="H292" i="2"/>
  <c r="Z292" i="2" s="1"/>
  <c r="H297" i="2"/>
  <c r="Z297" i="2" s="1"/>
  <c r="H298" i="2"/>
  <c r="Z298" i="2" s="1"/>
  <c r="H299" i="2"/>
  <c r="Z299" i="2" s="1"/>
  <c r="H302" i="2"/>
  <c r="Z302" i="2" s="1"/>
  <c r="H307" i="2"/>
  <c r="Z307" i="2" s="1"/>
  <c r="H308" i="2"/>
  <c r="Z308" i="2" s="1"/>
  <c r="H309" i="2"/>
  <c r="Z309" i="2" s="1"/>
  <c r="H312" i="2"/>
  <c r="Z312" i="2" s="1"/>
  <c r="H317" i="2"/>
  <c r="Z317" i="2" s="1"/>
  <c r="H318" i="2"/>
  <c r="Z318" i="2" s="1"/>
  <c r="H321" i="2"/>
  <c r="Z321" i="2" s="1"/>
  <c r="H326" i="2"/>
  <c r="Z326" i="2" s="1"/>
  <c r="H327" i="2"/>
  <c r="Z327" i="2" s="1"/>
  <c r="H328" i="2"/>
  <c r="Z328" i="2" s="1"/>
  <c r="H331" i="2"/>
  <c r="Z331" i="2" s="1"/>
  <c r="H336" i="2"/>
  <c r="Z336" i="2" s="1"/>
  <c r="H337" i="2"/>
  <c r="Z337" i="2" s="1"/>
  <c r="H338" i="2"/>
  <c r="Z338" i="2" s="1"/>
  <c r="H341" i="2"/>
  <c r="Z341" i="2" s="1"/>
  <c r="H346" i="2"/>
  <c r="Z346" i="2" s="1"/>
  <c r="H347" i="2"/>
  <c r="Z347" i="2" s="1"/>
  <c r="H348" i="2"/>
  <c r="Z348" i="2" s="1"/>
  <c r="H351" i="2"/>
  <c r="Z351" i="2" s="1"/>
  <c r="H356" i="2"/>
  <c r="Z356" i="2" s="1"/>
  <c r="H357" i="2"/>
  <c r="Z357" i="2" s="1"/>
  <c r="H358" i="2"/>
  <c r="Z358" i="2" s="1"/>
  <c r="H361" i="2"/>
  <c r="Z361" i="2" s="1"/>
  <c r="H366" i="2"/>
  <c r="Z366" i="2" s="1"/>
  <c r="H367" i="2"/>
  <c r="Z367" i="2" s="1"/>
  <c r="H370" i="2"/>
  <c r="Z370" i="2" s="1"/>
  <c r="H375" i="2"/>
  <c r="Z375" i="2" s="1"/>
  <c r="H376" i="2"/>
  <c r="Z376" i="2" s="1"/>
  <c r="H377" i="2"/>
  <c r="Z377" i="2" s="1"/>
  <c r="H380" i="2"/>
  <c r="Z380" i="2" s="1"/>
  <c r="H385" i="2"/>
  <c r="Z385" i="2" s="1"/>
  <c r="H386" i="2"/>
  <c r="Z386" i="2" s="1"/>
  <c r="H389" i="2"/>
  <c r="Z389" i="2" s="1"/>
  <c r="H394" i="2"/>
  <c r="Z394" i="2" s="1"/>
  <c r="H395" i="2"/>
  <c r="Z395" i="2" s="1"/>
  <c r="H398" i="2"/>
  <c r="Z398" i="2" s="1"/>
  <c r="H403" i="2"/>
  <c r="Z403" i="2" s="1"/>
  <c r="H404" i="2"/>
  <c r="Z404" i="2" s="1"/>
  <c r="H405" i="2"/>
  <c r="Z405" i="2" s="1"/>
  <c r="H408" i="2"/>
  <c r="Z408" i="2" s="1"/>
  <c r="H413" i="2"/>
  <c r="Z413" i="2" s="1"/>
  <c r="H414" i="2"/>
  <c r="Z414" i="2" s="1"/>
  <c r="H417" i="2"/>
  <c r="Z417" i="2" s="1"/>
  <c r="H422" i="2"/>
  <c r="Z422" i="2" s="1"/>
  <c r="H423" i="2"/>
  <c r="Z423" i="2" s="1"/>
  <c r="H424" i="2"/>
  <c r="Z424" i="2" s="1"/>
  <c r="H427" i="2"/>
  <c r="Z427" i="2" s="1"/>
  <c r="H432" i="2"/>
  <c r="Z432" i="2" s="1"/>
  <c r="H433" i="2"/>
  <c r="Z433" i="2" s="1"/>
  <c r="H434" i="2"/>
  <c r="Z434" i="2" s="1"/>
  <c r="H437" i="2"/>
  <c r="Z437" i="2" s="1"/>
  <c r="H442" i="2"/>
  <c r="Z442" i="2" s="1"/>
  <c r="H443" i="2"/>
  <c r="Z443" i="2" s="1"/>
  <c r="H444" i="2"/>
  <c r="Z444" i="2" s="1"/>
  <c r="H449" i="2"/>
  <c r="Z449" i="2" s="1"/>
  <c r="H458" i="2"/>
  <c r="Z458" i="2" s="1"/>
  <c r="H459" i="2"/>
  <c r="Z459" i="2" s="1"/>
  <c r="H460" i="2"/>
  <c r="Z460" i="2" s="1"/>
  <c r="H461" i="2"/>
  <c r="Z461" i="2" s="1"/>
  <c r="H462" i="2"/>
  <c r="Z462" i="2" s="1"/>
  <c r="H463" i="2"/>
  <c r="Z463" i="2" s="1"/>
  <c r="H464" i="2"/>
  <c r="Z464" i="2" s="1"/>
  <c r="H465" i="2"/>
  <c r="Z465" i="2" s="1"/>
  <c r="H466" i="2"/>
  <c r="Z466" i="2" s="1"/>
  <c r="H467" i="2"/>
  <c r="Z467" i="2" s="1"/>
  <c r="J4" i="2"/>
  <c r="V4" i="2" s="1"/>
  <c r="J5" i="2"/>
  <c r="V5" i="2" s="1"/>
  <c r="J6" i="2"/>
  <c r="V6" i="2" s="1"/>
  <c r="J7" i="2"/>
  <c r="V7" i="2" s="1"/>
  <c r="J8" i="2"/>
  <c r="V8" i="2" s="1"/>
  <c r="J9" i="2"/>
  <c r="V9" i="2" s="1"/>
  <c r="J10" i="2"/>
  <c r="V10" i="2" s="1"/>
  <c r="J11" i="2"/>
  <c r="V11" i="2" s="1"/>
  <c r="J12" i="2"/>
  <c r="V12" i="2" s="1"/>
  <c r="J13" i="2"/>
  <c r="V13" i="2" s="1"/>
  <c r="J14" i="2"/>
  <c r="V14" i="2" s="1"/>
  <c r="J15" i="2"/>
  <c r="V15" i="2" s="1"/>
  <c r="J22" i="2"/>
  <c r="V22" i="2" s="1"/>
  <c r="J23" i="2"/>
  <c r="V23" i="2" s="1"/>
  <c r="J26" i="2"/>
  <c r="V26" i="2" s="1"/>
  <c r="J24" i="2"/>
  <c r="V24" i="2" s="1"/>
  <c r="J25" i="2"/>
  <c r="V25" i="2" s="1"/>
  <c r="J122" i="2"/>
  <c r="V122" i="2" s="1"/>
  <c r="J123" i="2"/>
  <c r="V123" i="2" s="1"/>
  <c r="J124" i="2"/>
  <c r="V124" i="2" s="1"/>
  <c r="J125" i="2"/>
  <c r="V125" i="2" s="1"/>
  <c r="J126" i="2"/>
  <c r="V126" i="2" s="1"/>
  <c r="J127" i="2"/>
  <c r="V127" i="2" s="1"/>
  <c r="J128" i="2"/>
  <c r="V128" i="2" s="1"/>
  <c r="J129" i="2"/>
  <c r="V129" i="2" s="1"/>
  <c r="J130" i="2"/>
  <c r="V130" i="2" s="1"/>
  <c r="J131" i="2"/>
  <c r="V131" i="2" s="1"/>
  <c r="J132" i="2"/>
  <c r="V132" i="2" s="1"/>
  <c r="J133" i="2"/>
  <c r="V133" i="2" s="1"/>
  <c r="J134" i="2"/>
  <c r="V134" i="2" s="1"/>
  <c r="J135" i="2"/>
  <c r="V135" i="2" s="1"/>
  <c r="J136" i="2"/>
  <c r="V136" i="2" s="1"/>
  <c r="J137" i="2"/>
  <c r="V137" i="2" s="1"/>
  <c r="J138" i="2"/>
  <c r="J139" i="2"/>
  <c r="V139" i="2" s="1"/>
  <c r="J140" i="2"/>
  <c r="V140" i="2" s="1"/>
  <c r="J141" i="2"/>
  <c r="V141" i="2" s="1"/>
  <c r="J142" i="2"/>
  <c r="V142" i="2" s="1"/>
  <c r="J143" i="2"/>
  <c r="V143" i="2" s="1"/>
  <c r="J144" i="2"/>
  <c r="V144" i="2" s="1"/>
  <c r="J145" i="2"/>
  <c r="V145" i="2" s="1"/>
  <c r="J146" i="2"/>
  <c r="V146" i="2" s="1"/>
  <c r="J147" i="2"/>
  <c r="V147" i="2" s="1"/>
  <c r="J148" i="2"/>
  <c r="V148" i="2" s="1"/>
  <c r="J149" i="2"/>
  <c r="V149" i="2" s="1"/>
  <c r="J150" i="2"/>
  <c r="V150" i="2" s="1"/>
  <c r="J151" i="2"/>
  <c r="V151" i="2" s="1"/>
  <c r="J152" i="2"/>
  <c r="V152" i="2" s="1"/>
  <c r="J153" i="2"/>
  <c r="V153" i="2" s="1"/>
  <c r="J154" i="2"/>
  <c r="V154" i="2" s="1"/>
  <c r="J155" i="2"/>
  <c r="V155" i="2" s="1"/>
  <c r="J156" i="2"/>
  <c r="V156" i="2" s="1"/>
  <c r="J157" i="2"/>
  <c r="V157" i="2" s="1"/>
  <c r="J158" i="2"/>
  <c r="V158" i="2" s="1"/>
  <c r="J159" i="2"/>
  <c r="V159" i="2" s="1"/>
  <c r="J160" i="2"/>
  <c r="V160" i="2" s="1"/>
  <c r="J161" i="2"/>
  <c r="V161" i="2" s="1"/>
  <c r="J162" i="2"/>
  <c r="V162" i="2" s="1"/>
  <c r="J163" i="2"/>
  <c r="V163" i="2" s="1"/>
  <c r="J164" i="2"/>
  <c r="J165" i="2"/>
  <c r="V165" i="2" s="1"/>
  <c r="J166" i="2"/>
  <c r="V166" i="2" s="1"/>
  <c r="J167" i="2"/>
  <c r="V167" i="2" s="1"/>
  <c r="J168" i="2"/>
  <c r="V168" i="2" s="1"/>
  <c r="J169" i="2"/>
  <c r="V169" i="2" s="1"/>
  <c r="J170" i="2"/>
  <c r="V170" i="2" s="1"/>
  <c r="J171" i="2"/>
  <c r="V171" i="2" s="1"/>
  <c r="J172" i="2"/>
  <c r="V172" i="2" s="1"/>
  <c r="J173" i="2"/>
  <c r="V173" i="2" s="1"/>
  <c r="J174" i="2"/>
  <c r="V174" i="2" s="1"/>
  <c r="J175" i="2"/>
  <c r="V175" i="2" s="1"/>
  <c r="J176" i="2"/>
  <c r="J177" i="2"/>
  <c r="V177" i="2" s="1"/>
  <c r="J178" i="2"/>
  <c r="V178" i="2" s="1"/>
  <c r="J179" i="2"/>
  <c r="V179" i="2" s="1"/>
  <c r="J180" i="2"/>
  <c r="V180" i="2" s="1"/>
  <c r="J181" i="2"/>
  <c r="V181" i="2" s="1"/>
  <c r="J182" i="2"/>
  <c r="V182" i="2" s="1"/>
  <c r="J183" i="2"/>
  <c r="V183" i="2" s="1"/>
  <c r="J184" i="2"/>
  <c r="V184" i="2" s="1"/>
  <c r="J185" i="2"/>
  <c r="V185" i="2" s="1"/>
  <c r="J186" i="2"/>
  <c r="V186" i="2" s="1"/>
  <c r="J187" i="2"/>
  <c r="V187" i="2" s="1"/>
  <c r="J188" i="2"/>
  <c r="V188" i="2" s="1"/>
  <c r="J189" i="2"/>
  <c r="V189" i="2" s="1"/>
  <c r="J190" i="2"/>
  <c r="V190" i="2" s="1"/>
  <c r="J191" i="2"/>
  <c r="V191" i="2" s="1"/>
  <c r="J192" i="2"/>
  <c r="V192" i="2" s="1"/>
  <c r="J193" i="2"/>
  <c r="V193" i="2" s="1"/>
  <c r="J194" i="2"/>
  <c r="V194" i="2" s="1"/>
  <c r="J195" i="2"/>
  <c r="V195" i="2" s="1"/>
  <c r="J196" i="2"/>
  <c r="V196" i="2" s="1"/>
  <c r="J197" i="2"/>
  <c r="V197" i="2" s="1"/>
  <c r="J198" i="2"/>
  <c r="V198" i="2" s="1"/>
  <c r="J199" i="2"/>
  <c r="V199" i="2" s="1"/>
  <c r="J200" i="2"/>
  <c r="V200" i="2" s="1"/>
  <c r="J201" i="2"/>
  <c r="V201" i="2" s="1"/>
  <c r="J202" i="2"/>
  <c r="V202" i="2" s="1"/>
  <c r="J203" i="2"/>
  <c r="V203" i="2" s="1"/>
  <c r="J204" i="2"/>
  <c r="V204" i="2" s="1"/>
  <c r="J205" i="2"/>
  <c r="V205" i="2" s="1"/>
  <c r="J206" i="2"/>
  <c r="V206" i="2" s="1"/>
  <c r="J207" i="2"/>
  <c r="V207" i="2" s="1"/>
  <c r="J208" i="2"/>
  <c r="V208" i="2" s="1"/>
  <c r="J209" i="2"/>
  <c r="V209" i="2" s="1"/>
  <c r="J210" i="2"/>
  <c r="V210" i="2" s="1"/>
  <c r="J211" i="2"/>
  <c r="V211" i="2" s="1"/>
  <c r="J212" i="2"/>
  <c r="V212" i="2" s="1"/>
  <c r="J213" i="2"/>
  <c r="V213" i="2" s="1"/>
  <c r="J214" i="2"/>
  <c r="V214" i="2" s="1"/>
  <c r="J215" i="2"/>
  <c r="V215" i="2" s="1"/>
  <c r="J216" i="2"/>
  <c r="V216" i="2" s="1"/>
  <c r="J217" i="2"/>
  <c r="V217" i="2" s="1"/>
  <c r="J218" i="2"/>
  <c r="V218" i="2" s="1"/>
  <c r="J219" i="2"/>
  <c r="V219" i="2" s="1"/>
  <c r="J220" i="2"/>
  <c r="V220" i="2" s="1"/>
  <c r="J221" i="2"/>
  <c r="V221" i="2" s="1"/>
  <c r="J222" i="2"/>
  <c r="V222" i="2" s="1"/>
  <c r="J223" i="2"/>
  <c r="V223" i="2" s="1"/>
  <c r="J224" i="2"/>
  <c r="J225" i="2"/>
  <c r="V225" i="2" s="1"/>
  <c r="J226" i="2"/>
  <c r="V226" i="2" s="1"/>
  <c r="J227" i="2"/>
  <c r="V227" i="2" s="1"/>
  <c r="J228" i="2"/>
  <c r="V228" i="2" s="1"/>
  <c r="J229" i="2"/>
  <c r="V229" i="2" s="1"/>
  <c r="J230" i="2"/>
  <c r="V230" i="2" s="1"/>
  <c r="J231" i="2"/>
  <c r="V231" i="2" s="1"/>
  <c r="J232" i="2"/>
  <c r="V232" i="2" s="1"/>
  <c r="J233" i="2"/>
  <c r="V233" i="2" s="1"/>
  <c r="J234" i="2"/>
  <c r="V234" i="2" s="1"/>
  <c r="J235" i="2"/>
  <c r="V235" i="2" s="1"/>
  <c r="J236" i="2"/>
  <c r="J237" i="2"/>
  <c r="V237" i="2" s="1"/>
  <c r="J238" i="2"/>
  <c r="V238" i="2" s="1"/>
  <c r="J239" i="2"/>
  <c r="V239" i="2" s="1"/>
  <c r="J240" i="2"/>
  <c r="V240" i="2" s="1"/>
  <c r="J241" i="2"/>
  <c r="V241" i="2" s="1"/>
  <c r="J242" i="2"/>
  <c r="V242" i="2" s="1"/>
  <c r="J243" i="2"/>
  <c r="V243" i="2" s="1"/>
  <c r="J244" i="2"/>
  <c r="V244" i="2" s="1"/>
  <c r="J245" i="2"/>
  <c r="V245" i="2" s="1"/>
  <c r="J246" i="2"/>
  <c r="V246" i="2" s="1"/>
  <c r="J247" i="2"/>
  <c r="V247" i="2" s="1"/>
  <c r="J248" i="2"/>
  <c r="V248" i="2" s="1"/>
  <c r="J249" i="2"/>
  <c r="V249" i="2" s="1"/>
  <c r="J250" i="2"/>
  <c r="V250" i="2" s="1"/>
  <c r="J251" i="2"/>
  <c r="V251" i="2" s="1"/>
  <c r="J252" i="2"/>
  <c r="V252" i="2" s="1"/>
  <c r="J253" i="2"/>
  <c r="V253" i="2" s="1"/>
  <c r="J254" i="2"/>
  <c r="V254" i="2" s="1"/>
  <c r="J255" i="2"/>
  <c r="V255" i="2" s="1"/>
  <c r="J256" i="2"/>
  <c r="V256" i="2" s="1"/>
  <c r="J257" i="2"/>
  <c r="V257" i="2" s="1"/>
  <c r="J258" i="2"/>
  <c r="V258" i="2" s="1"/>
  <c r="J259" i="2"/>
  <c r="V259" i="2" s="1"/>
  <c r="J262" i="2"/>
  <c r="V262" i="2" s="1"/>
  <c r="J267" i="2"/>
  <c r="V267" i="2" s="1"/>
  <c r="J268" i="2"/>
  <c r="V268" i="2" s="1"/>
  <c r="J269" i="2"/>
  <c r="V269" i="2" s="1"/>
  <c r="J272" i="2"/>
  <c r="V272" i="2" s="1"/>
  <c r="J277" i="2"/>
  <c r="V277" i="2" s="1"/>
  <c r="J278" i="2"/>
  <c r="V278" i="2" s="1"/>
  <c r="J279" i="2"/>
  <c r="V279" i="2" s="1"/>
  <c r="J282" i="2"/>
  <c r="V282" i="2" s="1"/>
  <c r="J287" i="2"/>
  <c r="V287" i="2" s="1"/>
  <c r="J288" i="2"/>
  <c r="V288" i="2" s="1"/>
  <c r="J289" i="2"/>
  <c r="V289" i="2" s="1"/>
  <c r="J292" i="2"/>
  <c r="V292" i="2" s="1"/>
  <c r="J297" i="2"/>
  <c r="V297" i="2" s="1"/>
  <c r="J298" i="2"/>
  <c r="V298" i="2" s="1"/>
  <c r="J299" i="2"/>
  <c r="V299" i="2" s="1"/>
  <c r="J302" i="2"/>
  <c r="V302" i="2" s="1"/>
  <c r="J307" i="2"/>
  <c r="V307" i="2" s="1"/>
  <c r="J308" i="2"/>
  <c r="V308" i="2" s="1"/>
  <c r="J309" i="2"/>
  <c r="V309" i="2" s="1"/>
  <c r="J312" i="2"/>
  <c r="V312" i="2" s="1"/>
  <c r="J317" i="2"/>
  <c r="V317" i="2" s="1"/>
  <c r="J318" i="2"/>
  <c r="V318" i="2" s="1"/>
  <c r="J321" i="2"/>
  <c r="V321" i="2" s="1"/>
  <c r="J326" i="2"/>
  <c r="V326" i="2" s="1"/>
  <c r="J327" i="2"/>
  <c r="V327" i="2" s="1"/>
  <c r="J328" i="2"/>
  <c r="V328" i="2" s="1"/>
  <c r="J331" i="2"/>
  <c r="V331" i="2" s="1"/>
  <c r="J336" i="2"/>
  <c r="V336" i="2" s="1"/>
  <c r="J337" i="2"/>
  <c r="V337" i="2" s="1"/>
  <c r="J338" i="2"/>
  <c r="V338" i="2" s="1"/>
  <c r="J341" i="2"/>
  <c r="V341" i="2" s="1"/>
  <c r="J346" i="2"/>
  <c r="V346" i="2" s="1"/>
  <c r="J347" i="2"/>
  <c r="V347" i="2" s="1"/>
  <c r="J348" i="2"/>
  <c r="V348" i="2" s="1"/>
  <c r="J351" i="2"/>
  <c r="V351" i="2" s="1"/>
  <c r="J356" i="2"/>
  <c r="V356" i="2" s="1"/>
  <c r="J357" i="2"/>
  <c r="V357" i="2" s="1"/>
  <c r="J358" i="2"/>
  <c r="V358" i="2" s="1"/>
  <c r="J361" i="2"/>
  <c r="V361" i="2" s="1"/>
  <c r="J366" i="2"/>
  <c r="V366" i="2" s="1"/>
  <c r="J367" i="2"/>
  <c r="V367" i="2" s="1"/>
  <c r="J370" i="2"/>
  <c r="V370" i="2" s="1"/>
  <c r="J375" i="2"/>
  <c r="V375" i="2" s="1"/>
  <c r="J376" i="2"/>
  <c r="V376" i="2" s="1"/>
  <c r="J377" i="2"/>
  <c r="V377" i="2" s="1"/>
  <c r="J380" i="2"/>
  <c r="V380" i="2" s="1"/>
  <c r="J385" i="2"/>
  <c r="V385" i="2" s="1"/>
  <c r="J386" i="2"/>
  <c r="V386" i="2" s="1"/>
  <c r="J389" i="2"/>
  <c r="V389" i="2" s="1"/>
  <c r="J394" i="2"/>
  <c r="V394" i="2" s="1"/>
  <c r="J395" i="2"/>
  <c r="V395" i="2" s="1"/>
  <c r="J398" i="2"/>
  <c r="V398" i="2" s="1"/>
  <c r="J403" i="2"/>
  <c r="V403" i="2" s="1"/>
  <c r="J404" i="2"/>
  <c r="V404" i="2" s="1"/>
  <c r="J405" i="2"/>
  <c r="V405" i="2" s="1"/>
  <c r="J408" i="2"/>
  <c r="V408" i="2" s="1"/>
  <c r="J413" i="2"/>
  <c r="V413" i="2" s="1"/>
  <c r="J414" i="2"/>
  <c r="V414" i="2" s="1"/>
  <c r="J417" i="2"/>
  <c r="V417" i="2" s="1"/>
  <c r="J422" i="2"/>
  <c r="V422" i="2" s="1"/>
  <c r="J423" i="2"/>
  <c r="V423" i="2" s="1"/>
  <c r="J424" i="2"/>
  <c r="V424" i="2" s="1"/>
  <c r="J427" i="2"/>
  <c r="V427" i="2" s="1"/>
  <c r="J432" i="2"/>
  <c r="V432" i="2" s="1"/>
  <c r="J433" i="2"/>
  <c r="V433" i="2" s="1"/>
  <c r="J434" i="2"/>
  <c r="V434" i="2" s="1"/>
  <c r="J437" i="2"/>
  <c r="V437" i="2" s="1"/>
  <c r="J442" i="2"/>
  <c r="V442" i="2" s="1"/>
  <c r="J443" i="2"/>
  <c r="V443" i="2" s="1"/>
  <c r="J444" i="2"/>
  <c r="V444" i="2" s="1"/>
  <c r="J449" i="2"/>
  <c r="V449" i="2" s="1"/>
  <c r="J458" i="2"/>
  <c r="V458" i="2" s="1"/>
  <c r="J459" i="2"/>
  <c r="V459" i="2" s="1"/>
  <c r="J460" i="2"/>
  <c r="V460" i="2" s="1"/>
  <c r="J461" i="2"/>
  <c r="V461" i="2" s="1"/>
  <c r="J462" i="2"/>
  <c r="V462" i="2" s="1"/>
  <c r="J463" i="2"/>
  <c r="V463" i="2" s="1"/>
  <c r="J464" i="2"/>
  <c r="V464" i="2" s="1"/>
  <c r="J465" i="2"/>
  <c r="V465" i="2" s="1"/>
  <c r="J466" i="2"/>
  <c r="V466" i="2" s="1"/>
  <c r="J467" i="2"/>
  <c r="V467" i="2" s="1"/>
  <c r="P4" i="2"/>
  <c r="P5" i="2"/>
  <c r="P6" i="2"/>
  <c r="P7" i="2"/>
  <c r="P8" i="2"/>
  <c r="P9" i="2"/>
  <c r="P10" i="2"/>
  <c r="P11" i="2"/>
  <c r="P12" i="2"/>
  <c r="P13" i="2"/>
  <c r="P14" i="2"/>
  <c r="P15" i="2"/>
  <c r="P22" i="2"/>
  <c r="P23" i="2"/>
  <c r="P26" i="2"/>
  <c r="P24" i="2"/>
  <c r="P25"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2" i="2"/>
  <c r="P267" i="2"/>
  <c r="P268" i="2"/>
  <c r="P269" i="2"/>
  <c r="P272" i="2"/>
  <c r="P277" i="2"/>
  <c r="P278" i="2"/>
  <c r="P279" i="2"/>
  <c r="P282" i="2"/>
  <c r="P287" i="2"/>
  <c r="P288" i="2"/>
  <c r="P289" i="2"/>
  <c r="P292" i="2"/>
  <c r="P297" i="2"/>
  <c r="P298" i="2"/>
  <c r="P299" i="2"/>
  <c r="P302" i="2"/>
  <c r="P307" i="2"/>
  <c r="P308" i="2"/>
  <c r="P309" i="2"/>
  <c r="P312" i="2"/>
  <c r="P317" i="2"/>
  <c r="P318" i="2"/>
  <c r="P321" i="2"/>
  <c r="P326" i="2"/>
  <c r="P327" i="2"/>
  <c r="P328" i="2"/>
  <c r="P331" i="2"/>
  <c r="P336" i="2"/>
  <c r="P337" i="2"/>
  <c r="P338" i="2"/>
  <c r="P341" i="2"/>
  <c r="P346" i="2"/>
  <c r="P347" i="2"/>
  <c r="P348" i="2"/>
  <c r="P351" i="2"/>
  <c r="P356" i="2"/>
  <c r="P357" i="2"/>
  <c r="P358" i="2"/>
  <c r="P361" i="2"/>
  <c r="P366" i="2"/>
  <c r="P367" i="2"/>
  <c r="P370" i="2"/>
  <c r="P375" i="2"/>
  <c r="P376" i="2"/>
  <c r="P377" i="2"/>
  <c r="P380" i="2"/>
  <c r="P385" i="2"/>
  <c r="P386" i="2"/>
  <c r="P389" i="2"/>
  <c r="P394" i="2"/>
  <c r="P395" i="2"/>
  <c r="P398" i="2"/>
  <c r="P403" i="2"/>
  <c r="P404" i="2"/>
  <c r="P405" i="2"/>
  <c r="P408" i="2"/>
  <c r="P413" i="2"/>
  <c r="P414" i="2"/>
  <c r="P417" i="2"/>
  <c r="P422" i="2"/>
  <c r="P423" i="2"/>
  <c r="P424" i="2"/>
  <c r="P427" i="2"/>
  <c r="P432" i="2"/>
  <c r="P433" i="2"/>
  <c r="P434" i="2"/>
  <c r="P437" i="2"/>
  <c r="P442" i="2"/>
  <c r="P443" i="2"/>
  <c r="P444" i="2"/>
  <c r="P449" i="2"/>
  <c r="P458" i="2"/>
  <c r="P459" i="2"/>
  <c r="P460" i="2"/>
  <c r="P461" i="2"/>
  <c r="P462" i="2"/>
  <c r="P463" i="2"/>
  <c r="P464" i="2"/>
  <c r="P465" i="2"/>
  <c r="P466" i="2"/>
  <c r="P467" i="2"/>
  <c r="W15" i="2"/>
  <c r="W122" i="2"/>
  <c r="W127" i="2"/>
  <c r="W134" i="2"/>
  <c r="W137" i="2"/>
  <c r="W139" i="2"/>
  <c r="W144" i="2"/>
  <c r="W146" i="2"/>
  <c r="W151" i="2"/>
  <c r="W158" i="2"/>
  <c r="W163" i="2"/>
  <c r="W170" i="2"/>
  <c r="W175" i="2"/>
  <c r="W182" i="2"/>
  <c r="W187" i="2"/>
  <c r="W194" i="2"/>
  <c r="W199" i="2"/>
  <c r="W206" i="2"/>
  <c r="W209" i="2"/>
  <c r="W211" i="2"/>
  <c r="W221" i="2"/>
  <c r="W223" i="2"/>
  <c r="W230" i="2"/>
  <c r="W235" i="2"/>
  <c r="W241" i="2"/>
  <c r="W242" i="2"/>
  <c r="W247" i="2"/>
  <c r="W254" i="2"/>
  <c r="W259" i="2"/>
  <c r="W278" i="2"/>
  <c r="W287" i="2"/>
  <c r="W289" i="2"/>
  <c r="W308" i="2"/>
  <c r="W321" i="2"/>
  <c r="W338" i="2"/>
  <c r="W351" i="2"/>
  <c r="W370" i="2"/>
  <c r="W385" i="2"/>
  <c r="W404" i="2"/>
  <c r="W417" i="2"/>
  <c r="W434" i="2"/>
  <c r="W449" i="2"/>
  <c r="W464" i="2"/>
  <c r="AA25" i="2"/>
  <c r="X25" i="2"/>
  <c r="U25" i="2"/>
  <c r="Y25" i="2" s="1"/>
  <c r="T25" i="2"/>
  <c r="Q25" i="2"/>
  <c r="AA24" i="2"/>
  <c r="X24" i="2"/>
  <c r="U24" i="2"/>
  <c r="Y24" i="2" s="1"/>
  <c r="T24" i="2"/>
  <c r="Q24" i="2"/>
  <c r="AA23" i="2"/>
  <c r="X23" i="2"/>
  <c r="U23" i="2"/>
  <c r="Y23" i="2" s="1"/>
  <c r="T23" i="2"/>
  <c r="Q23" i="2"/>
  <c r="Q22" i="2"/>
  <c r="T22" i="2"/>
  <c r="U22" i="2"/>
  <c r="Y22" i="2" s="1"/>
  <c r="X22" i="2"/>
  <c r="Z22" i="2"/>
  <c r="AA22" i="2"/>
  <c r="AA4" i="2"/>
  <c r="AA5" i="2"/>
  <c r="AA6" i="2"/>
  <c r="AA7" i="2"/>
  <c r="AA11" i="2"/>
  <c r="AA8" i="2"/>
  <c r="AA9" i="2"/>
  <c r="AA10" i="2"/>
  <c r="AA12" i="2"/>
  <c r="AA13" i="2"/>
  <c r="AA14" i="2"/>
  <c r="AA15" i="2"/>
  <c r="AA26" i="2"/>
  <c r="AA122" i="2"/>
  <c r="AA123" i="2"/>
  <c r="AA124" i="2"/>
  <c r="AA125" i="2"/>
  <c r="AA126" i="2"/>
  <c r="AA127" i="2"/>
  <c r="AA128" i="2"/>
  <c r="AA129" i="2"/>
  <c r="AA130" i="2"/>
  <c r="AA131" i="2"/>
  <c r="AA132" i="2"/>
  <c r="AA133" i="2"/>
  <c r="AA134" i="2"/>
  <c r="AA135" i="2"/>
  <c r="AA136" i="2"/>
  <c r="AA137" i="2"/>
  <c r="AA138" i="2"/>
  <c r="AA139" i="2"/>
  <c r="AA140" i="2"/>
  <c r="AA141" i="2"/>
  <c r="AA142" i="2"/>
  <c r="AA143" i="2"/>
  <c r="AA144" i="2"/>
  <c r="AA145" i="2"/>
  <c r="AA146" i="2"/>
  <c r="AA147" i="2"/>
  <c r="AA148" i="2"/>
  <c r="AA149" i="2"/>
  <c r="AA150" i="2"/>
  <c r="AA151" i="2"/>
  <c r="AA152" i="2"/>
  <c r="AA153" i="2"/>
  <c r="AA154" i="2"/>
  <c r="AA155" i="2"/>
  <c r="AA156" i="2"/>
  <c r="AA157" i="2"/>
  <c r="AA158" i="2"/>
  <c r="AA159" i="2"/>
  <c r="AA160" i="2"/>
  <c r="AA161" i="2"/>
  <c r="AA162" i="2"/>
  <c r="AA163" i="2"/>
  <c r="AA164" i="2"/>
  <c r="AA165" i="2"/>
  <c r="AA166" i="2"/>
  <c r="AA167" i="2"/>
  <c r="AA168" i="2"/>
  <c r="AA169" i="2"/>
  <c r="AA170" i="2"/>
  <c r="AA171" i="2"/>
  <c r="AA172" i="2"/>
  <c r="AA173" i="2"/>
  <c r="AA174" i="2"/>
  <c r="AA175" i="2"/>
  <c r="AA176" i="2"/>
  <c r="AA177" i="2"/>
  <c r="AA178" i="2"/>
  <c r="AA179" i="2"/>
  <c r="AA180" i="2"/>
  <c r="AA181" i="2"/>
  <c r="AA182" i="2"/>
  <c r="AA183" i="2"/>
  <c r="AA184" i="2"/>
  <c r="AA185" i="2"/>
  <c r="AA186" i="2"/>
  <c r="AA187" i="2"/>
  <c r="AA188" i="2"/>
  <c r="AA189" i="2"/>
  <c r="AA190" i="2"/>
  <c r="AA191" i="2"/>
  <c r="AA192" i="2"/>
  <c r="AA193" i="2"/>
  <c r="AA194" i="2"/>
  <c r="AA195" i="2"/>
  <c r="AA196" i="2"/>
  <c r="AA197" i="2"/>
  <c r="AA198" i="2"/>
  <c r="AA199" i="2"/>
  <c r="AA200" i="2"/>
  <c r="AA201" i="2"/>
  <c r="AA202" i="2"/>
  <c r="AA203" i="2"/>
  <c r="AA204" i="2"/>
  <c r="AA205" i="2"/>
  <c r="AA206" i="2"/>
  <c r="AA207" i="2"/>
  <c r="AA208" i="2"/>
  <c r="AA209" i="2"/>
  <c r="AA210" i="2"/>
  <c r="AA211" i="2"/>
  <c r="AA212" i="2"/>
  <c r="AA213" i="2"/>
  <c r="AA214" i="2"/>
  <c r="AA215" i="2"/>
  <c r="AA216" i="2"/>
  <c r="AA217" i="2"/>
  <c r="AA218" i="2"/>
  <c r="AA219" i="2"/>
  <c r="AA220" i="2"/>
  <c r="AA221" i="2"/>
  <c r="AA222" i="2"/>
  <c r="AA223" i="2"/>
  <c r="AA224" i="2"/>
  <c r="AA225" i="2"/>
  <c r="AA226" i="2"/>
  <c r="AA227" i="2"/>
  <c r="AA228" i="2"/>
  <c r="AA229" i="2"/>
  <c r="AA230" i="2"/>
  <c r="AA231" i="2"/>
  <c r="AA232" i="2"/>
  <c r="AA233" i="2"/>
  <c r="AA234" i="2"/>
  <c r="AA235" i="2"/>
  <c r="AA236" i="2"/>
  <c r="AA237" i="2"/>
  <c r="AA238" i="2"/>
  <c r="AA239" i="2"/>
  <c r="AA240" i="2"/>
  <c r="AA241" i="2"/>
  <c r="AA242" i="2"/>
  <c r="AA243" i="2"/>
  <c r="AA244" i="2"/>
  <c r="AA245" i="2"/>
  <c r="AA246" i="2"/>
  <c r="AA247" i="2"/>
  <c r="AA248" i="2"/>
  <c r="AA249" i="2"/>
  <c r="AA250" i="2"/>
  <c r="AA251" i="2"/>
  <c r="AA252" i="2"/>
  <c r="AA253" i="2"/>
  <c r="AA254" i="2"/>
  <c r="AA255" i="2"/>
  <c r="AA256" i="2"/>
  <c r="AA257" i="2"/>
  <c r="AA258" i="2"/>
  <c r="AA259" i="2"/>
  <c r="AA262" i="2"/>
  <c r="AA267" i="2"/>
  <c r="AA268" i="2"/>
  <c r="AA269" i="2"/>
  <c r="AA272" i="2"/>
  <c r="AA277" i="2"/>
  <c r="AA278" i="2"/>
  <c r="AA279" i="2"/>
  <c r="AA282" i="2"/>
  <c r="AA287" i="2"/>
  <c r="AA288" i="2"/>
  <c r="AA289" i="2"/>
  <c r="AA292" i="2"/>
  <c r="AA297" i="2"/>
  <c r="AA298" i="2"/>
  <c r="AA299" i="2"/>
  <c r="AA302" i="2"/>
  <c r="AA307" i="2"/>
  <c r="AA308" i="2"/>
  <c r="AA309" i="2"/>
  <c r="AA312" i="2"/>
  <c r="AA317" i="2"/>
  <c r="AA318" i="2"/>
  <c r="AA321" i="2"/>
  <c r="AA326" i="2"/>
  <c r="AA327" i="2"/>
  <c r="AA328" i="2"/>
  <c r="AA331" i="2"/>
  <c r="AA336" i="2"/>
  <c r="AA337" i="2"/>
  <c r="AA338" i="2"/>
  <c r="AA341" i="2"/>
  <c r="AA346" i="2"/>
  <c r="AA347" i="2"/>
  <c r="AA348" i="2"/>
  <c r="AA351" i="2"/>
  <c r="AA356" i="2"/>
  <c r="AA357" i="2"/>
  <c r="AA358" i="2"/>
  <c r="AA361" i="2"/>
  <c r="AA366" i="2"/>
  <c r="AA367" i="2"/>
  <c r="AA370" i="2"/>
  <c r="AA375" i="2"/>
  <c r="AA376" i="2"/>
  <c r="AA377" i="2"/>
  <c r="AA380" i="2"/>
  <c r="AA385" i="2"/>
  <c r="AA386" i="2"/>
  <c r="AA389" i="2"/>
  <c r="AA394" i="2"/>
  <c r="AA395" i="2"/>
  <c r="AA398" i="2"/>
  <c r="AA403" i="2"/>
  <c r="AA404" i="2"/>
  <c r="AA405" i="2"/>
  <c r="AA408" i="2"/>
  <c r="AA413" i="2"/>
  <c r="AA414" i="2"/>
  <c r="AA417" i="2"/>
  <c r="AA422" i="2"/>
  <c r="AA423" i="2"/>
  <c r="AA424" i="2"/>
  <c r="AA427" i="2"/>
  <c r="AA432" i="2"/>
  <c r="AA433" i="2"/>
  <c r="AA434" i="2"/>
  <c r="AA437" i="2"/>
  <c r="AA442" i="2"/>
  <c r="AA443" i="2"/>
  <c r="AA444" i="2"/>
  <c r="AA449" i="2"/>
  <c r="AA458" i="2"/>
  <c r="AA459" i="2"/>
  <c r="AA460" i="2"/>
  <c r="AA461" i="2"/>
  <c r="AA462" i="2"/>
  <c r="AA463" i="2"/>
  <c r="AA464" i="2"/>
  <c r="AA465" i="2"/>
  <c r="AA466" i="2"/>
  <c r="AA467" i="2"/>
  <c r="X4" i="2"/>
  <c r="X5" i="2"/>
  <c r="X6" i="2"/>
  <c r="X7" i="2"/>
  <c r="X11" i="2"/>
  <c r="X8" i="2"/>
  <c r="X9" i="2"/>
  <c r="X10" i="2"/>
  <c r="X12" i="2"/>
  <c r="X13" i="2"/>
  <c r="X14" i="2"/>
  <c r="X15" i="2"/>
  <c r="X26"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2" i="2"/>
  <c r="X267" i="2"/>
  <c r="X268" i="2"/>
  <c r="X269" i="2"/>
  <c r="X272" i="2"/>
  <c r="X277" i="2"/>
  <c r="X278" i="2"/>
  <c r="X279" i="2"/>
  <c r="X282" i="2"/>
  <c r="X287" i="2"/>
  <c r="X288" i="2"/>
  <c r="X289" i="2"/>
  <c r="X292" i="2"/>
  <c r="X297" i="2"/>
  <c r="X298" i="2"/>
  <c r="X299" i="2"/>
  <c r="X302" i="2"/>
  <c r="X307" i="2"/>
  <c r="X308" i="2"/>
  <c r="X309" i="2"/>
  <c r="X312" i="2"/>
  <c r="X317" i="2"/>
  <c r="X318" i="2"/>
  <c r="X321" i="2"/>
  <c r="X326" i="2"/>
  <c r="X327" i="2"/>
  <c r="X328" i="2"/>
  <c r="X331" i="2"/>
  <c r="X336" i="2"/>
  <c r="X337" i="2"/>
  <c r="X338" i="2"/>
  <c r="X341" i="2"/>
  <c r="X346" i="2"/>
  <c r="X347" i="2"/>
  <c r="X348" i="2"/>
  <c r="X351" i="2"/>
  <c r="X356" i="2"/>
  <c r="X357" i="2"/>
  <c r="X358" i="2"/>
  <c r="X361" i="2"/>
  <c r="X366" i="2"/>
  <c r="X367" i="2"/>
  <c r="X370" i="2"/>
  <c r="X375" i="2"/>
  <c r="X376" i="2"/>
  <c r="X377" i="2"/>
  <c r="X380" i="2"/>
  <c r="X385" i="2"/>
  <c r="X386" i="2"/>
  <c r="X389" i="2"/>
  <c r="X394" i="2"/>
  <c r="X395" i="2"/>
  <c r="X398" i="2"/>
  <c r="X403" i="2"/>
  <c r="X404" i="2"/>
  <c r="X405" i="2"/>
  <c r="X408" i="2"/>
  <c r="X413" i="2"/>
  <c r="X414" i="2"/>
  <c r="X417" i="2"/>
  <c r="X422" i="2"/>
  <c r="X423" i="2"/>
  <c r="X424" i="2"/>
  <c r="X427" i="2"/>
  <c r="X432" i="2"/>
  <c r="X433" i="2"/>
  <c r="X434" i="2"/>
  <c r="X437" i="2"/>
  <c r="X442" i="2"/>
  <c r="X443" i="2"/>
  <c r="X444" i="2"/>
  <c r="X449" i="2"/>
  <c r="X458" i="2"/>
  <c r="X459" i="2"/>
  <c r="X460" i="2"/>
  <c r="X461" i="2"/>
  <c r="X462" i="2"/>
  <c r="X463" i="2"/>
  <c r="X464" i="2"/>
  <c r="X465" i="2"/>
  <c r="X466" i="2"/>
  <c r="X467" i="2"/>
  <c r="V138" i="2"/>
  <c r="V164" i="2"/>
  <c r="V176" i="2"/>
  <c r="V224" i="2"/>
  <c r="V236" i="2"/>
  <c r="T4" i="2"/>
  <c r="T5" i="2"/>
  <c r="T6" i="2"/>
  <c r="T7" i="2"/>
  <c r="T11" i="2"/>
  <c r="T8" i="2"/>
  <c r="T9" i="2"/>
  <c r="T10" i="2"/>
  <c r="T12" i="2"/>
  <c r="T13" i="2"/>
  <c r="T14" i="2"/>
  <c r="T15" i="2"/>
  <c r="T26"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2" i="2"/>
  <c r="T267" i="2"/>
  <c r="T268" i="2"/>
  <c r="T269" i="2"/>
  <c r="T272" i="2"/>
  <c r="T277" i="2"/>
  <c r="T278" i="2"/>
  <c r="T279" i="2"/>
  <c r="T282" i="2"/>
  <c r="T287" i="2"/>
  <c r="T288" i="2"/>
  <c r="T289" i="2"/>
  <c r="T292" i="2"/>
  <c r="T297" i="2"/>
  <c r="T298" i="2"/>
  <c r="T299" i="2"/>
  <c r="T302" i="2"/>
  <c r="T307" i="2"/>
  <c r="T308" i="2"/>
  <c r="T309" i="2"/>
  <c r="T312" i="2"/>
  <c r="T317" i="2"/>
  <c r="T318" i="2"/>
  <c r="T321" i="2"/>
  <c r="T326" i="2"/>
  <c r="T327" i="2"/>
  <c r="T328" i="2"/>
  <c r="T331" i="2"/>
  <c r="T336" i="2"/>
  <c r="T337" i="2"/>
  <c r="T338" i="2"/>
  <c r="T341" i="2"/>
  <c r="T346" i="2"/>
  <c r="T347" i="2"/>
  <c r="T348" i="2"/>
  <c r="T351" i="2"/>
  <c r="T356" i="2"/>
  <c r="T357" i="2"/>
  <c r="T358" i="2"/>
  <c r="T361" i="2"/>
  <c r="T366" i="2"/>
  <c r="T367" i="2"/>
  <c r="T370" i="2"/>
  <c r="T375" i="2"/>
  <c r="T376" i="2"/>
  <c r="T377" i="2"/>
  <c r="T380" i="2"/>
  <c r="T385" i="2"/>
  <c r="T386" i="2"/>
  <c r="T389" i="2"/>
  <c r="T394" i="2"/>
  <c r="T395" i="2"/>
  <c r="T398" i="2"/>
  <c r="T403" i="2"/>
  <c r="T404" i="2"/>
  <c r="T405" i="2"/>
  <c r="T408" i="2"/>
  <c r="T413" i="2"/>
  <c r="T414" i="2"/>
  <c r="T417" i="2"/>
  <c r="T422" i="2"/>
  <c r="T423" i="2"/>
  <c r="T424" i="2"/>
  <c r="T427" i="2"/>
  <c r="T432" i="2"/>
  <c r="T433" i="2"/>
  <c r="T434" i="2"/>
  <c r="T437" i="2"/>
  <c r="T442" i="2"/>
  <c r="T443" i="2"/>
  <c r="T444" i="2"/>
  <c r="T449" i="2"/>
  <c r="T458" i="2"/>
  <c r="T459" i="2"/>
  <c r="T460" i="2"/>
  <c r="T461" i="2"/>
  <c r="T462" i="2"/>
  <c r="T463" i="2"/>
  <c r="T464" i="2"/>
  <c r="T465" i="2"/>
  <c r="T466" i="2"/>
  <c r="T467" i="2"/>
  <c r="U4" i="2"/>
  <c r="Y4" i="2" s="1"/>
  <c r="U5" i="2"/>
  <c r="Y5" i="2" s="1"/>
  <c r="U6" i="2"/>
  <c r="Y6" i="2" s="1"/>
  <c r="U7" i="2"/>
  <c r="Y7" i="2" s="1"/>
  <c r="U11" i="2"/>
  <c r="Y11" i="2" s="1"/>
  <c r="U8" i="2"/>
  <c r="Y8" i="2" s="1"/>
  <c r="U9" i="2"/>
  <c r="Y9" i="2" s="1"/>
  <c r="U10" i="2"/>
  <c r="Y10" i="2" s="1"/>
  <c r="U12" i="2"/>
  <c r="Y12" i="2" s="1"/>
  <c r="U13" i="2"/>
  <c r="Y13" i="2" s="1"/>
  <c r="U14" i="2"/>
  <c r="Y14" i="2" s="1"/>
  <c r="U15" i="2"/>
  <c r="Y15" i="2" s="1"/>
  <c r="U26" i="2"/>
  <c r="Y26" i="2" s="1"/>
  <c r="U122" i="2"/>
  <c r="Y122" i="2" s="1"/>
  <c r="U123" i="2"/>
  <c r="Y123" i="2" s="1"/>
  <c r="U124" i="2"/>
  <c r="Y124" i="2" s="1"/>
  <c r="U125" i="2"/>
  <c r="Y125" i="2" s="1"/>
  <c r="U126" i="2"/>
  <c r="Y126" i="2" s="1"/>
  <c r="U127" i="2"/>
  <c r="Y127" i="2" s="1"/>
  <c r="U128" i="2"/>
  <c r="Y128" i="2" s="1"/>
  <c r="U129" i="2"/>
  <c r="Y129" i="2" s="1"/>
  <c r="U130" i="2"/>
  <c r="Y130" i="2" s="1"/>
  <c r="U131" i="2"/>
  <c r="Y131" i="2" s="1"/>
  <c r="U132" i="2"/>
  <c r="Y132" i="2" s="1"/>
  <c r="U133" i="2"/>
  <c r="Y133" i="2" s="1"/>
  <c r="U134" i="2"/>
  <c r="Y134" i="2" s="1"/>
  <c r="U135" i="2"/>
  <c r="Y135" i="2" s="1"/>
  <c r="U136" i="2"/>
  <c r="Y136" i="2" s="1"/>
  <c r="U137" i="2"/>
  <c r="Y137" i="2" s="1"/>
  <c r="U138" i="2"/>
  <c r="Y138" i="2" s="1"/>
  <c r="U139" i="2"/>
  <c r="Y139" i="2" s="1"/>
  <c r="U140" i="2"/>
  <c r="Y140" i="2" s="1"/>
  <c r="U141" i="2"/>
  <c r="Y141" i="2" s="1"/>
  <c r="U142" i="2"/>
  <c r="Y142" i="2" s="1"/>
  <c r="U143" i="2"/>
  <c r="Y143" i="2" s="1"/>
  <c r="U144" i="2"/>
  <c r="Y144" i="2" s="1"/>
  <c r="U145" i="2"/>
  <c r="Y145" i="2" s="1"/>
  <c r="U146" i="2"/>
  <c r="Y146" i="2" s="1"/>
  <c r="U147" i="2"/>
  <c r="Y147" i="2" s="1"/>
  <c r="U148" i="2"/>
  <c r="Y148" i="2" s="1"/>
  <c r="U149" i="2"/>
  <c r="Y149" i="2" s="1"/>
  <c r="U150" i="2"/>
  <c r="Y150" i="2" s="1"/>
  <c r="U151" i="2"/>
  <c r="Y151" i="2" s="1"/>
  <c r="U152" i="2"/>
  <c r="Y152" i="2" s="1"/>
  <c r="U153" i="2"/>
  <c r="Y153" i="2" s="1"/>
  <c r="U154" i="2"/>
  <c r="Y154" i="2" s="1"/>
  <c r="U155" i="2"/>
  <c r="Y155" i="2" s="1"/>
  <c r="U156" i="2"/>
  <c r="Y156" i="2" s="1"/>
  <c r="U157" i="2"/>
  <c r="Y157" i="2" s="1"/>
  <c r="U158" i="2"/>
  <c r="Y158" i="2" s="1"/>
  <c r="U159" i="2"/>
  <c r="Y159" i="2" s="1"/>
  <c r="U160" i="2"/>
  <c r="Y160" i="2" s="1"/>
  <c r="U161" i="2"/>
  <c r="Y161" i="2" s="1"/>
  <c r="U162" i="2"/>
  <c r="Y162" i="2" s="1"/>
  <c r="U163" i="2"/>
  <c r="Y163" i="2" s="1"/>
  <c r="U164" i="2"/>
  <c r="Y164" i="2" s="1"/>
  <c r="U165" i="2"/>
  <c r="Y165" i="2" s="1"/>
  <c r="U166" i="2"/>
  <c r="Y166" i="2" s="1"/>
  <c r="U167" i="2"/>
  <c r="Y167" i="2" s="1"/>
  <c r="U168" i="2"/>
  <c r="Y168" i="2" s="1"/>
  <c r="U169" i="2"/>
  <c r="Y169" i="2" s="1"/>
  <c r="U170" i="2"/>
  <c r="Y170" i="2" s="1"/>
  <c r="U171" i="2"/>
  <c r="Y171" i="2" s="1"/>
  <c r="U172" i="2"/>
  <c r="Y172" i="2" s="1"/>
  <c r="U173" i="2"/>
  <c r="Y173" i="2" s="1"/>
  <c r="U174" i="2"/>
  <c r="Y174" i="2" s="1"/>
  <c r="U175" i="2"/>
  <c r="Y175" i="2" s="1"/>
  <c r="U176" i="2"/>
  <c r="Y176" i="2" s="1"/>
  <c r="U177" i="2"/>
  <c r="Y177" i="2" s="1"/>
  <c r="U178" i="2"/>
  <c r="Y178" i="2" s="1"/>
  <c r="U179" i="2"/>
  <c r="Y179" i="2" s="1"/>
  <c r="U180" i="2"/>
  <c r="Y180" i="2" s="1"/>
  <c r="U181" i="2"/>
  <c r="Y181" i="2" s="1"/>
  <c r="U182" i="2"/>
  <c r="Y182" i="2" s="1"/>
  <c r="U183" i="2"/>
  <c r="Y183" i="2" s="1"/>
  <c r="U184" i="2"/>
  <c r="Y184" i="2" s="1"/>
  <c r="U185" i="2"/>
  <c r="Y185" i="2" s="1"/>
  <c r="U186" i="2"/>
  <c r="Y186" i="2" s="1"/>
  <c r="U187" i="2"/>
  <c r="Y187" i="2" s="1"/>
  <c r="U188" i="2"/>
  <c r="Y188" i="2" s="1"/>
  <c r="U189" i="2"/>
  <c r="Y189" i="2" s="1"/>
  <c r="U190" i="2"/>
  <c r="Y190" i="2" s="1"/>
  <c r="U191" i="2"/>
  <c r="Y191" i="2" s="1"/>
  <c r="U192" i="2"/>
  <c r="Y192" i="2" s="1"/>
  <c r="U193" i="2"/>
  <c r="Y193" i="2" s="1"/>
  <c r="U194" i="2"/>
  <c r="Y194" i="2" s="1"/>
  <c r="U195" i="2"/>
  <c r="Y195" i="2" s="1"/>
  <c r="U196" i="2"/>
  <c r="Y196" i="2" s="1"/>
  <c r="U197" i="2"/>
  <c r="Y197" i="2" s="1"/>
  <c r="U198" i="2"/>
  <c r="Y198" i="2" s="1"/>
  <c r="U199" i="2"/>
  <c r="Y199" i="2" s="1"/>
  <c r="U200" i="2"/>
  <c r="Y200" i="2" s="1"/>
  <c r="U201" i="2"/>
  <c r="Y201" i="2" s="1"/>
  <c r="U202" i="2"/>
  <c r="Y202" i="2" s="1"/>
  <c r="U203" i="2"/>
  <c r="Y203" i="2" s="1"/>
  <c r="U204" i="2"/>
  <c r="Y204" i="2" s="1"/>
  <c r="U205" i="2"/>
  <c r="Y205" i="2" s="1"/>
  <c r="U206" i="2"/>
  <c r="Y206" i="2" s="1"/>
  <c r="U207" i="2"/>
  <c r="Y207" i="2" s="1"/>
  <c r="U208" i="2"/>
  <c r="Y208" i="2" s="1"/>
  <c r="U209" i="2"/>
  <c r="Y209" i="2" s="1"/>
  <c r="U210" i="2"/>
  <c r="Y210" i="2" s="1"/>
  <c r="U211" i="2"/>
  <c r="Y211" i="2" s="1"/>
  <c r="U212" i="2"/>
  <c r="Y212" i="2" s="1"/>
  <c r="U213" i="2"/>
  <c r="Y213" i="2" s="1"/>
  <c r="U214" i="2"/>
  <c r="Y214" i="2" s="1"/>
  <c r="U215" i="2"/>
  <c r="Y215" i="2" s="1"/>
  <c r="U216" i="2"/>
  <c r="Y216" i="2" s="1"/>
  <c r="U217" i="2"/>
  <c r="Y217" i="2" s="1"/>
  <c r="U218" i="2"/>
  <c r="Y218" i="2" s="1"/>
  <c r="U219" i="2"/>
  <c r="Y219" i="2" s="1"/>
  <c r="U220" i="2"/>
  <c r="Y220" i="2" s="1"/>
  <c r="U221" i="2"/>
  <c r="Y221" i="2" s="1"/>
  <c r="U222" i="2"/>
  <c r="Y222" i="2" s="1"/>
  <c r="U223" i="2"/>
  <c r="Y223" i="2" s="1"/>
  <c r="U224" i="2"/>
  <c r="Y224" i="2" s="1"/>
  <c r="U225" i="2"/>
  <c r="Y225" i="2" s="1"/>
  <c r="U226" i="2"/>
  <c r="Y226" i="2" s="1"/>
  <c r="U227" i="2"/>
  <c r="Y227" i="2" s="1"/>
  <c r="U228" i="2"/>
  <c r="Y228" i="2" s="1"/>
  <c r="U229" i="2"/>
  <c r="Y229" i="2" s="1"/>
  <c r="U230" i="2"/>
  <c r="Y230" i="2" s="1"/>
  <c r="U231" i="2"/>
  <c r="Y231" i="2" s="1"/>
  <c r="U232" i="2"/>
  <c r="Y232" i="2" s="1"/>
  <c r="U233" i="2"/>
  <c r="Y233" i="2" s="1"/>
  <c r="U234" i="2"/>
  <c r="Y234" i="2" s="1"/>
  <c r="U235" i="2"/>
  <c r="Y235" i="2" s="1"/>
  <c r="U236" i="2"/>
  <c r="Y236" i="2" s="1"/>
  <c r="U237" i="2"/>
  <c r="Y237" i="2" s="1"/>
  <c r="U238" i="2"/>
  <c r="Y238" i="2" s="1"/>
  <c r="U239" i="2"/>
  <c r="Y239" i="2" s="1"/>
  <c r="U240" i="2"/>
  <c r="Y240" i="2" s="1"/>
  <c r="U241" i="2"/>
  <c r="Y241" i="2" s="1"/>
  <c r="U242" i="2"/>
  <c r="Y242" i="2" s="1"/>
  <c r="U243" i="2"/>
  <c r="Y243" i="2" s="1"/>
  <c r="U244" i="2"/>
  <c r="Y244" i="2" s="1"/>
  <c r="U245" i="2"/>
  <c r="Y245" i="2" s="1"/>
  <c r="U246" i="2"/>
  <c r="Y246" i="2" s="1"/>
  <c r="U247" i="2"/>
  <c r="Y247" i="2" s="1"/>
  <c r="U248" i="2"/>
  <c r="Y248" i="2" s="1"/>
  <c r="U249" i="2"/>
  <c r="Y249" i="2" s="1"/>
  <c r="U250" i="2"/>
  <c r="Y250" i="2" s="1"/>
  <c r="U251" i="2"/>
  <c r="Y251" i="2" s="1"/>
  <c r="U252" i="2"/>
  <c r="Y252" i="2" s="1"/>
  <c r="U253" i="2"/>
  <c r="Y253" i="2" s="1"/>
  <c r="U254" i="2"/>
  <c r="Y254" i="2" s="1"/>
  <c r="U255" i="2"/>
  <c r="Y255" i="2" s="1"/>
  <c r="U256" i="2"/>
  <c r="Y256" i="2" s="1"/>
  <c r="U257" i="2"/>
  <c r="Y257" i="2" s="1"/>
  <c r="U258" i="2"/>
  <c r="Y258" i="2" s="1"/>
  <c r="U259" i="2"/>
  <c r="Y259" i="2" s="1"/>
  <c r="U262" i="2"/>
  <c r="Y262" i="2" s="1"/>
  <c r="U267" i="2"/>
  <c r="Y267" i="2" s="1"/>
  <c r="U268" i="2"/>
  <c r="Y268" i="2" s="1"/>
  <c r="U269" i="2"/>
  <c r="Y269" i="2" s="1"/>
  <c r="U272" i="2"/>
  <c r="Y272" i="2" s="1"/>
  <c r="U277" i="2"/>
  <c r="Y277" i="2" s="1"/>
  <c r="U278" i="2"/>
  <c r="Y278" i="2" s="1"/>
  <c r="U279" i="2"/>
  <c r="Y279" i="2" s="1"/>
  <c r="U282" i="2"/>
  <c r="Y282" i="2" s="1"/>
  <c r="U287" i="2"/>
  <c r="Y287" i="2" s="1"/>
  <c r="U288" i="2"/>
  <c r="Y288" i="2" s="1"/>
  <c r="U289" i="2"/>
  <c r="Y289" i="2" s="1"/>
  <c r="U292" i="2"/>
  <c r="Y292" i="2" s="1"/>
  <c r="U297" i="2"/>
  <c r="Y297" i="2" s="1"/>
  <c r="U298" i="2"/>
  <c r="Y298" i="2" s="1"/>
  <c r="U299" i="2"/>
  <c r="Y299" i="2" s="1"/>
  <c r="U302" i="2"/>
  <c r="Y302" i="2" s="1"/>
  <c r="U307" i="2"/>
  <c r="Y307" i="2" s="1"/>
  <c r="U308" i="2"/>
  <c r="Y308" i="2" s="1"/>
  <c r="U309" i="2"/>
  <c r="Y309" i="2" s="1"/>
  <c r="U312" i="2"/>
  <c r="Y312" i="2" s="1"/>
  <c r="U317" i="2"/>
  <c r="Y317" i="2" s="1"/>
  <c r="U318" i="2"/>
  <c r="Y318" i="2" s="1"/>
  <c r="U321" i="2"/>
  <c r="Y321" i="2" s="1"/>
  <c r="U326" i="2"/>
  <c r="Y326" i="2" s="1"/>
  <c r="U327" i="2"/>
  <c r="Y327" i="2" s="1"/>
  <c r="U328" i="2"/>
  <c r="Y328" i="2" s="1"/>
  <c r="U331" i="2"/>
  <c r="Y331" i="2" s="1"/>
  <c r="U336" i="2"/>
  <c r="Y336" i="2" s="1"/>
  <c r="U337" i="2"/>
  <c r="Y337" i="2" s="1"/>
  <c r="U338" i="2"/>
  <c r="Y338" i="2" s="1"/>
  <c r="U341" i="2"/>
  <c r="Y341" i="2" s="1"/>
  <c r="U346" i="2"/>
  <c r="Y346" i="2" s="1"/>
  <c r="U347" i="2"/>
  <c r="Y347" i="2" s="1"/>
  <c r="U348" i="2"/>
  <c r="Y348" i="2" s="1"/>
  <c r="U351" i="2"/>
  <c r="Y351" i="2" s="1"/>
  <c r="U356" i="2"/>
  <c r="Y356" i="2" s="1"/>
  <c r="U357" i="2"/>
  <c r="Y357" i="2" s="1"/>
  <c r="U358" i="2"/>
  <c r="Y358" i="2" s="1"/>
  <c r="U361" i="2"/>
  <c r="Y361" i="2" s="1"/>
  <c r="U366" i="2"/>
  <c r="Y366" i="2" s="1"/>
  <c r="U367" i="2"/>
  <c r="Y367" i="2" s="1"/>
  <c r="U370" i="2"/>
  <c r="Y370" i="2" s="1"/>
  <c r="U375" i="2"/>
  <c r="Y375" i="2" s="1"/>
  <c r="U376" i="2"/>
  <c r="Y376" i="2" s="1"/>
  <c r="U377" i="2"/>
  <c r="Y377" i="2" s="1"/>
  <c r="U380" i="2"/>
  <c r="Y380" i="2" s="1"/>
  <c r="U385" i="2"/>
  <c r="Y385" i="2" s="1"/>
  <c r="U386" i="2"/>
  <c r="Y386" i="2" s="1"/>
  <c r="U389" i="2"/>
  <c r="Y389" i="2" s="1"/>
  <c r="U394" i="2"/>
  <c r="Y394" i="2" s="1"/>
  <c r="U395" i="2"/>
  <c r="Y395" i="2" s="1"/>
  <c r="U398" i="2"/>
  <c r="Y398" i="2" s="1"/>
  <c r="U403" i="2"/>
  <c r="Y403" i="2" s="1"/>
  <c r="U404" i="2"/>
  <c r="Y404" i="2" s="1"/>
  <c r="U405" i="2"/>
  <c r="Y405" i="2" s="1"/>
  <c r="U408" i="2"/>
  <c r="Y408" i="2" s="1"/>
  <c r="U413" i="2"/>
  <c r="Y413" i="2" s="1"/>
  <c r="U414" i="2"/>
  <c r="Y414" i="2" s="1"/>
  <c r="U417" i="2"/>
  <c r="Y417" i="2" s="1"/>
  <c r="U422" i="2"/>
  <c r="Y422" i="2" s="1"/>
  <c r="U423" i="2"/>
  <c r="Y423" i="2" s="1"/>
  <c r="U424" i="2"/>
  <c r="Y424" i="2" s="1"/>
  <c r="U427" i="2"/>
  <c r="Y427" i="2" s="1"/>
  <c r="U432" i="2"/>
  <c r="Y432" i="2" s="1"/>
  <c r="U433" i="2"/>
  <c r="Y433" i="2" s="1"/>
  <c r="U434" i="2"/>
  <c r="Y434" i="2" s="1"/>
  <c r="U437" i="2"/>
  <c r="Y437" i="2" s="1"/>
  <c r="U442" i="2"/>
  <c r="Y442" i="2" s="1"/>
  <c r="U443" i="2"/>
  <c r="Y443" i="2" s="1"/>
  <c r="U444" i="2"/>
  <c r="Y444" i="2" s="1"/>
  <c r="U449" i="2"/>
  <c r="Y449" i="2" s="1"/>
  <c r="U458" i="2"/>
  <c r="Y458" i="2" s="1"/>
  <c r="U459" i="2"/>
  <c r="Y459" i="2" s="1"/>
  <c r="U460" i="2"/>
  <c r="Y460" i="2" s="1"/>
  <c r="U461" i="2"/>
  <c r="Y461" i="2" s="1"/>
  <c r="U462" i="2"/>
  <c r="Y462" i="2" s="1"/>
  <c r="U463" i="2"/>
  <c r="Y463" i="2" s="1"/>
  <c r="U464" i="2"/>
  <c r="Y464" i="2" s="1"/>
  <c r="U465" i="2"/>
  <c r="Y465" i="2" s="1"/>
  <c r="U466" i="2"/>
  <c r="Y466" i="2" s="1"/>
  <c r="U467" i="2"/>
  <c r="Y467" i="2" s="1"/>
  <c r="Q4" i="2"/>
  <c r="Q5" i="2"/>
  <c r="Q6" i="2"/>
  <c r="Q7" i="2"/>
  <c r="Q11" i="2"/>
  <c r="Q8" i="2"/>
  <c r="Q9" i="2"/>
  <c r="Q10" i="2"/>
  <c r="Q12" i="2"/>
  <c r="Q13" i="2"/>
  <c r="Q14" i="2"/>
  <c r="Q15" i="2"/>
  <c r="Q26"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2" i="2"/>
  <c r="Q267" i="2"/>
  <c r="Q268" i="2"/>
  <c r="Q269" i="2"/>
  <c r="Q272" i="2"/>
  <c r="Q277" i="2"/>
  <c r="Q278" i="2"/>
  <c r="Q279" i="2"/>
  <c r="Q282" i="2"/>
  <c r="Q287" i="2"/>
  <c r="Q288" i="2"/>
  <c r="Q289" i="2"/>
  <c r="Q292" i="2"/>
  <c r="Q297" i="2"/>
  <c r="Q298" i="2"/>
  <c r="Q299" i="2"/>
  <c r="Q302" i="2"/>
  <c r="Q307" i="2"/>
  <c r="Q308" i="2"/>
  <c r="Q309" i="2"/>
  <c r="Q312" i="2"/>
  <c r="Q317" i="2"/>
  <c r="Q318" i="2"/>
  <c r="Q321" i="2"/>
  <c r="Q326" i="2"/>
  <c r="Q327" i="2"/>
  <c r="Q328" i="2"/>
  <c r="Q331" i="2"/>
  <c r="Q336" i="2"/>
  <c r="Q337" i="2"/>
  <c r="Q338" i="2"/>
  <c r="Q341" i="2"/>
  <c r="Q346" i="2"/>
  <c r="Q347" i="2"/>
  <c r="Q348" i="2"/>
  <c r="Q351" i="2"/>
  <c r="Q356" i="2"/>
  <c r="Q357" i="2"/>
  <c r="Q358" i="2"/>
  <c r="Q361" i="2"/>
  <c r="Q366" i="2"/>
  <c r="Q367" i="2"/>
  <c r="Q370" i="2"/>
  <c r="Q375" i="2"/>
  <c r="Q376" i="2"/>
  <c r="Q377" i="2"/>
  <c r="Q380" i="2"/>
  <c r="Q385" i="2"/>
  <c r="Q386" i="2"/>
  <c r="Q389" i="2"/>
  <c r="Q394" i="2"/>
  <c r="Q395" i="2"/>
  <c r="Q398" i="2"/>
  <c r="Q403" i="2"/>
  <c r="Q404" i="2"/>
  <c r="Q405" i="2"/>
  <c r="Q408" i="2"/>
  <c r="Q413" i="2"/>
  <c r="Q414" i="2"/>
  <c r="Q417" i="2"/>
  <c r="Q422" i="2"/>
  <c r="Q423" i="2"/>
  <c r="Q424" i="2"/>
  <c r="Q427" i="2"/>
  <c r="Q432" i="2"/>
  <c r="Q433" i="2"/>
  <c r="Q434" i="2"/>
  <c r="Q437" i="2"/>
  <c r="Q442" i="2"/>
  <c r="Q443" i="2"/>
  <c r="Q444" i="2"/>
  <c r="Q449" i="2"/>
  <c r="Q458" i="2"/>
  <c r="Q459" i="2"/>
  <c r="Q460" i="2"/>
  <c r="Q461" i="2"/>
  <c r="Q462" i="2"/>
  <c r="Q463" i="2"/>
  <c r="Q464" i="2"/>
  <c r="Q465" i="2"/>
  <c r="Q466" i="2"/>
  <c r="Q467" i="2"/>
  <c r="S4" i="2"/>
  <c r="S6" i="2"/>
  <c r="S7" i="2"/>
  <c r="S130" i="2"/>
  <c r="S142" i="2"/>
  <c r="S147" i="2"/>
  <c r="S154" i="2"/>
  <c r="S162" i="2"/>
  <c r="S166" i="2"/>
  <c r="S178" i="2"/>
  <c r="S183" i="2"/>
  <c r="S190" i="2"/>
  <c r="S202" i="2"/>
  <c r="S203" i="2"/>
  <c r="S210" i="2"/>
  <c r="S214" i="2"/>
  <c r="S226" i="2"/>
  <c r="S238" i="2"/>
  <c r="S250" i="2"/>
  <c r="S268" i="2"/>
  <c r="S288" i="2"/>
  <c r="S298" i="2"/>
  <c r="S328" i="2"/>
  <c r="S358" i="2"/>
  <c r="S375" i="2"/>
  <c r="S394" i="2"/>
  <c r="S414" i="2"/>
  <c r="S424" i="2"/>
  <c r="S460" i="2"/>
  <c r="S465" i="2"/>
  <c r="J60" i="1" l="1"/>
  <c r="J53" i="1"/>
  <c r="J38" i="1"/>
  <c r="J2" i="1"/>
  <c r="J64" i="1"/>
  <c r="J3" i="1"/>
  <c r="J50" i="1"/>
  <c r="J84" i="1"/>
  <c r="J25" i="1"/>
  <c r="J76" i="1"/>
  <c r="J48" i="1"/>
  <c r="J17" i="1"/>
  <c r="J74" i="1"/>
  <c r="J47" i="1"/>
  <c r="J16" i="1"/>
  <c r="J73" i="1"/>
  <c r="J41" i="1"/>
  <c r="J14" i="1"/>
  <c r="J96" i="1"/>
  <c r="J72" i="1"/>
  <c r="J40" i="1"/>
  <c r="J13" i="1"/>
  <c r="J12" i="1"/>
  <c r="J89" i="1"/>
  <c r="J65" i="1"/>
  <c r="J36" i="1"/>
  <c r="J11" i="1"/>
  <c r="J83" i="1"/>
  <c r="J52" i="1"/>
  <c r="J24" i="1"/>
  <c r="J94" i="1"/>
  <c r="J82" i="1"/>
  <c r="J70" i="1"/>
  <c r="J58" i="1"/>
  <c r="J46" i="1"/>
  <c r="J34" i="1"/>
  <c r="J22" i="1"/>
  <c r="J10" i="1"/>
  <c r="J93" i="1"/>
  <c r="J81" i="1"/>
  <c r="J69" i="1"/>
  <c r="J57" i="1"/>
  <c r="J45" i="1"/>
  <c r="J33" i="1"/>
  <c r="J21" i="1"/>
  <c r="J9" i="1"/>
  <c r="J92" i="1"/>
  <c r="J80" i="1"/>
  <c r="J68" i="1"/>
  <c r="J56" i="1"/>
  <c r="J44" i="1"/>
  <c r="J32" i="1"/>
  <c r="J20" i="1"/>
  <c r="J8" i="1"/>
  <c r="J91" i="1"/>
  <c r="J79" i="1"/>
  <c r="J67" i="1"/>
  <c r="J55" i="1"/>
  <c r="J43" i="1"/>
  <c r="J31" i="1"/>
  <c r="J19" i="1"/>
  <c r="J7" i="1"/>
  <c r="J90" i="1"/>
  <c r="J78" i="1"/>
  <c r="J66" i="1"/>
  <c r="J54" i="1"/>
  <c r="J42" i="1"/>
  <c r="J30" i="1"/>
  <c r="J18" i="1"/>
  <c r="J6" i="1"/>
  <c r="A1" i="9" s="1" a="1"/>
  <c r="A1" i="9" s="1"/>
  <c r="J87" i="1"/>
  <c r="J75" i="1"/>
  <c r="J63" i="1"/>
  <c r="J51" i="1"/>
  <c r="J39" i="1"/>
  <c r="J27" i="1"/>
  <c r="J15" i="1"/>
  <c r="I11" i="3"/>
  <c r="I9" i="3"/>
  <c r="I8" i="3"/>
  <c r="I7" i="3"/>
  <c r="I5" i="3"/>
  <c r="I4" i="3"/>
  <c r="J4" i="12"/>
  <c r="A1" i="8" a="1"/>
  <c r="A1" i="8" s="1"/>
  <c r="L6" i="3"/>
  <c r="M5"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<sst xmlns="http://schemas.openxmlformats.org/spreadsheetml/2006/main" count="3111" uniqueCount="623">
  <si>
    <t>id</t>
  </si>
  <si>
    <t>name</t>
  </si>
  <si>
    <t>parameters</t>
  </si>
  <si>
    <t>bulk_modifier</t>
  </si>
  <si>
    <t>description</t>
  </si>
  <si>
    <t>observable</t>
  </si>
  <si>
    <t>reportable</t>
  </si>
  <si>
    <t>multiplier</t>
  </si>
  <si>
    <t>Sell resource</t>
  </si>
  <si>
    <t>[P M R 7 perform]: Places order to sell resource R at price P, keeping min M units at drone's cargo hold.</t>
  </si>
  <si>
    <t>Buy resource</t>
  </si>
  <si>
    <t>[P M R 8 perform]: Places order to buy resource R at price P, keeping max M units at drone's cargo hold.</t>
  </si>
  <si>
    <t>Push resource</t>
  </si>
  <si>
    <t>[R D 10 perform]: Delivers one unit of resource R to drone D.  This procedure takes one minute to complete.</t>
  </si>
  <si>
    <t>Pull resource</t>
  </si>
  <si>
    <t>[R D 11 perform]: Pulls one unit of resource R from drone D. This procedure takes one minute to complete.</t>
  </si>
  <si>
    <t>Activate Engine I</t>
  </si>
  <si>
    <t>[N 5001 perform]: Moves the spacecraft to the the astronimical object whoes Location ID is N.</t>
  </si>
  <si>
    <t>Mine magmite</t>
  </si>
  <si>
    <t>Mine formite</t>
  </si>
  <si>
    <t>Mine voxite</t>
  </si>
  <si>
    <t>Mine zenolite</t>
  </si>
  <si>
    <t>Mine kunspar</t>
  </si>
  <si>
    <t>Mine yalspar</t>
  </si>
  <si>
    <t>Mine vladnium</t>
  </si>
  <si>
    <t>Mine wolfite</t>
  </si>
  <si>
    <t>Mine kronite</t>
  </si>
  <si>
    <t>Mine olivium</t>
  </si>
  <si>
    <t>Mine aladanite</t>
  </si>
  <si>
    <t>Mine halosite</t>
  </si>
  <si>
    <t>Mine stellarite</t>
  </si>
  <si>
    <t>Mine mullinite</t>
  </si>
  <si>
    <t>Mine oznium</t>
  </si>
  <si>
    <t>Mine tephnium</t>
  </si>
  <si>
    <t>Mine neptine</t>
  </si>
  <si>
    <t>Mine empirogen</t>
  </si>
  <si>
    <t>Mine laudite</t>
  </si>
  <si>
    <t>Produce common alloys</t>
  </si>
  <si>
    <t>[12021 perform]: Produces 1 unit common alloys from 2 units common metals.</t>
  </si>
  <si>
    <t>Produce scarce alloys</t>
  </si>
  <si>
    <t>[12022 perform]: Produces 1 unit scarce alloys from 1 unit common metals and 1 unit scarce metals.</t>
  </si>
  <si>
    <t>Produce rare alloys</t>
  </si>
  <si>
    <t>[12023 perform]: produces 2 units scarce alloys from 1 unit common metals, 1 unit scarce metals, and 1 unit rare metals.</t>
  </si>
  <si>
    <t>Synhtesize rare organics</t>
  </si>
  <si>
    <t>[12042 perform]: Produces 2 units common organics from 1 unit rare inorganics and 1 unit common organics.</t>
  </si>
  <si>
    <t>Synthesize scarce organics</t>
  </si>
  <si>
    <t>[12043 perform]: Produces 2 units rare organics from 1 unit rare inorganics and 2 units scarce organics.</t>
  </si>
  <si>
    <t>Synthesize simple polymers</t>
  </si>
  <si>
    <t>[12051 perform]: Produces 1 unit simple polymers from 1 unit common inorganics and 1 unit common organics.</t>
  </si>
  <si>
    <t>Synthesize rare polymers</t>
  </si>
  <si>
    <t>[12052 perform]: Produces 2 units advanced polymers from 1 unit common inorganics, 1 unit common organics, and 1 unit scarce organics.</t>
  </si>
  <si>
    <t>Synthesize advanced polymers</t>
  </si>
  <si>
    <t>[12053 perform]: Produces 2 units complex polymers from 1 unit common inorganics, 1 unit common organics, and 1 unit rare organics.</t>
  </si>
  <si>
    <t>Manurfacture sheets</t>
  </si>
  <si>
    <t>[13001 perform]: Produce 1 unit sheets from 2 units common alloys.</t>
  </si>
  <si>
    <t>Manufacture rods</t>
  </si>
  <si>
    <t>[13011 perform]: Produces 1 unit rods from 1 unit common alloys.</t>
  </si>
  <si>
    <t>Manufacture cables</t>
  </si>
  <si>
    <t>[13021 perform]: Produces 1 unit cables from 2 units common alloys.</t>
  </si>
  <si>
    <t>Manufacture fasteners</t>
  </si>
  <si>
    <t>[13031 perform]: Produces 1 unit fasteners from 2 units scarce alloys.</t>
  </si>
  <si>
    <t>Manufacture springs</t>
  </si>
  <si>
    <t>[13101 perform]: Produces 1 unit springs from 2 units scarce alloys.</t>
  </si>
  <si>
    <t>Manufacture gears</t>
  </si>
  <si>
    <t>[13111 perform]: Produces 1 unit gears from 2 units common alloys.</t>
  </si>
  <si>
    <t>Manufacture pullies</t>
  </si>
  <si>
    <t>[13121 perform]: Produces 1 unit pullies from 2 units common alloys.</t>
  </si>
  <si>
    <t>Manufacture belts</t>
  </si>
  <si>
    <t>[13141 perform]: Produces 1 unit belts from 2 units simple polymers.</t>
  </si>
  <si>
    <t>Manufacture conductors</t>
  </si>
  <si>
    <t>[13201 perform]: Produces 1 unit conductors from 2 units common alloys.</t>
  </si>
  <si>
    <t>Manufacture semiconductors</t>
  </si>
  <si>
    <t>[13211 perform]: Produces 1 unit semiconductors from 1 unit scarce alloys.</t>
  </si>
  <si>
    <t>Manufacture superconductors</t>
  </si>
  <si>
    <t>[13221 perform]: Produces 1 unit superconductors from 2 units rare alloys.</t>
  </si>
  <si>
    <t>Manufacture hoses</t>
  </si>
  <si>
    <t>[13301 perform]: Produces 1 unit hoses from 3 units simple polymers.</t>
  </si>
  <si>
    <t>Manufacture pipes</t>
  </si>
  <si>
    <t>[13311 perform]: Produces 1 unit pipes from 3 units common alloys.</t>
  </si>
  <si>
    <t>Manufacture tanks</t>
  </si>
  <si>
    <t>[13321 perform]: Produces 1 unit tanks from 2 units common alloys and 3 units scarce alloys.</t>
  </si>
  <si>
    <t>Manufacture nozzles</t>
  </si>
  <si>
    <t>[13331 perform]: Produces 1 unit nozzles from 1 unit common alloys and 3 units scarce alloys.</t>
  </si>
  <si>
    <t>Produce bores</t>
  </si>
  <si>
    <t>[14101 perform]: Produces 1 unit bores from 1 unit rods, 1 unit pulleys, and 1 unit belts.</t>
  </si>
  <si>
    <t>Produce gear boxes</t>
  </si>
  <si>
    <t>[14111 perform]: Produces 1 unit gear boxes from 1 unit rods, 1 unit springs, and 1 unit gears.</t>
  </si>
  <si>
    <t>Produce gyroscopes</t>
  </si>
  <si>
    <t>[14121 perform]: Produce 1 unit gyroscopes from 1 unit springs, 1 unit gears, and 1 unit conductors.</t>
  </si>
  <si>
    <t>Priduce heat sinks</t>
  </si>
  <si>
    <t>[14131 perform]: Produce 1 unit heat sinks from 1 unit sheets, 1 unit cables, and 1 unit fasteners.</t>
  </si>
  <si>
    <t>Produce heat shields</t>
  </si>
  <si>
    <t>[14141 perform]: Produce 1 unit heat shields from 2 units sheets, 1 unit cables, and 1 unit fasteners.</t>
  </si>
  <si>
    <t>Produce heaters</t>
  </si>
  <si>
    <t>[14201 perform]: Produces 1 unit heaters from 1 unit pipes and 1 unit tanks.</t>
  </si>
  <si>
    <t>Produce solar arrays</t>
  </si>
  <si>
    <t>[14211 perform]: Produce 1 unit solar arrays from 1 unit sheets, 1 unit semiconductors, and 1 unit superconductors.</t>
  </si>
  <si>
    <t>Produce arc welders</t>
  </si>
  <si>
    <t>[14221 perform]: Produce 1 unit arc welder from 1 unit rods, 1 unit pipes, and 1 unit tanks.</t>
  </si>
  <si>
    <t>Produce lasers</t>
  </si>
  <si>
    <t>[14231 perform]: Produce 1 unit lasers from 1 unit semiconductors, 1 unit superconductors, and 1 unit tanks.</t>
  </si>
  <si>
    <t>Prouce transceivers</t>
  </si>
  <si>
    <t>[14241 perform]: Produce 1 unt transceivers from 1 unit rods, 1 unit conductors, and 1 unit superconductors.</t>
  </si>
  <si>
    <t>Produce scanners</t>
  </si>
  <si>
    <t>[14251 perform]: Produce 1 unit scanners from 1 unit sheets, 1 unit conductors, and 1 unit semiconductors.</t>
  </si>
  <si>
    <t>Produce computers</t>
  </si>
  <si>
    <t>[14261 perform]: Produce 1 units computers from 1 unit conductors, 2 units semiconductors and 1 unit superconductors.</t>
  </si>
  <si>
    <t>Produce solenoids</t>
  </si>
  <si>
    <t>[14271 perform]: Prouce 1 units solenoids from 1 unit rods and 2 units conductors.</t>
  </si>
  <si>
    <t>Produce motors</t>
  </si>
  <si>
    <t>[14281 perform]: Produce 1 unit motors from 1 unit pulleys, 1 unit belts, and 2 units conductors.</t>
  </si>
  <si>
    <t>Produce valves</t>
  </si>
  <si>
    <t>[14301 perform]: Produce 1 unit valves from 1 unit rods and 1 unit pipes.</t>
  </si>
  <si>
    <t>Produce pumps</t>
  </si>
  <si>
    <t>[14311 perform]: Produce 1 unit pumps from 1 unit rods and 1 unit hoses.</t>
  </si>
  <si>
    <t>Produce pistons</t>
  </si>
  <si>
    <t>[14321 perform]: Produce 1 unit pistons from 1 unit rods and 1 unit hoses.</t>
  </si>
  <si>
    <t>Produce heat pumps</t>
  </si>
  <si>
    <t>[14401 perform]: Produce 1 unit heat pumps from 1 unit hoses, 1 unit pipes, and 1 unit tanks.</t>
  </si>
  <si>
    <t>Produce thrusters</t>
  </si>
  <si>
    <t>[14411 perform]: Produce 1 unit thrusters from 1 unit pipes, 1 unit tanks, and 1 unit nozzelrs.</t>
  </si>
  <si>
    <t>Prouce batteries</t>
  </si>
  <si>
    <t>[14421 perform]: Produce 1 unit batteries from 1 unit sheets, 1 unit conductors, and 2 units superconductors.</t>
  </si>
  <si>
    <t>Produce torches</t>
  </si>
  <si>
    <t>[14421 perform]: Produce 1 units torches from 1 unt hoses, 1 unit tanks, and 1 unit nozels.</t>
  </si>
  <si>
    <t>Produce reactors</t>
  </si>
  <si>
    <t>[14501 perform]: Produce 1 unit reactors from 1 unit cables, 1 unt superconductors, and 1 unt tanks.</t>
  </si>
  <si>
    <t>Refine magmite</t>
  </si>
  <si>
    <t>Refine formite</t>
  </si>
  <si>
    <t>Refine voxite</t>
  </si>
  <si>
    <t>Refine zenolite</t>
  </si>
  <si>
    <t>Refine kunspar</t>
  </si>
  <si>
    <t>Refine yalspar</t>
  </si>
  <si>
    <t>Refine vladnium</t>
  </si>
  <si>
    <t>Refine wolfite</t>
  </si>
  <si>
    <t>Refine kronite</t>
  </si>
  <si>
    <t>Refine efrite</t>
  </si>
  <si>
    <t>Refine olivium</t>
  </si>
  <si>
    <t>Refine aladanite</t>
  </si>
  <si>
    <t>Refine halosite</t>
  </si>
  <si>
    <t>Refine stellarite</t>
  </si>
  <si>
    <t>Refine mullinite</t>
  </si>
  <si>
    <t>Refine oznium</t>
  </si>
  <si>
    <t>Refine tephnium</t>
  </si>
  <si>
    <t>Refine neptine</t>
  </si>
  <si>
    <t>Refine empirogen</t>
  </si>
  <si>
    <t>Refine laudite</t>
  </si>
  <si>
    <t>Unpack Starter Kit I</t>
  </si>
  <si>
    <t>[25901 perform]: This protocol unpacks the starter kit that comes with new spacecraft.</t>
  </si>
  <si>
    <t>drone</t>
  </si>
  <si>
    <t>resource</t>
  </si>
  <si>
    <t>protocol</t>
  </si>
  <si>
    <t>event_type</t>
  </si>
  <si>
    <t>local</t>
  </si>
  <si>
    <t>installed</t>
  </si>
  <si>
    <t>locked</t>
  </si>
  <si>
    <t>deplete</t>
  </si>
  <si>
    <t>abundancies</t>
  </si>
  <si>
    <t>quantity</t>
  </si>
  <si>
    <t>time</t>
  </si>
  <si>
    <t>mass</t>
  </si>
  <si>
    <t>capacity</t>
  </si>
  <si>
    <t>slot_size</t>
  </si>
  <si>
    <t>Magmite</t>
  </si>
  <si>
    <t>A mineral that can be found on planets</t>
  </si>
  <si>
    <t>Formite</t>
  </si>
  <si>
    <t>Voxite</t>
  </si>
  <si>
    <t>Zenolite</t>
  </si>
  <si>
    <t>Kunspar</t>
  </si>
  <si>
    <t>A mineral that can be found on moons</t>
  </si>
  <si>
    <t>Yalspar</t>
  </si>
  <si>
    <t>Vladnium</t>
  </si>
  <si>
    <t>Wolfite</t>
  </si>
  <si>
    <t>Kronite</t>
  </si>
  <si>
    <t>A mineral that can be found on asteroids</t>
  </si>
  <si>
    <t>Efrite</t>
  </si>
  <si>
    <t>Olivium</t>
  </si>
  <si>
    <t>Aladanite</t>
  </si>
  <si>
    <t>Halosite</t>
  </si>
  <si>
    <t>A mineral that can be found in comets</t>
  </si>
  <si>
    <t>Stellarite</t>
  </si>
  <si>
    <t>Mullinite</t>
  </si>
  <si>
    <t>Oznium</t>
  </si>
  <si>
    <t>Tephnium</t>
  </si>
  <si>
    <t>A mineral that can be found in planetary rings</t>
  </si>
  <si>
    <t>Neptine</t>
  </si>
  <si>
    <t>Empirogen</t>
  </si>
  <si>
    <t>Laudite</t>
  </si>
  <si>
    <t>Metals I</t>
  </si>
  <si>
    <t>Common metals</t>
  </si>
  <si>
    <t>Metals II</t>
  </si>
  <si>
    <t>Scarce metals</t>
  </si>
  <si>
    <t>Metals III</t>
  </si>
  <si>
    <t>Rare metals</t>
  </si>
  <si>
    <t>Alloys I</t>
  </si>
  <si>
    <t>Common alloys</t>
  </si>
  <si>
    <t>Alloys II</t>
  </si>
  <si>
    <t>Scarce alloys</t>
  </si>
  <si>
    <t>Alloys III</t>
  </si>
  <si>
    <t>Rare alloys</t>
  </si>
  <si>
    <t>Inorganics I</t>
  </si>
  <si>
    <t>Common organics</t>
  </si>
  <si>
    <t>Inorganics II</t>
  </si>
  <si>
    <t>Scarce organics</t>
  </si>
  <si>
    <t>Inorganics III</t>
  </si>
  <si>
    <t>Rare organics</t>
  </si>
  <si>
    <t>Organics I</t>
  </si>
  <si>
    <t>Organics II</t>
  </si>
  <si>
    <t>Organics III</t>
  </si>
  <si>
    <t>Polymers I</t>
  </si>
  <si>
    <t>Simple polymers</t>
  </si>
  <si>
    <t>Polymers II</t>
  </si>
  <si>
    <t>Advanced polymers</t>
  </si>
  <si>
    <t>Polymers III</t>
  </si>
  <si>
    <t>Complex polymers</t>
  </si>
  <si>
    <t>Sheets I</t>
  </si>
  <si>
    <t>Thin metal sheets</t>
  </si>
  <si>
    <t>Rods I</t>
  </si>
  <si>
    <t>Long metal rods</t>
  </si>
  <si>
    <t>Cables I</t>
  </si>
  <si>
    <t>Braided metal cables</t>
  </si>
  <si>
    <t>Fasteners I</t>
  </si>
  <si>
    <t>Metal fasteners</t>
  </si>
  <si>
    <t>Springs I</t>
  </si>
  <si>
    <t>High tension springs</t>
  </si>
  <si>
    <t>Gears I</t>
  </si>
  <si>
    <t>Assorted gears</t>
  </si>
  <si>
    <t>Pulleys I</t>
  </si>
  <si>
    <t>Assorted pulleys</t>
  </si>
  <si>
    <t>Belts I</t>
  </si>
  <si>
    <t>Synthetic belts</t>
  </si>
  <si>
    <t>Conductors I</t>
  </si>
  <si>
    <t>All purpose conductors</t>
  </si>
  <si>
    <t>Semiconductors I</t>
  </si>
  <si>
    <t>Electronic semiconductors</t>
  </si>
  <si>
    <t>Superconductors I</t>
  </si>
  <si>
    <t>High performance superconductors</t>
  </si>
  <si>
    <t>Hoses I</t>
  </si>
  <si>
    <t>Synthetic hoses</t>
  </si>
  <si>
    <t>Pipes I</t>
  </si>
  <si>
    <t>High pressure pipes</t>
  </si>
  <si>
    <t>Tanks I</t>
  </si>
  <si>
    <t>Reinforced tanks</t>
  </si>
  <si>
    <t>Nozzles I</t>
  </si>
  <si>
    <t>High pressure nozzles</t>
  </si>
  <si>
    <t>Bores I</t>
  </si>
  <si>
    <t>A rig for drilling into rock</t>
  </si>
  <si>
    <t>Gear Boxes I</t>
  </si>
  <si>
    <t>Step down and step up gears</t>
  </si>
  <si>
    <t>Gyroscopes I</t>
  </si>
  <si>
    <t>An elegantly designed gyroscope</t>
  </si>
  <si>
    <t>Heat Sinks I</t>
  </si>
  <si>
    <t>A mechanism for dissipating heat</t>
  </si>
  <si>
    <t>Heat Shields I</t>
  </si>
  <si>
    <t>A ceramic structure to block intense heat</t>
  </si>
  <si>
    <t>Heaters I</t>
  </si>
  <si>
    <t>A unit for generating heat</t>
  </si>
  <si>
    <t>Solar Arrays I</t>
  </si>
  <si>
    <t>Panels to generate energy from the sun</t>
  </si>
  <si>
    <t>Welders I</t>
  </si>
  <si>
    <t>A high energy welding device</t>
  </si>
  <si>
    <t>Lasers I</t>
  </si>
  <si>
    <t>A device to focus high energy light</t>
  </si>
  <si>
    <t>Transceivers I</t>
  </si>
  <si>
    <t>A long range radio communications system</t>
  </si>
  <si>
    <t>Scanners I</t>
  </si>
  <si>
    <t>A sensitive broad range detector of electromagnetic waves</t>
  </si>
  <si>
    <t>Computers I</t>
  </si>
  <si>
    <t>A powerful onboard computer</t>
  </si>
  <si>
    <t>Solenoids I</t>
  </si>
  <si>
    <t>Electromagnetic actuators</t>
  </si>
  <si>
    <t>Motors I</t>
  </si>
  <si>
    <t>Electromagnetic motors</t>
  </si>
  <si>
    <t>Valves I</t>
  </si>
  <si>
    <t>High pressure valves</t>
  </si>
  <si>
    <t>Pumps I</t>
  </si>
  <si>
    <t>High pressure pumps</t>
  </si>
  <si>
    <t>Pistons I</t>
  </si>
  <si>
    <t>Pneumatic pistons</t>
  </si>
  <si>
    <t>Heat Pumps I</t>
  </si>
  <si>
    <t>Heat transfer systems</t>
  </si>
  <si>
    <t>Thrusters I</t>
  </si>
  <si>
    <t>Navigational rocket thrusters</t>
  </si>
  <si>
    <t>Batteries I</t>
  </si>
  <si>
    <t>High density battery cells</t>
  </si>
  <si>
    <t>Torches I</t>
  </si>
  <si>
    <t>Directed high intensity flame</t>
  </si>
  <si>
    <t>Reactors I</t>
  </si>
  <si>
    <t>Nuclear energy core</t>
  </si>
  <si>
    <t>Engine I</t>
  </si>
  <si>
    <t>Long distance propulsion system</t>
  </si>
  <si>
    <t>Shuttle I</t>
  </si>
  <si>
    <t>A close range cargo transport</t>
  </si>
  <si>
    <t>Slug I</t>
  </si>
  <si>
    <t>Planet surface miner</t>
  </si>
  <si>
    <t>Crawler I</t>
  </si>
  <si>
    <t>Skimmer I</t>
  </si>
  <si>
    <t>Atmospheric skimmer</t>
  </si>
  <si>
    <t>Worm I</t>
  </si>
  <si>
    <t>Moon surface miner</t>
  </si>
  <si>
    <t>Smelter I</t>
  </si>
  <si>
    <t>A high temperature furnace for melting and mixing metals</t>
  </si>
  <si>
    <t>Chemical Reactor I</t>
  </si>
  <si>
    <t>A series of interconnected chemical reaction vessels</t>
  </si>
  <si>
    <t>Bioreactor I</t>
  </si>
  <si>
    <t>A chamber for growing bacteria and yeast</t>
  </si>
  <si>
    <t>Greenhouse I</t>
  </si>
  <si>
    <t>An environment for cultivating photosynthetic plants</t>
  </si>
  <si>
    <t>Lathe I</t>
  </si>
  <si>
    <t>A device for shaping metal rods</t>
  </si>
  <si>
    <t>Roller I</t>
  </si>
  <si>
    <t>A device for flattening metal</t>
  </si>
  <si>
    <t>Extruder I</t>
  </si>
  <si>
    <t>A mechanism for extruding filaments</t>
  </si>
  <si>
    <t>Cutter I</t>
  </si>
  <si>
    <t>A unit for precisely cutting materials</t>
  </si>
  <si>
    <t>Grinder I</t>
  </si>
  <si>
    <t>A machine for smoothing edges</t>
  </si>
  <si>
    <t>Press I</t>
  </si>
  <si>
    <t>A system for cutting and bending metal</t>
  </si>
  <si>
    <t>Copier I</t>
  </si>
  <si>
    <t>A device for copying blueprints</t>
  </si>
  <si>
    <t>Spider I</t>
  </si>
  <si>
    <t>An agile service bot</t>
  </si>
  <si>
    <t>Welder I</t>
  </si>
  <si>
    <t>A robot for welding materials together</t>
  </si>
  <si>
    <t>Riveter I</t>
  </si>
  <si>
    <t>A robot for riveting materials together</t>
  </si>
  <si>
    <t>Rail Gun I</t>
  </si>
  <si>
    <t>A frictionless kinetic cannon</t>
  </si>
  <si>
    <t>Plasma Gun I</t>
  </si>
  <si>
    <t>A high energy burst weapon</t>
  </si>
  <si>
    <t>Beam Weapon I</t>
  </si>
  <si>
    <t>A high energy beam weapon</t>
  </si>
  <si>
    <t>Missile Launcher I</t>
  </si>
  <si>
    <t>A rack for firing missiles</t>
  </si>
  <si>
    <t>Kinetic Charges I</t>
  </si>
  <si>
    <t>Kinetic munitions</t>
  </si>
  <si>
    <t>Plasma Charges I</t>
  </si>
  <si>
    <t>Plasma charges</t>
  </si>
  <si>
    <t>Beam Chagres I</t>
  </si>
  <si>
    <t>Beam capacitors</t>
  </si>
  <si>
    <t>Missiles I</t>
  </si>
  <si>
    <t>A self propelled explosive charge</t>
  </si>
  <si>
    <t>Kinetic Armor I</t>
  </si>
  <si>
    <t>Armor to protect against kinetic projectiles</t>
  </si>
  <si>
    <t>Thermal Armor I</t>
  </si>
  <si>
    <t>Armor to reduce the effects of thermal weapons</t>
  </si>
  <si>
    <t>Shield Generator I</t>
  </si>
  <si>
    <t>A unit to generate an external shield</t>
  </si>
  <si>
    <t>Starter Kit I</t>
  </si>
  <si>
    <t>A module that installs essential equipment into beginner spacecraft.</t>
  </si>
  <si>
    <t>Mining Cruiser I</t>
  </si>
  <si>
    <t>A small mining craft</t>
  </si>
  <si>
    <t>Mining Cutter I</t>
  </si>
  <si>
    <t>A medium mining craft</t>
  </si>
  <si>
    <t>Mining Frigate I</t>
  </si>
  <si>
    <t>A large mining craft</t>
  </si>
  <si>
    <t>Mining Barge I</t>
  </si>
  <si>
    <t>A stationary mining facility</t>
  </si>
  <si>
    <t>Industrial Cruiser I</t>
  </si>
  <si>
    <t>A small industrial craft</t>
  </si>
  <si>
    <t>Industrial Cutter I</t>
  </si>
  <si>
    <t>A medium industrial craft</t>
  </si>
  <si>
    <t>Industrial Frigate I</t>
  </si>
  <si>
    <t>A large industrial craft</t>
  </si>
  <si>
    <t>Industrial Barge I</t>
  </si>
  <si>
    <t>A stationary industrial facility</t>
  </si>
  <si>
    <t>Defense Cruiser I</t>
  </si>
  <si>
    <t>A small defensive craft</t>
  </si>
  <si>
    <t>Defense Cutter I</t>
  </si>
  <si>
    <t>A medium defensive craft</t>
  </si>
  <si>
    <t>Defense Frigate I</t>
  </si>
  <si>
    <t>A large defensive craft</t>
  </si>
  <si>
    <t>Defense Barge I</t>
  </si>
  <si>
    <t>A stationary defensive facility</t>
  </si>
  <si>
    <t>location</t>
  </si>
  <si>
    <t>upper_limit</t>
  </si>
  <si>
    <t>price</t>
  </si>
  <si>
    <t>Move to</t>
  </si>
  <si>
    <t>Increment credits to</t>
  </si>
  <si>
    <t>Decrement credits to</t>
  </si>
  <si>
    <t>Event Type</t>
  </si>
  <si>
    <t>Locked</t>
  </si>
  <si>
    <t>Use Abundancies</t>
  </si>
  <si>
    <t>Drone ID</t>
  </si>
  <si>
    <t>Yes</t>
  </si>
  <si>
    <t>Unlocked</t>
  </si>
  <si>
    <t>First Param</t>
  </si>
  <si>
    <t>Second Param</t>
  </si>
  <si>
    <t>Use the second command parameter to determine the resource</t>
  </si>
  <si>
    <t>Use the first command parameter to drtermine the resource</t>
  </si>
  <si>
    <t>Protocol Name</t>
  </si>
  <si>
    <t>Status</t>
  </si>
  <si>
    <t>Inc (+)</t>
  </si>
  <si>
    <t>Dec (-)</t>
  </si>
  <si>
    <t>Hours</t>
  </si>
  <si>
    <t>Days</t>
  </si>
  <si>
    <t>Min</t>
  </si>
  <si>
    <t>Sec</t>
  </si>
  <si>
    <t>Database Inport (Copy and paste orange values into Access DB to update in game.)</t>
  </si>
  <si>
    <t xml:space="preserve">Time Interval (seconds): </t>
  </si>
  <si>
    <t>∆</t>
  </si>
  <si>
    <t>Category</t>
  </si>
  <si>
    <t>Mineral</t>
  </si>
  <si>
    <t>Material</t>
  </si>
  <si>
    <t>Part</t>
  </si>
  <si>
    <t>Component</t>
  </si>
  <si>
    <t>Module</t>
  </si>
  <si>
    <t>Hull</t>
  </si>
  <si>
    <t>Wild Card</t>
  </si>
  <si>
    <t>Resource Name</t>
  </si>
  <si>
    <t>Is Local</t>
  </si>
  <si>
    <t>Is Installed</t>
  </si>
  <si>
    <t>Dump resource</t>
  </si>
  <si>
    <t>[R 1 perform]: Dump one unit of resource R into space.</t>
  </si>
  <si>
    <t>Time Factor</t>
  </si>
  <si>
    <t>Use this workbook to design the in-game economy and then export the relevent data sets into the corresponding tables of the Access DB.</t>
  </si>
  <si>
    <t>Procedure</t>
  </si>
  <si>
    <t>Begin by creating or modifying resources and effects in the following user-friendly tables.</t>
  </si>
  <si>
    <t>Resources</t>
  </si>
  <si>
    <t>Protocols</t>
  </si>
  <si>
    <t>Resource Effects</t>
  </si>
  <si>
    <t>Then copy and past the database-friendly values into the corresponding Access DB table from the following sheets.</t>
  </si>
  <si>
    <t>resources</t>
  </si>
  <si>
    <t>protocols</t>
  </si>
  <si>
    <t>resource_effects</t>
  </si>
  <si>
    <t>Then, with your copied Excel data on the clipboard, select the entire "*" row in the empty DB table and type Ctrl-V.  The new Excel data will be copied into the MySQL DB on the Ex Machinis servier via the linked Access DB to introduce the new data into the game.</t>
  </si>
  <si>
    <t>Before copying the data into the Access DB, make sure you delete the existing data in the the DB table by clicking the upper left corner of the DB table and pressing delete.  You will then be asked to confirm that you want to delete all the selected data in the table.  Selecting yes will delete the corresponding data on the Ex Machinis server.</t>
  </si>
  <si>
    <t>No</t>
  </si>
  <si>
    <t>Lock module</t>
  </si>
  <si>
    <t>Add product</t>
  </si>
  <si>
    <t>Unlock module</t>
  </si>
  <si>
    <t>Mine Formite</t>
  </si>
  <si>
    <t>Asteroid and comet miner</t>
  </si>
  <si>
    <t>Mine efrite</t>
  </si>
  <si>
    <t>[11000 perform]: Mine magmite from the planet's surface, if present. Uses a Slug I mining module.</t>
  </si>
  <si>
    <t>[11010 perform]: Mine formite from a planet's surface, if present. Uses a Slug I mining module.</t>
  </si>
  <si>
    <t>[11020 perform]: Mine voxite from the surface of a planet, if present. Uses a Slug I mining module.</t>
  </si>
  <si>
    <t>[11030 perform]: Mine zenolite from a planet's surface, if present. Uses a Slug I mining module.</t>
  </si>
  <si>
    <t>[11100 perform]: Mine kunspar from the surface of a moon, if present. Uses a Worm I mining module.</t>
  </si>
  <si>
    <t>[11110 perform]: Mine yalspar from the surface of a moon, if present. Uses a Worm I mining module.</t>
  </si>
  <si>
    <t>[11120 perform]: Mine vladnium from the surface of a moon, if present.  Uses a Worm I mining module.</t>
  </si>
  <si>
    <t>[11130 perform]: Mine wolfite from the surface of a moon, if present.  Uses a Worm I mining module.</t>
  </si>
  <si>
    <t>[11200 perform]: Mine kronite from an asteroid, if present.  Uses a Crawler I mining module.</t>
  </si>
  <si>
    <t>[11210 perform]: Mine efrite from an asteroid, if present.  Uses a Crawler I mining module.</t>
  </si>
  <si>
    <t>[11220 perform]: Mine olivium from an asteroid, if present.  Uses a Crawler I mining module.</t>
  </si>
  <si>
    <t>[11230 perform]: Mine aladanite from an asteroid, if present.  Uses a Crawler I mining module.</t>
  </si>
  <si>
    <t>[11300 perform]: Mine halosite from a comet, if present.  Uses a Crawler I mining module.</t>
  </si>
  <si>
    <t>[11310 perform]: Mine stellarite from a comet, if present.  Uses a Crawler I mining module.</t>
  </si>
  <si>
    <t>[11310 perform]: Mine mullinite from a comet, if present.  Uses a Crawler I mining module.</t>
  </si>
  <si>
    <t>[11330 perform]: Mine oznium from a comet, if present.  Uses a Crawler I mining module.</t>
  </si>
  <si>
    <t>[11400 perform]: Minetephnium from a planetary ring, if present.  Uses a Crawler I mining module.</t>
  </si>
  <si>
    <t>[11410 perform]: Mine neptine from a planetary ring, if present.  Uses a Crawler I mining module.</t>
  </si>
  <si>
    <t>[11420 perform]: Mine empirogen from a planetary ring, if present.  Uses a Crawler I mining module.</t>
  </si>
  <si>
    <t>[11430 perform]: Mine laudite from a planetary ring, if present.  Uses a Crawler I mining module.</t>
  </si>
  <si>
    <t>[21000 perform]: Produces 2 units common inorganics, 1 unit common metals, and 1 unit common organics from 20 units magmite. Requires a Refinery I module.</t>
  </si>
  <si>
    <t>[21010 perform]: Produces 3 units common metals, 1 unit common inorganics, and 1 unit rare inorganics from 20 units formite. Requires a Refinery I module.</t>
  </si>
  <si>
    <t>[21020 perform]: Produces 1 unit scarce metals, 1 unit rare metals, and 1 unit common organics from 9 units voxite. Requires a Refinery I module.</t>
  </si>
  <si>
    <t>[21030 perform]: Produces 2 units common metals, 1 unit rare metals, and 1 unit common organics from 8 units zenolite.  Requires a Refinery I module.</t>
  </si>
  <si>
    <t>[21100 perform]: Produces 1 unit common metals, 12 unitsscarce metals, and 1 unit rare metals from 20 inits kunspar.  Requires a Refinery I module.</t>
  </si>
  <si>
    <t>[21110 perform]:  Produces 3 units common metals and 1 unit common organics from 16 units yalspar.  Requires a Refinery I module.</t>
  </si>
  <si>
    <t>[21120 perform]: Produces 1 unit scarce metals, 2 units common inorganics, and 3 units scarce inorganics from 12 units vladnium.  Requires a Refinery I module.</t>
  </si>
  <si>
    <t>[21130 perform]: Produces 3 units common metals, 2 units scarce metals, and 1 unit scarce inorganics from 16 units wolfite.  Requires a Refinery I module.</t>
  </si>
  <si>
    <t>[21200 perform]: Produces 2 units common metals, 1 unit scarce metals, and 1 unit common inorganics from 20 units kronite.  Requires a Refinery I module.</t>
  </si>
  <si>
    <t>[21210 perform]: Produces 1 unit scarce metals, 1 unit scarce inorganics, and 1 unit common organics from 12 units efrite.  Requires a Refinery I module.</t>
  </si>
  <si>
    <t>[21220 perform]: Produces 3 units common metals and 1 unit common organics from 12 units olivium.  Requires a Refinery I module.</t>
  </si>
  <si>
    <t>[21230 perform]: Produces 2 units common metals, 1 unit scarce inorganics, and 1 unit common organics from 12 units aladanite.  Requires a Refinery I module.</t>
  </si>
  <si>
    <t>[21300 perform]: Produces 1 unit rare metals and 2 units common inorganics from 15 units halosite.  Requires a Refinery I module.</t>
  </si>
  <si>
    <t>[21310 perform]: Produces 3 units common metals and 1 unit scarce metals from 16 units stellarite.  Requires a Refinery I module.</t>
  </si>
  <si>
    <t>[21320 perform]: Produces 2 units common metals, 2 units common inorganics, and 1 unit scarce inorganics from 15 units mullinite.  Requires a Refinery I module.</t>
  </si>
  <si>
    <t>[21330 perform]: Produces 2 units scarce metals and 1 unit rare inorganics from 9 units oznium.  Requires a Refinery I module.</t>
  </si>
  <si>
    <t>[21400 perform]: Produces 1 unit common inorganics, 1 unit scarce inorganics, and 1 unit inogranics from 15 units tephnium.  Requires a Refinery I module.</t>
  </si>
  <si>
    <t>[21410 perform]: Produces 1 unit scarce metals, 1 unit rare metals, and 2 units common organics from 16 units neptine.  Requires a Refinery I module.</t>
  </si>
  <si>
    <t>[21420 perform]: Produces 2 units common metals, 2 units scarce metals, and 1 unit common organics from 15 units empirogen.  Requires a Refinery I module.</t>
  </si>
  <si>
    <t>[21430 perform]: Produces 1 unit scarce inorganics, 1 unit rare inorganics, and 1 unit common organics from 9 units laudite.  Requires a Refinery I module.</t>
  </si>
  <si>
    <t>Refinery I</t>
  </si>
  <si>
    <t>Equipment for extracting base metals and organics from mined mineral deposits.</t>
  </si>
  <si>
    <t>Remove consumables</t>
  </si>
  <si>
    <t>Test modules</t>
  </si>
  <si>
    <t>Add products</t>
  </si>
  <si>
    <t>Lock modules</t>
  </si>
  <si>
    <t>Unlock modules</t>
  </si>
  <si>
    <t>User Friendly Values (Use this section to define resource effects.)</t>
  </si>
  <si>
    <t>Event Phase</t>
  </si>
  <si>
    <t>Import Station</t>
  </si>
  <si>
    <t>Export Station</t>
  </si>
  <si>
    <t>An NPC module for exporting goods down to the planet surface.</t>
  </si>
  <si>
    <t>An NPC module for importing goods up from the planet surface.</t>
  </si>
  <si>
    <t>Import Resource</t>
  </si>
  <si>
    <t>Export Resource</t>
  </si>
  <si>
    <t>[N 5911 perform]: Imports resource N from the planet surface.  Requires an import station.</t>
  </si>
  <si>
    <t>[N 5921 perform]: Exports resource N from the cargo bay to the planet surface.  Requires an export station.</t>
  </si>
  <si>
    <t>Summon resource</t>
  </si>
  <si>
    <t>[N 30003 perform]: Automatically resource N to your cargo bay.</t>
  </si>
  <si>
    <t>script</t>
  </si>
  <si>
    <t>[N1 R L 100 query]: Returns the name for company N.</t>
  </si>
  <si>
    <t>SELECT users.name FROM users WHERE (((users.user_id)=[value_1]));</t>
  </si>
  <si>
    <t>Get company credits</t>
  </si>
  <si>
    <t>[N R L 101 query]:  Returns the number of credits in the company's bank account were Company ID = N.</t>
  </si>
  <si>
    <t>SELECT users.credits FROM users WHERE (((users.user_id)=[value_1]));</t>
  </si>
  <si>
    <t>List company drones</t>
  </si>
  <si>
    <t>[N R L 110 query]: Returns a list of the IDs for the spacecraft that are owned by company N.</t>
  </si>
  <si>
    <t>SELECT agents.agent_id 
FROM agents
WHERE (((agents.user_id)=[value_1]))
ORDER BY agents.agent_id;</t>
  </si>
  <si>
    <t>Get spacecraft name</t>
  </si>
  <si>
    <t>[N R L 200 query]: Returns the spacecraft name [30] for Spacraft ID N.</t>
  </si>
  <si>
    <t>SELECT agents.name FROM agents WHERE (((agents.agent_id)=[value_1]));</t>
  </si>
  <si>
    <t>Get spacecraft owner</t>
  </si>
  <si>
    <t>[N R L 201 query]: Return the Company ID of the compony that owns Spacecraft ID N.</t>
  </si>
  <si>
    <t>SELECT agents.user_id FROM agents WHERE (((agents.agent_id)=[value_1]));</t>
  </si>
  <si>
    <t>Get spacecraft location</t>
  </si>
  <si>
    <t>[N R L 202 query]: Returns the location of drone N.</t>
  </si>
  <si>
    <t>SELECT new_location FROM events WHERE event_type=3 AND drone=[value_1] AND outcome=1 ORDER BY timestamp DESC;</t>
  </si>
  <si>
    <t>Get hull type</t>
  </si>
  <si>
    <t>[N R L 203 query]: Retuns the hull type of spacecraft N.</t>
  </si>
  <si>
    <t>SELECT hull_type FROM agents WHERE agent_id=[value_1];</t>
  </si>
  <si>
    <t>Get cargo mass</t>
  </si>
  <si>
    <t>[N R L 204 query]: Returns the total cargo mass of the spacecraft N.</t>
  </si>
  <si>
    <t>SELECT  o.new_cargo
FROM (
  SELECT MAX(timestamp) AS maxtime
  FROM events
  WHERE drone = [value_1] AND outcome = 1 AND (event_type =1 OR event_type = 2)
  GROUP BY drone
) AS f
INNER JOIN events AS o ON o.timestamp = f.maxtime
WHERE o.drone = [value_1]</t>
  </si>
  <si>
    <t>Get my spacecraft ID</t>
  </si>
  <si>
    <t>[R L 205 query]: Returns the spacecraft ID of the requesting spacecraft</t>
  </si>
  <si>
    <t>SELECT agent_id FROM agents WHERE agent_id  =  [drone_id];</t>
  </si>
  <si>
    <t>List inventory</t>
  </si>
  <si>
    <t>[N R L 210 query]: Lists the resources and quantities in the inventory of spacecraft N.</t>
  </si>
  <si>
    <t>SELECT o.resource, o.new_quantity
FROM (
  SELECT resource, MAX(timestamp) AS maxtime
  FROM events
  WHERE drone = [value_1] AND outcome = 1 AND (event_type =1 OR event_type = 2) AND new_quantity &gt; 0
  GROUP BY drone, resource
) AS f
INNER JOIN events AS</t>
  </si>
  <si>
    <t>Get resource quantity</t>
  </si>
  <si>
    <t>[N R L 212 query]: Returns the amount of resource N in the drone's cargo hold.</t>
  </si>
  <si>
    <t>SELECT o.new_quantity AS result, locked FROM (SELECT resource, MAX(timestamp) AS maxtime FROM events WHERE resource = [value_1] AND outcome = 1 AND event_type &lt; 3) AS f INNER JOIN events AS o ON o.timestamp = f.maxtime AND o.resource = f.resource WHERE o.</t>
  </si>
  <si>
    <t>Get hull name</t>
  </si>
  <si>
    <t>[N R L 300 query]: Returns the name of hull type N.</t>
  </si>
  <si>
    <t>SELECT name FROM hulls WHERE id=[value_1];</t>
  </si>
  <si>
    <t>Get cargo capacity</t>
  </si>
  <si>
    <t>[N R L 301 query]: Returns the cargo capacity in kg of hull type N.</t>
  </si>
  <si>
    <t>SELECT cargo_capacity FROM hulls WHERE id=[value_1];</t>
  </si>
  <si>
    <t>Get resource name</t>
  </si>
  <si>
    <t>[N R L 400 query]: Retuns the name of resource N.</t>
  </si>
  <si>
    <t>SELECT name FROM resources WHERE id=[value_1];</t>
  </si>
  <si>
    <t>Get resource mass</t>
  </si>
  <si>
    <t>[N R L 401 query]: Retuns the unit mass in kg of resource N.</t>
  </si>
  <si>
    <t>SELECT mass FROM resources WHERE id=[value_1];</t>
  </si>
  <si>
    <t>List best extraction sites</t>
  </si>
  <si>
    <t>[N R L 410 query]: Returns the top extraction sites and abundancies for the resource N.</t>
  </si>
  <si>
    <t>SELECT location, multiplier FROM abundancies WHERE resource=[value_1] ORDER BY multiplier DESC;</t>
  </si>
  <si>
    <t>Get protocol name</t>
  </si>
  <si>
    <t>[N R L 500 query]: Returns the name of protocol N.</t>
  </si>
  <si>
    <t>SELECT name FROM protocols WHERE id = [value_1];</t>
  </si>
  <si>
    <t>Get protocol duration</t>
  </si>
  <si>
    <t>[N R L 501 query]: Returns the duration in minutes of protocol N.</t>
  </si>
  <si>
    <t>SELECT MAX(time) FROM (SELECT time FROM resource_effects WHERE protocol = [value_1] UNION SELECT time FROM market_effects WHERE protocol = [value_1])  AS combined;</t>
  </si>
  <si>
    <t>List consumed resources</t>
  </si>
  <si>
    <t>[N R L 510 query]: Lists the resources and quantities that are consumed by protocol N.</t>
  </si>
  <si>
    <t>SELECT resource, quantity FROM resource_effects WHERE protocol=[value_1] AND deplete=1 AND locked=0 ORDER BY quantity DESC;</t>
  </si>
  <si>
    <t>List produced resources</t>
  </si>
  <si>
    <t>[N R L 511 query]: Lists the resources and quantities that are produced by protocol N.</t>
  </si>
  <si>
    <t>SELECT resource, quantity FROM resource_effects WHERE protocol=[value_1] AND deplete=0 AND locked=0 ORDER BY quantity DESC;</t>
  </si>
  <si>
    <t>List retained resources</t>
  </si>
  <si>
    <t>[N R L 512 query]: Lists the resources and quantities that are used by the protocol but returned when done.</t>
  </si>
  <si>
    <t>SELECT resource, quantity FROM resource_effects WHERE protocol=[value_1] AND deplete=0 AND locked=1 ORDER BY quantity DESC;</t>
  </si>
  <si>
    <t>List depleting protocols</t>
  </si>
  <si>
    <t>[N R L 520 query]: Lists all the protocols and qantities that deplete resource N.</t>
  </si>
  <si>
    <t>SELECT protocol, quantity FROM resource_effects WHERE resource = [value_1] AND deplete = 1 AND locked = 0 ORDER BY quantity DESC;</t>
  </si>
  <si>
    <t>List producing protocols</t>
  </si>
  <si>
    <t>[N R L 521 query]: Lists all the procedures and quantities that produce resource N.</t>
  </si>
  <si>
    <t>SELECT protocol, quantity FROM resource_effects WHERE resource = [value_1] AND deplete = 0 AND locked = 0 ORDER BY quantity DESC;</t>
  </si>
  <si>
    <t>List retaining protocols</t>
  </si>
  <si>
    <t>[N R L 521 query]: Lists all the protocols and quatities that use resource N without consuming it.</t>
  </si>
  <si>
    <t>SELECT protocol, quantity FROM resource_effects WHERE resource = [value_1] AND deplete = 0 AND locked = 1 ORDER BY quantity DESC;</t>
  </si>
  <si>
    <t>Get location name</t>
  </si>
  <si>
    <t>[N R L 700 query]: Returns the name of location ID N.</t>
  </si>
  <si>
    <t>SELECT object_name FROM objects WHERE object_id=[value_1];</t>
  </si>
  <si>
    <t>Get location type</t>
  </si>
  <si>
    <t>[N R L 701 query]: Returns the location type of location N.</t>
  </si>
  <si>
    <t>SELECT object_type FROM objects WHERE object_id=[value_1];</t>
  </si>
  <si>
    <t>Get central body</t>
  </si>
  <si>
    <t>[N R L 702 query]: Retuns the location ID for the body around which N is orbiting.</t>
  </si>
  <si>
    <t>SELECT central_body_object_id FROM objects WHERE object_id=[value_1];</t>
  </si>
  <si>
    <t>Get location coordinates</t>
  </si>
  <si>
    <t>[N R L 703 query]: Retuns the x, y, and z coordinates of location N.</t>
  </si>
  <si>
    <t>SELECT objects.x_coord, objects.y_coord, objects.z_coord FROM objects WHERE object_id=[value_1];</t>
  </si>
  <si>
    <t>List orbiting bodies</t>
  </si>
  <si>
    <t>[N R L 710 query]: Returns a list of the object IDs that are in orbit around object N.</t>
  </si>
  <si>
    <t>SELECT object_id FROM objects WHERE central_body_object_id=[value_1];</t>
  </si>
  <si>
    <t>List local drones</t>
  </si>
  <si>
    <t>[N R L 720 query]: Lists all the drones at location N.</t>
  </si>
  <si>
    <t>SELECT agent_id FROM agents WHERE object_id =[value_1]</t>
  </si>
  <si>
    <t>List local resources</t>
  </si>
  <si>
    <t>[N R L 730 query]: Returns the resource ID and abundancy value of each resource that can be recovered from the location.</t>
  </si>
  <si>
    <t>SELECT resource, multiplier FROM abundancies WHERE location=[value_1] ORDER BY multiplier DESC;</t>
  </si>
  <si>
    <t>List personal events</t>
  </si>
  <si>
    <t>[N R L 800 query]: List the most recent events that have directly affected spacecraft N.</t>
  </si>
  <si>
    <t>SELECT id FROM events WHERE outcome=1 AND drone=[value_1] ORDER BY timestamp DESC;</t>
  </si>
  <si>
    <t>List solar rvents</t>
  </si>
  <si>
    <t>[R L 801 query]: List the most recent events to occur anywhere in the solar system.</t>
  </si>
  <si>
    <t>SELECT id FROM events WHERE outcome=1 ORDER BY timestamp DESC;</t>
  </si>
  <si>
    <t>Get event type</t>
  </si>
  <si>
    <t>[N R L query]: Get the type ID for event N.</t>
  </si>
  <si>
    <t>SELECT event_type FROM events WHERE outcome=1 AND id=[value_1];</t>
  </si>
  <si>
    <t>Get affected spacecraft</t>
  </si>
  <si>
    <t>[N R L 831 query]: Return the ID of the spacecraft affected by event N.</t>
  </si>
  <si>
    <t>SELECT drone FROM events WHERE outcome=1 AND id=[value_1];</t>
  </si>
  <si>
    <t>Get affected resource</t>
  </si>
  <si>
    <t>[N R L 832 query]: Return the ID and new quantity of the resource affected by event N.</t>
  </si>
  <si>
    <t>SELECT resource, new_quantity FROM events WHERE outcome=1 AND id=[value_1];</t>
  </si>
  <si>
    <t>Get new credits</t>
  </si>
  <si>
    <t>[N R L 840 query]: Return the new amount of credits in the bank account of the affected drone.</t>
  </si>
  <si>
    <t>SELECT new_credits FROM events WHERE outcome=1 AND id=[value_1];</t>
  </si>
  <si>
    <t>Get new location</t>
  </si>
  <si>
    <t>[N R L 842 query]: Returns the new location of the spacecraft affected by event N.</t>
  </si>
  <si>
    <t>SELECT new_location FROM events WHERE outcome=1 AND id=[value_1];</t>
  </si>
  <si>
    <t>Min ID</t>
  </si>
  <si>
    <t>Max ID</t>
  </si>
  <si>
    <t>Header</t>
  </si>
  <si>
    <t>Footer</t>
  </si>
  <si>
    <t>Output</t>
  </si>
  <si>
    <t>Wiki Row</t>
  </si>
  <si>
    <t>Wiki Output</t>
  </si>
  <si>
    <t>{| class='wikitable'
! Id || Name || Description</t>
  </si>
  <si>
    <t>|}
[[Category:Queries]]</t>
  </si>
  <si>
    <t>Wiki Table</t>
  </si>
  <si>
    <t>Get company name</t>
  </si>
  <si>
    <t>|}</t>
  </si>
  <si>
    <t>== Available Resources ==
{| class='wikitable'
! Id || Name || Description || Unit mass</t>
  </si>
  <si>
    <t xml:space="preserve">== Available Resources ==
{| class='wikitable'
! style='text-align: right' | Id
! style='text-align: left' | Name
! style='text-align: left' | Description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</si>
</sst>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indexed="8"/>
      <name val="Calibri"/>
    </font>
    <font>
      <sz val="10"/>
      <color indexed="8"/>
      <name val="Arial"/>
    </font>
    <font>
      <sz val="11"/>
      <color indexed="8"/>
      <name val="Calibri"/>
      <family val="2"/>
    </font>
    <font>
      <sz val="11"/>
      <color theme="5"/>
      <name val="Calibri"/>
      <family val="2"/>
      <scheme val="minor"/>
    </font>
    <font>
      <sz val="11"/>
      <name val="Calibri"/>
      <family val="2"/>
    </font>
    <font>
      <sz val="8"/>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24"/>
      <color theme="1"/>
      <name val="Calibri"/>
      <family val="2"/>
      <scheme val="minor"/>
    </font>
  </fonts>
  <fills count="7">
    <fill>
      <patternFill patternType="none"/>
    </fill>
    <fill>
      <patternFill patternType="gray125"/>
    </fill>
    <fill>
      <patternFill patternType="solid">
        <fgColor indexed="22"/>
        <bgColor indexed="0"/>
      </patternFill>
    </fill>
    <fill>
      <patternFill patternType="solid">
        <fgColor theme="9" tint="0.59999389629810485"/>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0" tint="-0.249977111117893"/>
        <bgColor indexed="64"/>
      </patternFill>
    </fill>
  </fills>
  <borders count="7">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applyNumberFormat="0" applyFill="0" applyBorder="0" applyAlignment="0" applyProtection="0"/>
    <xf numFmtId="0" fontId="2" fillId="0" borderId="0"/>
  </cellStyleXfs>
  <cellXfs count="68">
    <xf numFmtId="0" fontId="0" fillId="0" borderId="0" xfId="0"/>
    <xf numFmtId="0" fontId="1" fillId="0" borderId="1" xfId="4" applyFont="1" applyBorder="1" applyAlignment="1">
      <alignment horizontal="right" wrapText="1"/>
    </xf>
    <xf numFmtId="0" fontId="1" fillId="0" borderId="1" xfId="5" applyFont="1" applyBorder="1" applyAlignment="1">
      <alignment horizontal="right" wrapText="1"/>
    </xf>
    <xf numFmtId="0" fontId="1" fillId="0" borderId="1" xfId="6" applyFont="1" applyBorder="1" applyAlignment="1">
      <alignment horizontal="right" wrapText="1"/>
    </xf>
    <xf numFmtId="0" fontId="1" fillId="0" borderId="1" xfId="6" applyFont="1" applyBorder="1" applyAlignment="1">
      <alignment wrapText="1"/>
    </xf>
    <xf numFmtId="0" fontId="0" fillId="0" borderId="0" xfId="0" applyAlignment="1">
      <alignment wrapText="1"/>
    </xf>
    <xf numFmtId="0" fontId="1" fillId="2" borderId="3" xfId="6" applyFont="1" applyFill="1" applyBorder="1" applyAlignment="1">
      <alignment horizontal="center"/>
    </xf>
    <xf numFmtId="0" fontId="1" fillId="0" borderId="4" xfId="6" applyFont="1" applyBorder="1" applyAlignment="1">
      <alignment horizontal="right" wrapText="1"/>
    </xf>
    <xf numFmtId="0" fontId="1" fillId="0" borderId="4" xfId="6" applyFont="1" applyBorder="1" applyAlignment="1">
      <alignment wrapText="1"/>
    </xf>
    <xf numFmtId="0" fontId="1" fillId="0" borderId="1" xfId="1" applyFont="1" applyBorder="1"/>
    <xf numFmtId="0" fontId="3" fillId="0" borderId="1" xfId="6" applyFont="1" applyBorder="1" applyAlignment="1">
      <alignment wrapText="1"/>
    </xf>
    <xf numFmtId="0" fontId="0" fillId="0" borderId="0" xfId="0" applyAlignment="1">
      <alignment horizontal="center"/>
    </xf>
    <xf numFmtId="0" fontId="4" fillId="0" borderId="0" xfId="0" applyFont="1"/>
    <xf numFmtId="0" fontId="7" fillId="0" borderId="0" xfId="0" applyFont="1"/>
    <xf numFmtId="0" fontId="0" fillId="0" borderId="0" xfId="0" applyAlignment="1">
      <alignment horizontal="left"/>
    </xf>
    <xf numFmtId="0" fontId="9" fillId="0" borderId="0" xfId="2" applyFont="1" applyAlignment="1">
      <alignment horizontal="center" wrapText="1"/>
    </xf>
    <xf numFmtId="0" fontId="9" fillId="0" borderId="0" xfId="0" applyFont="1" applyAlignment="1">
      <alignment horizontal="center"/>
    </xf>
    <xf numFmtId="0" fontId="1" fillId="2" borderId="3" xfId="5" applyFont="1" applyFill="1" applyBorder="1" applyAlignment="1">
      <alignment horizontal="center"/>
    </xf>
    <xf numFmtId="0" fontId="1" fillId="0" borderId="4" xfId="5" applyFont="1" applyBorder="1" applyAlignment="1">
      <alignment horizontal="right" wrapText="1"/>
    </xf>
    <xf numFmtId="0" fontId="1" fillId="2" borderId="3" xfId="4" applyFont="1" applyFill="1" applyBorder="1" applyAlignment="1">
      <alignment horizontal="center"/>
    </xf>
    <xf numFmtId="0" fontId="1" fillId="0" borderId="4" xfId="4" applyFont="1" applyBorder="1" applyAlignment="1">
      <alignment horizontal="right" wrapText="1"/>
    </xf>
    <xf numFmtId="0" fontId="5" fillId="2" borderId="2" xfId="2" applyFont="1" applyFill="1" applyBorder="1" applyAlignment="1">
      <alignment horizontal="center" wrapText="1"/>
    </xf>
    <xf numFmtId="0" fontId="3" fillId="2" borderId="2" xfId="2" applyFont="1" applyFill="1" applyBorder="1" applyAlignment="1">
      <alignment horizontal="left" wrapText="1"/>
    </xf>
    <xf numFmtId="0" fontId="3" fillId="2" borderId="2" xfId="2" applyFont="1" applyFill="1" applyBorder="1" applyAlignment="1">
      <alignment horizontal="center" wrapText="1"/>
    </xf>
    <xf numFmtId="0" fontId="10" fillId="0" borderId="0" xfId="7" applyAlignment="1">
      <alignment wrapText="1"/>
    </xf>
    <xf numFmtId="0" fontId="11" fillId="0" borderId="0" xfId="0" applyFont="1" applyAlignment="1">
      <alignment wrapText="1"/>
    </xf>
    <xf numFmtId="0" fontId="0" fillId="0" borderId="0" xfId="0" applyAlignment="1">
      <alignment vertical="top" wrapText="1"/>
    </xf>
    <xf numFmtId="0" fontId="0" fillId="0" borderId="0" xfId="0" applyAlignment="1">
      <alignment horizontal="right"/>
    </xf>
    <xf numFmtId="0" fontId="5" fillId="2" borderId="2" xfId="2" applyFont="1" applyFill="1" applyBorder="1" applyAlignment="1">
      <alignment horizontal="right" wrapText="1"/>
    </xf>
    <xf numFmtId="0" fontId="8" fillId="5" borderId="0" xfId="0" applyFont="1" applyFill="1" applyAlignment="1">
      <alignment horizontal="right"/>
    </xf>
    <xf numFmtId="0" fontId="1" fillId="2" borderId="3" xfId="1" applyFont="1" applyFill="1" applyBorder="1" applyAlignment="1">
      <alignment horizontal="center" wrapText="1"/>
    </xf>
    <xf numFmtId="0" fontId="1" fillId="0" borderId="1" xfId="1" applyFont="1" applyBorder="1" applyAlignment="1">
      <alignment wrapText="1"/>
    </xf>
    <xf numFmtId="0" fontId="1" fillId="0" borderId="0" xfId="1" applyFont="1"/>
    <xf numFmtId="0" fontId="0" fillId="0" borderId="1" xfId="0" applyBorder="1"/>
    <xf numFmtId="0" fontId="3" fillId="2" borderId="3" xfId="3" applyFont="1" applyFill="1" applyBorder="1" applyAlignment="1">
      <alignment horizontal="center" vertical="top" wrapText="1"/>
    </xf>
    <xf numFmtId="0" fontId="1" fillId="2" borderId="3" xfId="3" applyFont="1" applyFill="1" applyBorder="1" applyAlignment="1">
      <alignment horizontal="right" vertical="top" wrapText="1"/>
    </xf>
    <xf numFmtId="0" fontId="1" fillId="2" borderId="3" xfId="3" applyFont="1" applyFill="1" applyBorder="1" applyAlignment="1">
      <alignment horizontal="left" vertical="top" wrapText="1"/>
    </xf>
    <xf numFmtId="0" fontId="1" fillId="2" borderId="3" xfId="3" applyFont="1" applyFill="1" applyBorder="1" applyAlignment="1">
      <alignment horizontal="center" vertical="top" wrapText="1"/>
    </xf>
    <xf numFmtId="0" fontId="1" fillId="0" borderId="1" xfId="3" applyFont="1" applyBorder="1" applyAlignment="1">
      <alignment horizontal="right" vertical="top" wrapText="1"/>
    </xf>
    <xf numFmtId="0" fontId="1" fillId="0" borderId="1" xfId="3" applyFont="1" applyBorder="1" applyAlignment="1">
      <alignment vertical="top" wrapText="1"/>
    </xf>
    <xf numFmtId="0" fontId="2" fillId="0" borderId="0" xfId="3" applyAlignment="1">
      <alignment vertical="top" wrapText="1"/>
    </xf>
    <xf numFmtId="0" fontId="1" fillId="0" borderId="4" xfId="3" applyFont="1" applyBorder="1" applyAlignment="1">
      <alignment horizontal="right" vertical="top" wrapText="1"/>
    </xf>
    <xf numFmtId="0" fontId="1" fillId="0" borderId="4" xfId="3" applyFont="1" applyBorder="1" applyAlignment="1">
      <alignment vertical="top" wrapText="1"/>
    </xf>
    <xf numFmtId="0" fontId="1" fillId="0" borderId="4" xfId="1" applyFont="1" applyBorder="1" applyAlignment="1">
      <alignment wrapText="1"/>
    </xf>
    <xf numFmtId="0" fontId="0" fillId="0" borderId="0" xfId="0" applyAlignment="1">
      <alignment horizontal="left" vertical="top"/>
    </xf>
    <xf numFmtId="0" fontId="1" fillId="0" borderId="1" xfId="8" applyFont="1" applyBorder="1" applyAlignment="1">
      <alignment horizontal="left" vertical="top" wrapText="1"/>
    </xf>
    <xf numFmtId="0" fontId="1" fillId="0" borderId="4" xfId="8" applyFont="1" applyBorder="1" applyAlignment="1">
      <alignment horizontal="left" vertical="top" wrapText="1"/>
    </xf>
    <xf numFmtId="0" fontId="1" fillId="0" borderId="5" xfId="8" applyFont="1" applyBorder="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xf>
    <xf numFmtId="0" fontId="1" fillId="2" borderId="3" xfId="8" applyFont="1" applyFill="1" applyBorder="1" applyAlignment="1">
      <alignment horizontal="left" vertical="top" wrapText="1"/>
    </xf>
    <xf numFmtId="0" fontId="7" fillId="6" borderId="6" xfId="0" applyFont="1" applyFill="1" applyBorder="1" applyAlignment="1">
      <alignment horizontal="center" vertical="top" wrapText="1"/>
    </xf>
    <xf numFmtId="0" fontId="3" fillId="0" borderId="1" xfId="8" applyFont="1" applyBorder="1" applyAlignment="1">
      <alignment horizontal="left" vertical="top" wrapText="1"/>
    </xf>
    <xf numFmtId="0" fontId="7" fillId="6" borderId="6" xfId="0" applyFont="1" applyFill="1" applyBorder="1" applyAlignment="1">
      <alignment horizontal="center" vertical="top" wrapText="1"/>
    </xf>
    <xf numFmtId="0" fontId="8" fillId="3" borderId="0" xfId="0" applyFont="1" applyFill="1" applyAlignment="1">
      <alignment horizontal="center"/>
    </xf>
    <xf numFmtId="0" fontId="7" fillId="4" borderId="0" xfId="0" applyFont="1" applyFill="1" applyAlignment="1">
      <alignment horizontal="center"/>
    </xf>
    <xf numFmtId="0" fontId="0" fillId="0" borderId="0" xfId="0" quotePrefix="1" applyAlignment="1">
      <alignment horizontal="left" vertical="top" wrapText="1"/>
    </xf>
    <xf numFmtId="0" fontId="3" fillId="2" borderId="3" xfId="1" applyFont="1" applyFill="1" applyBorder="1" applyAlignment="1">
      <alignment horizontal="center" wrapText="1"/>
    </xf>
    <xf numFmtId="0" fontId="1" fillId="0" borderId="1" xfId="1" applyFont="1" applyBorder="1" applyAlignment="1">
      <alignment horizontal="right" wrapText="1"/>
    </xf>
    <xf numFmtId="0" fontId="1" fillId="0" borderId="4" xfId="1" applyFont="1" applyBorder="1" applyAlignment="1">
      <alignment horizontal="right" wrapText="1"/>
    </xf>
    <xf numFmtId="0" fontId="1" fillId="0" borderId="0" xfId="1" applyFont="1" applyBorder="1" applyAlignment="1">
      <alignment horizontal="right" wrapText="1"/>
    </xf>
    <xf numFmtId="0" fontId="1" fillId="0" borderId="0" xfId="1" applyFont="1" applyFill="1" applyBorder="1" applyAlignment="1">
      <alignment horizontal="center" wrapText="1"/>
    </xf>
    <xf numFmtId="0" fontId="1" fillId="2" borderId="3" xfId="1" applyFont="1" applyFill="1" applyBorder="1" applyAlignment="1">
      <alignment horizontal="left" wrapText="1"/>
    </xf>
    <xf numFmtId="0" fontId="1" fillId="0" borderId="5" xfId="1" applyFont="1" applyFill="1" applyBorder="1" applyAlignment="1">
      <alignment horizontal="left" wrapText="1"/>
    </xf>
    <xf numFmtId="0" fontId="1" fillId="0" borderId="1" xfId="1" applyFont="1" applyFill="1" applyBorder="1" applyAlignment="1">
      <alignment horizontal="left" wrapText="1"/>
    </xf>
    <xf numFmtId="0" fontId="1" fillId="0" borderId="4" xfId="1" applyFont="1" applyFill="1" applyBorder="1" applyAlignment="1">
      <alignment horizontal="left" wrapText="1"/>
    </xf>
    <xf numFmtId="0" fontId="0" fillId="0" borderId="0" xfId="0" applyAlignment="1">
      <alignment horizontal="left" wrapText="1"/>
    </xf>
    <xf numFmtId="0" fontId="7" fillId="0" borderId="0" xfId="0" applyFont="1" applyAlignment="1">
      <alignment horizontal="left" vertical="top" wrapText="1"/>
    </xf>
  </cellXfs>
  <cellStyles count="9">
    <cellStyle name="Hyperlink" xfId="7" builtinId="8"/>
    <cellStyle name="Normal" xfId="0" builtinId="0"/>
    <cellStyle name="Normal_Event Types" xfId="6" xr:uid="{FC56FBAA-AFE5-4C13-9AB1-7E6557083600}"/>
    <cellStyle name="Normal_Location Effects" xfId="4" xr:uid="{40BA8E29-9882-48CA-A47D-2921DEB07E36}"/>
    <cellStyle name="Normal_Market Effectsid_x0009_protocol_x0009_event" xfId="5" xr:uid="{7CAF1F62-7A18-4BF5-B5DF-72759A9C73D2}"/>
    <cellStyle name="Normal_Protocols" xfId="1" xr:uid="{BD3F80E0-E99F-41C6-B2C8-F44ADD8C9E35}"/>
    <cellStyle name="Normal_Queries" xfId="8" xr:uid="{25CB294C-E543-4B84-8889-3AB8AA414BF4}"/>
    <cellStyle name="Normal_Resource Effects" xfId="2" xr:uid="{434E75A8-7138-4081-9B44-AD510AE403C6}"/>
    <cellStyle name="Normal_Resources" xfId="3" xr:uid="{9B0EECC7-71DE-4E28-9649-AC1D8FF8116A}"/>
  </cellStyles>
  <dxfs count="7353">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numFmt numFmtId="0" formatCode="General"/>
      <alignment vertical="top" textRotation="0" wrapText="1" indent="0" justifyLastLine="0" shrinkToFit="0" readingOrder="0"/>
    </dxf>
    <dxf>
      <numFmt numFmtId="0" formatCode="General"/>
      <alignment vertical="top" textRotation="0" wrapText="1" indent="0" justifyLastLine="0" shrinkToFit="0" readingOrder="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b val="0"/>
        <i val="0"/>
        <strike val="0"/>
        <condense val="0"/>
        <extend val="0"/>
        <outline val="0"/>
        <shadow val="0"/>
        <u val="none"/>
        <vertAlign val="baseline"/>
        <sz val="11"/>
        <color theme="5"/>
        <name val="Calibri"/>
        <family val="2"/>
        <scheme val="minor"/>
      </font>
      <numFmt numFmtId="0" formatCode="General"/>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protection locked="1" hidden="0"/>
    </dxf>
    <dxf>
      <alignment horizontal="right"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left" vertical="bottom" textRotation="0" wrapText="0" indent="0" justifyLastLine="0" shrinkToFit="0" readingOrder="0"/>
      <protection locked="1" hidden="0"/>
    </dxf>
    <dxf>
      <protection locked="1" hidden="0"/>
    </dxf>
    <dxf>
      <font>
        <strike val="0"/>
        <outline val="0"/>
        <shadow val="0"/>
        <u val="none"/>
        <vertAlign val="baseline"/>
        <sz val="11"/>
        <color auto="1"/>
        <name val="Calibri"/>
        <family val="2"/>
        <scheme val="minor"/>
      </font>
      <numFmt numFmtId="0" formatCode="General"/>
      <protection locked="1" hidden="0"/>
    </dxf>
    <dxf>
      <protection locked="1" hidden="0"/>
    </dxf>
    <dxf>
      <font>
        <b val="0"/>
        <i val="0"/>
        <strike val="0"/>
        <condense val="0"/>
        <extend val="0"/>
        <outline val="0"/>
        <shadow val="0"/>
        <u val="none"/>
        <vertAlign val="baseline"/>
        <sz val="11"/>
        <color indexed="8"/>
        <name val="Calibri"/>
        <family val="2"/>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protection locked="1" hidden="0"/>
    </dxf>
    <dxf>
      <border outline="0">
        <top style="thin">
          <color indexed="22"/>
        </top>
      </border>
    </dxf>
    <dxf>
      <border outline="0">
        <top style="thin">
          <color indexed="8"/>
        </top>
        <bottom style="thin">
          <color indexed="22"/>
        </bottom>
      </border>
    </dxf>
    <dxf>
      <border outline="0">
        <bottom style="thin">
          <color indexed="8"/>
        </bottom>
      </border>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alignment horizontal="general" vertical="top" textRotation="0" wrapText="1" indent="0" justifyLastLine="0" shrinkToFit="0" readingOrder="0"/>
    </dxf>
    <dxf>
      <border outline="0">
        <top style="thin">
          <color indexed="8"/>
        </top>
      </border>
    </dxf>
    <dxf>
      <alignment vertical="top"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top" textRotation="0" wrapText="1"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left" vertical="top" textRotation="0" wrapText="1"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README!A1"/></Relationships>
</file>

<file path=xl/drawings/_rels/drawing2.xml.rels><?xml version="1.0" encoding="UTF-8" standalone="yes"?>
<Relationships xmlns="http://schemas.openxmlformats.org/package/2006/relationships"><Relationship Id="rId1" Type="http://schemas.openxmlformats.org/officeDocument/2006/relationships/hyperlink" Target="#README!A1"/></Relationships>
</file>

<file path=xl/drawings/_rels/drawing3.xml.rels><?xml version="1.0" encoding="UTF-8" standalone="yes"?>
<Relationships xmlns="http://schemas.openxmlformats.org/package/2006/relationships"><Relationship Id="rId1" Type="http://schemas.openxmlformats.org/officeDocument/2006/relationships/hyperlink" Target="#README!A1"/></Relationships>
</file>

<file path=xl/drawings/_rels/drawing4.xml.rels><?xml version="1.0" encoding="UTF-8" standalone="yes"?>
<Relationships xmlns="http://schemas.openxmlformats.org/package/2006/relationships"><Relationship Id="rId1" Type="http://schemas.openxmlformats.org/officeDocument/2006/relationships/hyperlink" Target="#README!A1"/></Relationships>
</file>

<file path=xl/drawings/_rels/drawing5.xml.rels><?xml version="1.0" encoding="UTF-8" standalone="yes"?>
<Relationships xmlns="http://schemas.openxmlformats.org/package/2006/relationships"><Relationship Id="rId1" Type="http://schemas.openxmlformats.org/officeDocument/2006/relationships/hyperlink" Target="#README!A1"/></Relationships>
</file>

<file path=xl/drawings/_rels/drawing6.xml.rels><?xml version="1.0" encoding="UTF-8" standalone="yes"?>
<Relationships xmlns="http://schemas.openxmlformats.org/package/2006/relationships"><Relationship Id="rId1" Type="http://schemas.openxmlformats.org/officeDocument/2006/relationships/hyperlink" Target="#README!A1"/></Relationships>
</file>

<file path=xl/drawings/_rels/drawing7.xml.rels><?xml version="1.0" encoding="UTF-8" standalone="yes"?>
<Relationships xmlns="http://schemas.openxmlformats.org/package/2006/relationships"><Relationship Id="rId1" Type="http://schemas.openxmlformats.org/officeDocument/2006/relationships/hyperlink" Target="#README!A1"/></Relationships>
</file>

<file path=xl/drawings/_rels/drawing8.xml.rels><?xml version="1.0" encoding="UTF-8" standalone="yes"?>
<Relationships xmlns="http://schemas.openxmlformats.org/package/2006/relationships"><Relationship Id="rId1" Type="http://schemas.openxmlformats.org/officeDocument/2006/relationships/hyperlink" Target="#README!A1"/></Relationships>
</file>

<file path=xl/drawings/_rels/drawing9.xml.rels><?xml version="1.0" encoding="UTF-8" standalone="yes"?>
<Relationships xmlns="http://schemas.openxmlformats.org/package/2006/relationships"><Relationship Id="rId1" Type="http://schemas.openxmlformats.org/officeDocument/2006/relationships/hyperlink" Target="#README!A1"/></Relationships>
</file>

<file path=xl/drawings/drawing1.xml><?xml version="1.0" encoding="utf-8"?>
<xdr:wsDr xmlns:xdr="http://schemas.openxmlformats.org/drawingml/2006/spreadsheetDrawing" xmlns:a="http://schemas.openxmlformats.org/drawingml/2006/main">
  <xdr:oneCellAnchor>
    <xdr:from>
      <xdr:col>10</xdr:col>
      <xdr:colOff>0</xdr:colOff>
      <xdr:row>1</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5626BC84-853C-4A85-A603-8B95CB000B77}"/>
            </a:ext>
          </a:extLst>
        </xdr:cNvPr>
        <xdr:cNvSpPr txBox="1"/>
      </xdr:nvSpPr>
      <xdr:spPr>
        <a:xfrm>
          <a:off x="11287125" y="180975"/>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8B7BF8F4-C3A0-4D54-B5F2-489DF3DD1474}"/>
            </a:ext>
          </a:extLst>
        </xdr:cNvPr>
        <xdr:cNvSpPr txBox="1"/>
      </xdr:nvSpPr>
      <xdr:spPr>
        <a:xfrm>
          <a:off x="1101090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15240</xdr:colOff>
      <xdr:row>0</xdr:row>
      <xdr:rowOff>7620</xdr:rowOff>
    </xdr:from>
    <xdr:ext cx="1226820" cy="220980"/>
    <xdr:sp macro="" textlink="">
      <xdr:nvSpPr>
        <xdr:cNvPr id="2" name="TextBox 1">
          <a:hlinkClick xmlns:r="http://schemas.openxmlformats.org/officeDocument/2006/relationships" r:id="rId1"/>
          <a:extLst>
            <a:ext uri="{FF2B5EF4-FFF2-40B4-BE49-F238E27FC236}">
              <a16:creationId xmlns:a16="http://schemas.microsoft.com/office/drawing/2014/main" id="{3E638183-A6C5-4BE0-A066-3EBB139215EC}"/>
            </a:ext>
          </a:extLst>
        </xdr:cNvPr>
        <xdr:cNvSpPr txBox="1"/>
      </xdr:nvSpPr>
      <xdr:spPr>
        <a:xfrm>
          <a:off x="2834640" y="7620"/>
          <a:ext cx="122682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u="sng">
              <a:solidFill>
                <a:schemeClr val="accent1"/>
              </a:solidFill>
            </a:rPr>
            <a:t>Return to README</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9</xdr:col>
      <xdr:colOff>0</xdr:colOff>
      <xdr:row>4</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3ACC3C09-E284-41A7-8523-28DB0A420DCE}"/>
            </a:ext>
          </a:extLst>
        </xdr:cNvPr>
        <xdr:cNvSpPr txBox="1"/>
      </xdr:nvSpPr>
      <xdr:spPr>
        <a:xfrm>
          <a:off x="4411980" y="10972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477A0A8D-BD3C-4389-B901-DA657F30A827}"/>
            </a:ext>
          </a:extLst>
        </xdr:cNvPr>
        <xdr:cNvSpPr txBox="1"/>
      </xdr:nvSpPr>
      <xdr:spPr>
        <a:xfrm>
          <a:off x="548640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12</xdr:col>
      <xdr:colOff>312420</xdr:colOff>
      <xdr:row>0</xdr:row>
      <xdr:rowOff>152400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D8BCDB23-80CF-DD56-5551-F00B0B454FEA}"/>
            </a:ext>
          </a:extLst>
        </xdr:cNvPr>
        <xdr:cNvSpPr txBox="1"/>
      </xdr:nvSpPr>
      <xdr:spPr>
        <a:xfrm>
          <a:off x="7703820" y="15240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6</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212C3BE3-923C-472B-9A30-F2D92C1FFA3F}"/>
            </a:ext>
          </a:extLst>
        </xdr:cNvPr>
        <xdr:cNvSpPr txBox="1"/>
      </xdr:nvSpPr>
      <xdr:spPr>
        <a:xfrm>
          <a:off x="403098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6E168A6B-5FC1-4CFC-A66D-B18AD0AC8709}"/>
            </a:ext>
          </a:extLst>
        </xdr:cNvPr>
        <xdr:cNvSpPr txBox="1"/>
      </xdr:nvSpPr>
      <xdr:spPr>
        <a:xfrm>
          <a:off x="621792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3</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B9FB5B8F-46AB-4A53-80B2-CF84067C4E72}"/>
            </a:ext>
          </a:extLst>
        </xdr:cNvPr>
        <xdr:cNvSpPr txBox="1"/>
      </xdr:nvSpPr>
      <xdr:spPr>
        <a:xfrm>
          <a:off x="28346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CB457B-201B-4EA1-A476-6237BAEEDC61}" name="Queries" displayName="Queries" ref="A1:G39" totalsRowShown="0" headerRowDxfId="7352" dataDxfId="7350" headerRowBorderDxfId="7351" tableBorderDxfId="7349" totalsRowBorderDxfId="7348" headerRowCellStyle="Normal_Queries" dataCellStyle="Normal_Queries">
  <autoFilter ref="A1:G39" xr:uid="{F2CB457B-201B-4EA1-A476-6237BAEEDC61}"/>
  <tableColumns count="7">
    <tableColumn id="1" xr3:uid="{367A7B95-E751-4138-8A46-6C34C695D5E7}" name="id" dataDxfId="7347" dataCellStyle="Normal_Queries"/>
    <tableColumn id="2" xr3:uid="{4745A4D1-47AA-4998-80A8-E99908C96CFA}" name="name" dataDxfId="7346" dataCellStyle="Normal_Queries"/>
    <tableColumn id="3" xr3:uid="{CBAA2CDC-3E8B-4744-B245-C4C898D0D669}" name="description" dataDxfId="7345" dataCellStyle="Normal_Queries"/>
    <tableColumn id="4" xr3:uid="{D9E1BB2C-9DC2-4254-938B-9334AACC454E}" name="parameters" dataDxfId="7344" dataCellStyle="Normal_Queries"/>
    <tableColumn id="5" xr3:uid="{F991F862-CE5A-497F-B5E9-FC1FAF83B183}" name="script" dataDxfId="7343" dataCellStyle="Normal_Queries"/>
    <tableColumn id="6" xr3:uid="{747D5399-BBE4-4CBF-92F0-58C0CEE26E9F}" name="Wiki Row" dataDxfId="7269" dataCellStyle="Normal_Queries">
      <calculatedColumnFormula>CHAR(10)&amp;"|-"&amp;CHAR(10)&amp;"|"&amp;Queries[[#This Row],[id]]&amp;"||"&amp;Queries[[#This Row],[name]]&amp;"||"&amp;Queries[[#This Row],[description]]</calculatedColumnFormula>
    </tableColumn>
    <tableColumn id="7" xr3:uid="{F4443BEC-504F-4855-B36B-5077C0F6394D}" name="Wiki Output" dataDxfId="7342" dataCellStyle="Normal_Queries">
      <calculatedColumnFormula>IF(AND(Queries[[#This Row],[id]]&gt;=J$2,Queries[[#This Row],[id]]&lt;J$3),Queries[[#This Row],[Wiki Row]],"")</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5C0428-6827-4007-A7C8-5DA279E37959}" name="Resources" displayName="Resources" ref="A2:I123" totalsRowShown="0" headerRowDxfId="7341" dataDxfId="7339" headerRowBorderDxfId="7340" tableBorderDxfId="7338">
  <autoFilter ref="A2:I123" xr:uid="{075C0428-6827-4007-A7C8-5DA279E37959}"/>
  <sortState xmlns:xlrd2="http://schemas.microsoft.com/office/spreadsheetml/2017/richdata2" ref="A3:G123">
    <sortCondition ref="B2:B123"/>
  </sortState>
  <tableColumns count="9">
    <tableColumn id="7" xr3:uid="{D9BAE63D-296D-425E-B98C-094AB48470A5}" name="Category" dataDxfId="7337"/>
    <tableColumn id="1" xr3:uid="{BA9EA03A-BAA9-49CE-80FC-24C322085BAA}" name="id" dataDxfId="7336"/>
    <tableColumn id="2" xr3:uid="{48787734-04F8-4AA5-A2B7-B09302D2FBB5}" name="name" dataDxfId="7335"/>
    <tableColumn id="3" xr3:uid="{F77369E2-88BC-4291-A6DB-6F41A0899069}" name="description" dataDxfId="7334"/>
    <tableColumn id="4" xr3:uid="{04CE4199-267F-46C1-B03D-8CE7742E7B0F}" name="mass" dataDxfId="7333"/>
    <tableColumn id="5" xr3:uid="{8F52F3E1-6DB3-4251-B27F-57AD43597A2A}" name="capacity" dataDxfId="7332"/>
    <tableColumn id="6" xr3:uid="{4AE70F1C-9BB4-4EAF-8976-61504598EFEF}" name="slot_size" dataDxfId="7331"/>
    <tableColumn id="8" xr3:uid="{38865A31-96AA-4406-9FC4-835262F90B4D}" name="Wiki Row" dataDxfId="7268">
      <calculatedColumnFormula>CHAR(10)&amp;"|-"&amp;CHAR(10)&amp;"|"&amp;Resources[[#This Row],[id]]&amp;"||"&amp;Resources[[#This Row],[name]]&amp;"||"&amp;Resources[[#This Row],[description]]&amp;"||"&amp;Resources[[#This Row],[mass]]&amp;" kg"</calculatedColumnFormula>
    </tableColumn>
    <tableColumn id="9" xr3:uid="{8A76CE14-773E-4BE2-B817-B949E8CEBCB2}" name="Wiki Output" dataDxfId="7267">
      <calculatedColumnFormula>IF(AND(Resources[[#This Row],[id]]&gt;=L$4,Resources[[#This Row],[id]]&lt;L$5),Resources[[#This Row],[Wiki Row]],"")</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71DA79-0CC6-4B78-9C52-6A71A6BEBC53}" name="Protocols" displayName="Protocols" ref="A1:J96" totalsRowShown="0" headerRowDxfId="7258" dataDxfId="7257" headerRowBorderDxfId="7330" tableBorderDxfId="7329" totalsRowBorderDxfId="7328">
  <autoFilter ref="A1:J96" xr:uid="{2B71DA79-0CC6-4B78-9C52-6A71A6BEBC53}"/>
  <sortState xmlns:xlrd2="http://schemas.microsoft.com/office/spreadsheetml/2017/richdata2" ref="A2:H95">
    <sortCondition ref="A1:A95"/>
  </sortState>
  <tableColumns count="10">
    <tableColumn id="1" xr3:uid="{C5A850D4-9A61-45AF-989A-D2DFC13215D4}" name="id" dataDxfId="7266"/>
    <tableColumn id="2" xr3:uid="{1FD5A92F-E875-4D83-84AC-7E5AF83926B5}" name="name" dataDxfId="7265"/>
    <tableColumn id="3" xr3:uid="{F10E1637-A163-46CE-AB33-95C80067970A}" name="parameters" dataDxfId="7264"/>
    <tableColumn id="4" xr3:uid="{61F5A944-902A-48E3-B11A-E3297DAE2E99}" name="bulk_modifier" dataDxfId="7263"/>
    <tableColumn id="5" xr3:uid="{B1C87F4C-FB0B-4212-A668-16EAFA57152B}" name="description" dataDxfId="7262"/>
    <tableColumn id="6" xr3:uid="{9C25A554-EB68-4996-AE64-BFC4E93D4E88}" name="observable" dataDxfId="7261"/>
    <tableColumn id="7" xr3:uid="{A313860F-A5E8-4C35-B380-B8B66D6C7EEA}" name="reportable" dataDxfId="7260"/>
    <tableColumn id="8" xr3:uid="{E3CBACF1-E979-4D60-8D5D-A386DB901E90}" name="multiplier" dataDxfId="7259"/>
    <tableColumn id="9" xr3:uid="{109D3CD7-E1F0-4A1F-B02C-829F46C6B853}" name="Wiki Row" dataDxfId="1">
      <calculatedColumnFormula>CHAR(10)&amp;"|-"&amp;CHAR(10)&amp;"| style='text-align: right;'| "&amp;Protocols[[#This Row],[id]]&amp;CHAR(10)&amp;"| "&amp;Protocols[[#This Row],[name]]&amp;CHAR(10)&amp;"| "&amp;Protocols[[#This Row],[description]]</calculatedColumnFormula>
    </tableColumn>
    <tableColumn id="10" xr3:uid="{237D203C-9F87-4E5C-BFDB-EAD2B7846A0F}" name="Wiki Output" dataDxfId="0">
      <calculatedColumnFormula>IF(AND(Protocols[[#This Row],[id]]&gt;=M$3,Protocols[[#This Row],[id]]&lt;M$4),Protocols[[#This Row],[Wiki Row]],"")</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765238-98F4-45E3-B2ED-8C876F69C997}" name="ResourceEffects" displayName="ResourceEffects" ref="A3:AA468" totalsRowShown="0" headerRowDxfId="7327" dataDxfId="7326">
  <autoFilter ref="A3:AA468" xr:uid="{65765238-98F4-45E3-B2ED-8C876F69C997}"/>
  <sortState xmlns:xlrd2="http://schemas.microsoft.com/office/spreadsheetml/2017/richdata2" ref="A4:AA468">
    <sortCondition ref="Q3:Q468"/>
  </sortState>
  <tableColumns count="27">
    <tableColumn id="30" xr3:uid="{70D98C38-CD91-43A8-9BC6-84085B620913}" name="Time Factor" dataDxfId="7325"/>
    <tableColumn id="1" xr3:uid="{8F1D4A16-351F-422C-9A57-79E68852A2A5}" name="Protocol Name" dataDxfId="7324"/>
    <tableColumn id="3" xr3:uid="{E22DD334-6BED-4C3F-A5BB-6A9A1BDF995E}" name="Event Phase" dataDxfId="7323"/>
    <tableColumn id="4" xr3:uid="{231D0985-1937-49E6-947B-33E787D38278}" name="Event Type" dataDxfId="7322"/>
    <tableColumn id="5" xr3:uid="{397458E6-C18A-4751-B9C0-48DCC3525AB8}" name="∆" dataDxfId="7321"/>
    <tableColumn id="6" xr3:uid="{592FE2F7-E43D-43F7-947D-76958996108F}" name="Status" dataDxfId="7320"/>
    <tableColumn id="7" xr3:uid="{9EA2294B-FF62-42C7-8B33-25FD838E1CBE}" name="Resource Name" dataDxfId="7319"/>
    <tableColumn id="8" xr3:uid="{6AFAFCF9-5575-4915-8D04-B6D9A4A7C43F}" name="Use Abundancies" dataDxfId="7318">
      <calculatedColumnFormula>"No"</calculatedColumnFormula>
    </tableColumn>
    <tableColumn id="9" xr3:uid="{B569171C-E37C-4C78-AD10-E5C09D50EAA8}" name="Drone ID" dataDxfId="7317">
      <calculatedColumnFormula>0</calculatedColumnFormula>
    </tableColumn>
    <tableColumn id="10" xr3:uid="{F1843EE8-9556-43F1-B899-34B9B6EC5980}" name="Is Local" dataDxfId="7316">
      <calculatedColumnFormula>"Yes"</calculatedColumnFormula>
    </tableColumn>
    <tableColumn id="23" xr3:uid="{8475C92F-9D6C-4685-96ED-3BC1D716439B}" name="Is Installed" dataDxfId="7315">
      <calculatedColumnFormula>"No"</calculatedColumnFormula>
    </tableColumn>
    <tableColumn id="29" xr3:uid="{1778EEDF-0A19-466F-9E76-E76E99274719}" name="Days" dataDxfId="7314">
      <calculatedColumnFormula>INT(ResourceEffects[[#This Row],[Time Factor]]*TimeInterval/60/60/24)</calculatedColumnFormula>
    </tableColumn>
    <tableColumn id="28" xr3:uid="{00D1CFB9-65A7-4C7D-9E69-667183E35F3B}" name="Hours" dataDxfId="7313">
      <calculatedColumnFormula>INT(ResourceEffects[[#This Row],[Time Factor]]*TimeInterval/60/60)-ResourceEffects[[#This Row],[Days]]*24</calculatedColumnFormula>
    </tableColumn>
    <tableColumn id="27" xr3:uid="{E9428CDF-1298-4AD9-AA5D-44B772604002}" name="Min" dataDxfId="7312">
      <calculatedColumnFormula>INT(ResourceEffects[[#This Row],[Time Factor]]*TimeInterval/60)-ResourceEffects[[#This Row],[Hours]]*60-ResourceEffects[[#This Row],[Days]]*60*24</calculatedColumnFormula>
    </tableColumn>
    <tableColumn id="26" xr3:uid="{386D41FD-72B0-4184-87F6-ED22EBBD731A}" name="Sec" dataDxfId="7311">
      <calculatedColumnFormula>ResourceEffects[[#This Row],[Time Factor]]*TimeInterval-ResourceEffects[[#This Row],[Min]]*60-ResourceEffects[[#This Row],[Hours]]*60*60-ResourceEffects[[#This Row],[Days]]*60*60*24</calculatedColumnFormula>
    </tableColumn>
    <tableColumn id="24" xr3:uid="{0EA9C1FD-9003-4CA4-80E2-64DAF0B5DEAA}" name="id" dataDxfId="7310">
      <calculatedColumnFormula>INT(RAND()*999999999)</calculatedColumnFormula>
    </tableColumn>
    <tableColumn id="11" xr3:uid="{22C5C6ED-3793-4303-9D90-7D5AF4B05CA6}" name="protocol" dataDxfId="7309">
      <calculatedColumnFormula>_xlfn.XLOOKUP(ResourceEffects[[#This Row],[Protocol Name]],ProtocolNamesCol,ProtocolIds,"")</calculatedColumnFormula>
    </tableColumn>
    <tableColumn id="12" xr3:uid="{F24A3BB6-D6DB-48A3-B96C-0302C678DCC6}" name="time" dataDxfId="7308">
      <calculatedColumnFormula>ResourceEffects[[#This Row],[Time Factor]]</calculatedColumnFormula>
    </tableColumn>
    <tableColumn id="13" xr3:uid="{6AEBECE3-BA11-4C12-8E77-D108E869E7F1}" name="drone" dataDxfId="7307">
      <calculatedColumnFormula>ResourceEffects[[#This Row],[Drone ID]]</calculatedColumnFormula>
    </tableColumn>
    <tableColumn id="14" xr3:uid="{EC5CDC0B-2C1A-4A3D-8927-555B8AC0D2B3}" name="resource" dataDxfId="7306">
      <calculatedColumnFormula>_xlfn.XLOOKUP(ResourceEffects[[#This Row],[Resource Name]],ResourceNames,ResourceIds,"")</calculatedColumnFormula>
    </tableColumn>
    <tableColumn id="15" xr3:uid="{E70BF613-897D-4540-846C-AA128E9BAEFB}" name="event_type" dataDxfId="7305">
      <calculatedColumnFormula>_xlfn.XLOOKUP(ResourceEffects[[#This Row],[Event Type]],EventTypeNames,EventTypeIds,"")</calculatedColumnFormula>
    </tableColumn>
    <tableColumn id="16" xr3:uid="{2F57997B-21F5-4906-A478-9B686E84ABC3}" name="local" dataDxfId="7304">
      <calculatedColumnFormula>IF(ResourceEffects[[#This Row],[Is Local]]="Yes",1,0)</calculatedColumnFormula>
    </tableColumn>
    <tableColumn id="17" xr3:uid="{52E280D4-5C25-49B4-BD92-A59AB4CB5EF8}" name="installed" dataDxfId="7303">
      <calculatedColumnFormula>IF(ResourceEffects[[#This Row],[Is Installed]]="Yes",1,0)</calculatedColumnFormula>
    </tableColumn>
    <tableColumn id="18" xr3:uid="{D7A3B10F-4DF6-430B-B721-A9AD2E9DFF1D}" name="locked" dataDxfId="7302">
      <calculatedColumnFormula>IF(ResourceEffects[[#This Row],[Status]]="Locked",1,0)</calculatedColumnFormula>
    </tableColumn>
    <tableColumn id="19" xr3:uid="{B767CE52-B8A8-42B6-A694-D85E3751B951}" name="deplete" dataDxfId="7301">
      <calculatedColumnFormula>IF(ResourceEffects[[#This Row],[event_type]]=1,0,1)</calculatedColumnFormula>
    </tableColumn>
    <tableColumn id="20" xr3:uid="{5D7F74CA-0E50-4D60-8236-E7E1FA4D802D}" name="abundancies" dataDxfId="7300">
      <calculatedColumnFormula>IF(ResourceEffects[[#This Row],[Use Abundancies]]="Yes",1,0)</calculatedColumnFormula>
    </tableColumn>
    <tableColumn id="21" xr3:uid="{76A77580-07CF-4A28-A010-6701F2B9FF37}" name="quantity" dataDxfId="7299">
      <calculatedColumnFormula>ResourceEffects[[#This Row],[∆]]</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71DF28-7606-43AC-972E-B88D2B83A43B}" name="Table6" displayName="Table6" ref="A1:E3" totalsRowShown="0" headerRowDxfId="7298" dataDxfId="7296" headerRowBorderDxfId="7297" tableBorderDxfId="7295" totalsRowBorderDxfId="7294">
  <autoFilter ref="A1:E3" xr:uid="{FB71DF28-7606-43AC-972E-B88D2B83A43B}"/>
  <tableColumns count="5">
    <tableColumn id="1" xr3:uid="{3B90B2BB-25CE-4431-978F-27D0085A479C}" name="id" dataDxfId="7293"/>
    <tableColumn id="2" xr3:uid="{C3FC8073-9EF2-4338-B8AC-F23ECFE77185}" name="protocol" dataDxfId="7292"/>
    <tableColumn id="3" xr3:uid="{AD014B91-325E-4B5E-935A-959651CB441A}" name="event_type" dataDxfId="7291"/>
    <tableColumn id="4" xr3:uid="{32E95B2D-81F7-417E-848A-2F4886459D13}" name="location" dataDxfId="7290"/>
    <tableColumn id="5" xr3:uid="{4182DD52-E244-4C17-9B8A-EE2ABD46B162}" name="time" dataDxfId="728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0340D0-9160-4EA6-958A-3073013DC3FE}" name="Table1" displayName="Table1" ref="A1:H3" totalsRowShown="0" headerRowDxfId="7288" dataDxfId="7286" headerRowBorderDxfId="7287" tableBorderDxfId="7285" totalsRowBorderDxfId="7284">
  <autoFilter ref="A1:H3" xr:uid="{500340D0-9160-4EA6-958A-3073013DC3FE}"/>
  <tableColumns count="8">
    <tableColumn id="1" xr3:uid="{46A569B7-93E4-4C41-9388-89D3F4DE3F8B}" name="id" dataDxfId="7283"/>
    <tableColumn id="2" xr3:uid="{5B657EFF-6E16-44E4-A603-90D8158DE48C}" name="protocol" dataDxfId="7282"/>
    <tableColumn id="3" xr3:uid="{27DC62F6-8BA2-4646-89ED-B369C93649B2}" name="event_type" dataDxfId="7281"/>
    <tableColumn id="4" xr3:uid="{394ECC2C-C9AC-42BF-9A35-8100B111E5EB}" name="resource" dataDxfId="7280"/>
    <tableColumn id="5" xr3:uid="{38AF0DA9-48F7-4A3D-9A10-1217E8315C29}" name="upper_limit" dataDxfId="7279"/>
    <tableColumn id="6" xr3:uid="{FD8E8CA7-FB6D-42AF-B0A3-422E1BAE525E}" name="quantity" dataDxfId="7278"/>
    <tableColumn id="7" xr3:uid="{198DF30C-B39A-42FF-B51A-7719F588B1B1}" name="price" dataDxfId="7277"/>
    <tableColumn id="8" xr3:uid="{B799BB6E-E56A-4D5E-96B1-2F704B74EE87}" name="time" dataDxfId="727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568FDA5-DBAF-4A4D-917C-D08E34DB58DD}" name="EventTypes" displayName="EventTypes" ref="A1:B8" totalsRowShown="0" headerRowDxfId="7275" headerRowBorderDxfId="7274" tableBorderDxfId="7273" totalsRowBorderDxfId="7272">
  <autoFilter ref="A1:B8" xr:uid="{B568FDA5-DBAF-4A4D-917C-D08E34DB58DD}"/>
  <tableColumns count="2">
    <tableColumn id="1" xr3:uid="{24C94320-B4BC-4B44-80C9-5658CE406728}" name="id" dataDxfId="7271"/>
    <tableColumn id="2" xr3:uid="{0B6C7AF5-D78B-474A-872D-6806C37EAA19}" name="name" dataDxfId="727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6C629-2D18-46B4-854E-6A8A379830E6}">
  <dimension ref="A1:A14"/>
  <sheetViews>
    <sheetView tabSelected="1" workbookViewId="0"/>
  </sheetViews>
  <sheetFormatPr defaultRowHeight="14.4" x14ac:dyDescent="0.3"/>
  <cols>
    <col min="1" max="1" width="80.77734375" style="5" customWidth="1"/>
    <col min="2" max="2" width="15.33203125" style="5" customWidth="1"/>
    <col min="3" max="16384" width="8.88671875" style="5"/>
  </cols>
  <sheetData>
    <row r="1" spans="1:1" ht="31.2" x14ac:dyDescent="0.6">
      <c r="A1" s="25" t="s">
        <v>418</v>
      </c>
    </row>
    <row r="2" spans="1:1" ht="40.799999999999997" customHeight="1" x14ac:dyDescent="0.3">
      <c r="A2" s="26" t="s">
        <v>417</v>
      </c>
    </row>
    <row r="3" spans="1:1" ht="16.2" customHeight="1" x14ac:dyDescent="0.3">
      <c r="A3" s="26" t="s">
        <v>419</v>
      </c>
    </row>
    <row r="4" spans="1:1" x14ac:dyDescent="0.3">
      <c r="A4" s="24" t="s">
        <v>420</v>
      </c>
    </row>
    <row r="5" spans="1:1" x14ac:dyDescent="0.3">
      <c r="A5" s="24" t="s">
        <v>421</v>
      </c>
    </row>
    <row r="6" spans="1:1" x14ac:dyDescent="0.3">
      <c r="A6" s="24" t="s">
        <v>422</v>
      </c>
    </row>
    <row r="8" spans="1:1" ht="28.8" x14ac:dyDescent="0.3">
      <c r="A8" s="5" t="s">
        <v>423</v>
      </c>
    </row>
    <row r="9" spans="1:1" x14ac:dyDescent="0.3">
      <c r="A9" s="24" t="s">
        <v>424</v>
      </c>
    </row>
    <row r="10" spans="1:1" x14ac:dyDescent="0.3">
      <c r="A10" s="24" t="s">
        <v>425</v>
      </c>
    </row>
    <row r="11" spans="1:1" x14ac:dyDescent="0.3">
      <c r="A11" s="24" t="s">
        <v>426</v>
      </c>
    </row>
    <row r="13" spans="1:1" ht="63.6" customHeight="1" x14ac:dyDescent="0.3">
      <c r="A13" s="26" t="s">
        <v>428</v>
      </c>
    </row>
    <row r="14" spans="1:1" ht="43.2" x14ac:dyDescent="0.3">
      <c r="A14" s="26" t="s">
        <v>427</v>
      </c>
    </row>
  </sheetData>
  <hyperlinks>
    <hyperlink ref="A4" location="'Resources'!A1" display="Resources" xr:uid="{E52EAAB3-5761-4BF9-BB2B-0E17194C5D81}"/>
    <hyperlink ref="A5" location="Protocols!A1" display="Protocols" xr:uid="{CE147C40-717B-4BED-9DBF-301BE2810851}"/>
    <hyperlink ref="A6" location="'Resource Effects'!A1" display="Resource Effects" xr:uid="{B274AF20-2C4C-43CA-B991-9F7AC5AC0529}"/>
    <hyperlink ref="A10" location="'Export Protocols'!A:H" display="protocols" xr:uid="{A142C32C-2D09-4867-BEA7-CFBA5FC6A1A9}"/>
    <hyperlink ref="A9" location="'Export Resources'!A:F" display="resources" xr:uid="{073BFF3F-1A9D-4A2F-95F5-1119C5127EC8}"/>
    <hyperlink ref="A11" location="'Export Resource Effects'!A:L" display="resource_effects" xr:uid="{F6BF1576-C27D-4F51-91E5-4D33921A11C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C01A7-A17C-4042-814F-8EAD6C8523B8}">
  <dimension ref="A1:J39"/>
  <sheetViews>
    <sheetView workbookViewId="0">
      <selection activeCell="G2" sqref="G2"/>
    </sheetView>
  </sheetViews>
  <sheetFormatPr defaultRowHeight="25.2" customHeight="1" x14ac:dyDescent="0.3"/>
  <cols>
    <col min="1" max="1" width="9.21875" style="44" customWidth="1"/>
    <col min="2" max="2" width="24" style="44" customWidth="1"/>
    <col min="3" max="3" width="40.21875" style="44" customWidth="1"/>
    <col min="4" max="4" width="12.6640625" style="44" customWidth="1"/>
    <col min="5" max="5" width="46.6640625" style="44" customWidth="1"/>
    <col min="6" max="6" width="7.88671875" style="44" customWidth="1"/>
    <col min="7" max="7" width="7.6640625" style="44" customWidth="1"/>
    <col min="8" max="8" width="7.21875" style="44" customWidth="1"/>
    <col min="9" max="9" width="8.88671875" style="44"/>
    <col min="10" max="10" width="28.21875" style="48" customWidth="1"/>
    <col min="11" max="16384" width="8.88671875" style="44"/>
  </cols>
  <sheetData>
    <row r="1" spans="1:10" s="48" customFormat="1" ht="34.200000000000003" customHeight="1" x14ac:dyDescent="0.3">
      <c r="A1" s="50" t="s">
        <v>0</v>
      </c>
      <c r="B1" s="50" t="s">
        <v>1</v>
      </c>
      <c r="C1" s="50" t="s">
        <v>4</v>
      </c>
      <c r="D1" s="50" t="s">
        <v>2</v>
      </c>
      <c r="E1" s="50" t="s">
        <v>495</v>
      </c>
      <c r="F1" s="50" t="s">
        <v>614</v>
      </c>
      <c r="G1" s="50" t="s">
        <v>615</v>
      </c>
      <c r="I1" s="53" t="s">
        <v>618</v>
      </c>
      <c r="J1" s="53"/>
    </row>
    <row r="2" spans="1:10" ht="25.2" customHeight="1" x14ac:dyDescent="0.3">
      <c r="A2" s="45">
        <v>100</v>
      </c>
      <c r="B2" s="52" t="s">
        <v>619</v>
      </c>
      <c r="C2" s="45" t="s">
        <v>496</v>
      </c>
      <c r="D2" s="45">
        <v>1</v>
      </c>
      <c r="E2" s="45" t="s">
        <v>497</v>
      </c>
      <c r="F2" s="47" t="str">
        <f>CHAR(10)&amp;"|-"&amp;CHAR(10)&amp;"|"&amp;Queries[[#This Row],[id]]&amp;"||"&amp;Queries[[#This Row],[name]]&amp;"||"&amp;Queries[[#This Row],[description]]</f>
        <v xml:space="preserve">
|-
|100||Get company name||[N1 R L 100 query]: Returns the name for company N.</v>
      </c>
      <c r="G2" s="47" t="str">
        <f>IF(AND(Queries[[#This Row],[id]]&gt;=J$2,Queries[[#This Row],[id]]&lt;J$3),Queries[[#This Row],[Wiki Row]],"")</f>
        <v xml:space="preserve">
|-
|100||Get company name||[N1 R L 100 query]: Returns the name for company N.</v>
      </c>
      <c r="I2" s="49" t="s">
        <v>609</v>
      </c>
      <c r="J2" s="48">
        <v>100</v>
      </c>
    </row>
    <row r="3" spans="1:10" ht="25.2" customHeight="1" x14ac:dyDescent="0.3">
      <c r="A3" s="45">
        <v>101</v>
      </c>
      <c r="B3" s="45" t="s">
        <v>498</v>
      </c>
      <c r="C3" s="45" t="s">
        <v>499</v>
      </c>
      <c r="D3" s="45">
        <v>1</v>
      </c>
      <c r="E3" s="45" t="s">
        <v>500</v>
      </c>
      <c r="F3" s="45" t="str">
        <f>CHAR(10)&amp;"|-"&amp;CHAR(10)&amp;"|"&amp;Queries[[#This Row],[id]]&amp;"||"&amp;Queries[[#This Row],[name]]&amp;"||"&amp;Queries[[#This Row],[description]]</f>
        <v xml:space="preserve">
|-
|101||Get company credits||[N R L 101 query]:  Returns the number of credits in the company's bank account were Company ID = N.</v>
      </c>
      <c r="G3" s="45" t="str">
        <f>IF(AND(Queries[[#This Row],[id]]&gt;=J$2,Queries[[#This Row],[id]]&lt;J$3),Queries[[#This Row],[Wiki Row]],"")</f>
        <v xml:space="preserve">
|-
|101||Get company credits||[N R L 101 query]:  Returns the number of credits in the company's bank account were Company ID = N.</v>
      </c>
      <c r="I3" s="49" t="s">
        <v>610</v>
      </c>
      <c r="J3" s="48">
        <v>200</v>
      </c>
    </row>
    <row r="4" spans="1:10" ht="25.2" customHeight="1" x14ac:dyDescent="0.3">
      <c r="A4" s="45">
        <v>110</v>
      </c>
      <c r="B4" s="45" t="s">
        <v>501</v>
      </c>
      <c r="C4" s="45" t="s">
        <v>502</v>
      </c>
      <c r="D4" s="45">
        <v>1</v>
      </c>
      <c r="E4" s="45" t="s">
        <v>503</v>
      </c>
      <c r="F4" s="45" t="str">
        <f>CHAR(10)&amp;"|-"&amp;CHAR(10)&amp;"|"&amp;Queries[[#This Row],[id]]&amp;"||"&amp;Queries[[#This Row],[name]]&amp;"||"&amp;Queries[[#This Row],[description]]</f>
        <v xml:space="preserve">
|-
|110||List company drones||[N R L 110 query]: Returns a list of the IDs for the spacecraft that are owned by company N.</v>
      </c>
      <c r="G4" s="45" t="str">
        <f>IF(AND(Queries[[#This Row],[id]]&gt;=J$2,Queries[[#This Row],[id]]&lt;J$3),Queries[[#This Row],[Wiki Row]],"")</f>
        <v xml:space="preserve">
|-
|110||List company drones||[N R L 110 query]: Returns a list of the IDs for the spacecraft that are owned by company N.</v>
      </c>
      <c r="I4" s="49" t="s">
        <v>613</v>
      </c>
      <c r="J4" s="48" t="str">
        <f>J5&amp;_xlfn.CONCAT(Queries[Wiki Output])&amp;CHAR(10)&amp;J6</f>
        <v>{| class='wikitable'
! Id || Name || Description
|-
|100||Get company name||[N1 R L 100 query]: Returns the name for company N.
|-
|101||Get company credits||[N R L 101 query]:  Returns the number of credits in the company's bank account were Company ID = N.
|-
|110||List company drones||[N R L 110 query]: Returns a list of the IDs for the spacecraft that are owned by company N.
|}
[[Category:Queries]]</v>
      </c>
    </row>
    <row r="5" spans="1:10" ht="25.2" customHeight="1" x14ac:dyDescent="0.3">
      <c r="A5" s="45">
        <v>200</v>
      </c>
      <c r="B5" s="45" t="s">
        <v>504</v>
      </c>
      <c r="C5" s="45" t="s">
        <v>505</v>
      </c>
      <c r="D5" s="45">
        <v>1</v>
      </c>
      <c r="E5" s="45" t="s">
        <v>506</v>
      </c>
      <c r="F5" s="45" t="str">
        <f>CHAR(10)&amp;"|-"&amp;CHAR(10)&amp;"|"&amp;Queries[[#This Row],[id]]&amp;"||"&amp;Queries[[#This Row],[name]]&amp;"||"&amp;Queries[[#This Row],[description]]</f>
        <v xml:space="preserve">
|-
|200||Get spacecraft name||[N R L 200 query]: Returns the spacecraft name [30] for Spacraft ID N.</v>
      </c>
      <c r="G5" s="45" t="str">
        <f>IF(AND(Queries[[#This Row],[id]]&gt;=J$2,Queries[[#This Row],[id]]&lt;J$3),Queries[[#This Row],[Wiki Row]],"")</f>
        <v/>
      </c>
      <c r="I5" s="49" t="s">
        <v>611</v>
      </c>
      <c r="J5" s="48" t="s">
        <v>616</v>
      </c>
    </row>
    <row r="6" spans="1:10" ht="25.2" customHeight="1" x14ac:dyDescent="0.3">
      <c r="A6" s="45">
        <v>201</v>
      </c>
      <c r="B6" s="45" t="s">
        <v>507</v>
      </c>
      <c r="C6" s="45" t="s">
        <v>508</v>
      </c>
      <c r="D6" s="45">
        <v>1</v>
      </c>
      <c r="E6" s="45" t="s">
        <v>509</v>
      </c>
      <c r="F6" s="45" t="str">
        <f>CHAR(10)&amp;"|-"&amp;CHAR(10)&amp;"|"&amp;Queries[[#This Row],[id]]&amp;"||"&amp;Queries[[#This Row],[name]]&amp;"||"&amp;Queries[[#This Row],[description]]</f>
        <v xml:space="preserve">
|-
|201||Get spacecraft owner||[N R L 201 query]: Return the Company ID of the compony that owns Spacecraft ID N.</v>
      </c>
      <c r="G6" s="45" t="str">
        <f>IF(AND(Queries[[#This Row],[id]]&gt;=J$2,Queries[[#This Row],[id]]&lt;J$3),Queries[[#This Row],[Wiki Row]],"")</f>
        <v/>
      </c>
      <c r="I6" s="49" t="s">
        <v>612</v>
      </c>
      <c r="J6" s="48" t="s">
        <v>617</v>
      </c>
    </row>
    <row r="7" spans="1:10" ht="25.2" customHeight="1" x14ac:dyDescent="0.3">
      <c r="A7" s="45">
        <v>202</v>
      </c>
      <c r="B7" s="45" t="s">
        <v>510</v>
      </c>
      <c r="C7" s="45" t="s">
        <v>511</v>
      </c>
      <c r="D7" s="45">
        <v>1</v>
      </c>
      <c r="E7" s="45" t="s">
        <v>512</v>
      </c>
      <c r="F7" s="45" t="str">
        <f>CHAR(10)&amp;"|-"&amp;CHAR(10)&amp;"|"&amp;Queries[[#This Row],[id]]&amp;"||"&amp;Queries[[#This Row],[name]]&amp;"||"&amp;Queries[[#This Row],[description]]</f>
        <v xml:space="preserve">
|-
|202||Get spacecraft location||[N R L 202 query]: Returns the location of drone N.</v>
      </c>
      <c r="G7" s="45" t="str">
        <f>IF(AND(Queries[[#This Row],[id]]&gt;=J$2,Queries[[#This Row],[id]]&lt;J$3),Queries[[#This Row],[Wiki Row]],"")</f>
        <v/>
      </c>
    </row>
    <row r="8" spans="1:10" ht="25.2" customHeight="1" x14ac:dyDescent="0.3">
      <c r="A8" s="45">
        <v>203</v>
      </c>
      <c r="B8" s="45" t="s">
        <v>513</v>
      </c>
      <c r="C8" s="45" t="s">
        <v>514</v>
      </c>
      <c r="D8" s="45">
        <v>1</v>
      </c>
      <c r="E8" s="45" t="s">
        <v>515</v>
      </c>
      <c r="F8" s="45" t="str">
        <f>CHAR(10)&amp;"|-"&amp;CHAR(10)&amp;"|"&amp;Queries[[#This Row],[id]]&amp;"||"&amp;Queries[[#This Row],[name]]&amp;"||"&amp;Queries[[#This Row],[description]]</f>
        <v xml:space="preserve">
|-
|203||Get hull type||[N R L 203 query]: Retuns the hull type of spacecraft N.</v>
      </c>
      <c r="G8" s="45" t="str">
        <f>IF(AND(Queries[[#This Row],[id]]&gt;=J$2,Queries[[#This Row],[id]]&lt;J$3),Queries[[#This Row],[Wiki Row]],"")</f>
        <v/>
      </c>
    </row>
    <row r="9" spans="1:10" ht="25.2" customHeight="1" x14ac:dyDescent="0.3">
      <c r="A9" s="45">
        <v>204</v>
      </c>
      <c r="B9" s="45" t="s">
        <v>516</v>
      </c>
      <c r="C9" s="45" t="s">
        <v>517</v>
      </c>
      <c r="D9" s="45">
        <v>1</v>
      </c>
      <c r="E9" s="45" t="s">
        <v>518</v>
      </c>
      <c r="F9" s="45" t="str">
        <f>CHAR(10)&amp;"|-"&amp;CHAR(10)&amp;"|"&amp;Queries[[#This Row],[id]]&amp;"||"&amp;Queries[[#This Row],[name]]&amp;"||"&amp;Queries[[#This Row],[description]]</f>
        <v xml:space="preserve">
|-
|204||Get cargo mass||[N R L 204 query]: Returns the total cargo mass of the spacecraft N.</v>
      </c>
      <c r="G9" s="45" t="str">
        <f>IF(AND(Queries[[#This Row],[id]]&gt;=J$2,Queries[[#This Row],[id]]&lt;J$3),Queries[[#This Row],[Wiki Row]],"")</f>
        <v/>
      </c>
    </row>
    <row r="10" spans="1:10" ht="25.2" customHeight="1" x14ac:dyDescent="0.3">
      <c r="A10" s="45">
        <v>205</v>
      </c>
      <c r="B10" s="45" t="s">
        <v>519</v>
      </c>
      <c r="C10" s="45" t="s">
        <v>520</v>
      </c>
      <c r="D10" s="45">
        <v>0</v>
      </c>
      <c r="E10" s="45" t="s">
        <v>521</v>
      </c>
      <c r="F10" s="45" t="str">
        <f>CHAR(10)&amp;"|-"&amp;CHAR(10)&amp;"|"&amp;Queries[[#This Row],[id]]&amp;"||"&amp;Queries[[#This Row],[name]]&amp;"||"&amp;Queries[[#This Row],[description]]</f>
        <v xml:space="preserve">
|-
|205||Get my spacecraft ID||[R L 205 query]: Returns the spacecraft ID of the requesting spacecraft</v>
      </c>
      <c r="G10" s="45" t="str">
        <f>IF(AND(Queries[[#This Row],[id]]&gt;=J$2,Queries[[#This Row],[id]]&lt;J$3),Queries[[#This Row],[Wiki Row]],"")</f>
        <v/>
      </c>
    </row>
    <row r="11" spans="1:10" ht="25.2" customHeight="1" x14ac:dyDescent="0.3">
      <c r="A11" s="45">
        <v>210</v>
      </c>
      <c r="B11" s="45" t="s">
        <v>522</v>
      </c>
      <c r="C11" s="45" t="s">
        <v>523</v>
      </c>
      <c r="D11" s="45">
        <v>1</v>
      </c>
      <c r="E11" s="45" t="s">
        <v>524</v>
      </c>
      <c r="F11" s="45" t="str">
        <f>CHAR(10)&amp;"|-"&amp;CHAR(10)&amp;"|"&amp;Queries[[#This Row],[id]]&amp;"||"&amp;Queries[[#This Row],[name]]&amp;"||"&amp;Queries[[#This Row],[description]]</f>
        <v xml:space="preserve">
|-
|210||List inventory||[N R L 210 query]: Lists the resources and quantities in the inventory of spacecraft N.</v>
      </c>
      <c r="G11" s="45" t="str">
        <f>IF(AND(Queries[[#This Row],[id]]&gt;=J$2,Queries[[#This Row],[id]]&lt;J$3),Queries[[#This Row],[Wiki Row]],"")</f>
        <v/>
      </c>
    </row>
    <row r="12" spans="1:10" ht="25.2" customHeight="1" x14ac:dyDescent="0.3">
      <c r="A12" s="45">
        <v>212</v>
      </c>
      <c r="B12" s="45" t="s">
        <v>525</v>
      </c>
      <c r="C12" s="45" t="s">
        <v>526</v>
      </c>
      <c r="D12" s="45">
        <v>1</v>
      </c>
      <c r="E12" s="45" t="s">
        <v>527</v>
      </c>
      <c r="F12" s="45" t="str">
        <f>CHAR(10)&amp;"|-"&amp;CHAR(10)&amp;"|"&amp;Queries[[#This Row],[id]]&amp;"||"&amp;Queries[[#This Row],[name]]&amp;"||"&amp;Queries[[#This Row],[description]]</f>
        <v xml:space="preserve">
|-
|212||Get resource quantity||[N R L 212 query]: Returns the amount of resource N in the drone's cargo hold.</v>
      </c>
      <c r="G12" s="45" t="str">
        <f>IF(AND(Queries[[#This Row],[id]]&gt;=J$2,Queries[[#This Row],[id]]&lt;J$3),Queries[[#This Row],[Wiki Row]],"")</f>
        <v/>
      </c>
    </row>
    <row r="13" spans="1:10" ht="25.2" customHeight="1" x14ac:dyDescent="0.3">
      <c r="A13" s="45">
        <v>300</v>
      </c>
      <c r="B13" s="45" t="s">
        <v>528</v>
      </c>
      <c r="C13" s="45" t="s">
        <v>529</v>
      </c>
      <c r="D13" s="45">
        <v>1</v>
      </c>
      <c r="E13" s="45" t="s">
        <v>530</v>
      </c>
      <c r="F13" s="45" t="str">
        <f>CHAR(10)&amp;"|-"&amp;CHAR(10)&amp;"|"&amp;Queries[[#This Row],[id]]&amp;"||"&amp;Queries[[#This Row],[name]]&amp;"||"&amp;Queries[[#This Row],[description]]</f>
        <v xml:space="preserve">
|-
|300||Get hull name||[N R L 300 query]: Returns the name of hull type N.</v>
      </c>
      <c r="G13" s="45" t="str">
        <f>IF(AND(Queries[[#This Row],[id]]&gt;=J$2,Queries[[#This Row],[id]]&lt;J$3),Queries[[#This Row],[Wiki Row]],"")</f>
        <v/>
      </c>
    </row>
    <row r="14" spans="1:10" ht="25.2" customHeight="1" x14ac:dyDescent="0.3">
      <c r="A14" s="45">
        <v>301</v>
      </c>
      <c r="B14" s="45" t="s">
        <v>531</v>
      </c>
      <c r="C14" s="45" t="s">
        <v>532</v>
      </c>
      <c r="D14" s="45">
        <v>1</v>
      </c>
      <c r="E14" s="45" t="s">
        <v>533</v>
      </c>
      <c r="F14" s="45" t="str">
        <f>CHAR(10)&amp;"|-"&amp;CHAR(10)&amp;"|"&amp;Queries[[#This Row],[id]]&amp;"||"&amp;Queries[[#This Row],[name]]&amp;"||"&amp;Queries[[#This Row],[description]]</f>
        <v xml:space="preserve">
|-
|301||Get cargo capacity||[N R L 301 query]: Returns the cargo capacity in kg of hull type N.</v>
      </c>
      <c r="G14" s="45" t="str">
        <f>IF(AND(Queries[[#This Row],[id]]&gt;=J$2,Queries[[#This Row],[id]]&lt;J$3),Queries[[#This Row],[Wiki Row]],"")</f>
        <v/>
      </c>
    </row>
    <row r="15" spans="1:10" ht="25.2" customHeight="1" x14ac:dyDescent="0.3">
      <c r="A15" s="45">
        <v>400</v>
      </c>
      <c r="B15" s="45" t="s">
        <v>534</v>
      </c>
      <c r="C15" s="45" t="s">
        <v>535</v>
      </c>
      <c r="D15" s="45">
        <v>1</v>
      </c>
      <c r="E15" s="45" t="s">
        <v>536</v>
      </c>
      <c r="F15" s="45" t="str">
        <f>CHAR(10)&amp;"|-"&amp;CHAR(10)&amp;"|"&amp;Queries[[#This Row],[id]]&amp;"||"&amp;Queries[[#This Row],[name]]&amp;"||"&amp;Queries[[#This Row],[description]]</f>
        <v xml:space="preserve">
|-
|400||Get resource name||[N R L 400 query]: Retuns the name of resource N.</v>
      </c>
      <c r="G15" s="45" t="str">
        <f>IF(AND(Queries[[#This Row],[id]]&gt;=J$2,Queries[[#This Row],[id]]&lt;J$3),Queries[[#This Row],[Wiki Row]],"")</f>
        <v/>
      </c>
    </row>
    <row r="16" spans="1:10" ht="25.2" customHeight="1" x14ac:dyDescent="0.3">
      <c r="A16" s="45">
        <v>401</v>
      </c>
      <c r="B16" s="45" t="s">
        <v>537</v>
      </c>
      <c r="C16" s="45" t="s">
        <v>538</v>
      </c>
      <c r="D16" s="45">
        <v>1</v>
      </c>
      <c r="E16" s="45" t="s">
        <v>539</v>
      </c>
      <c r="F16" s="45" t="str">
        <f>CHAR(10)&amp;"|-"&amp;CHAR(10)&amp;"|"&amp;Queries[[#This Row],[id]]&amp;"||"&amp;Queries[[#This Row],[name]]&amp;"||"&amp;Queries[[#This Row],[description]]</f>
        <v xml:space="preserve">
|-
|401||Get resource mass||[N R L 401 query]: Retuns the unit mass in kg of resource N.</v>
      </c>
      <c r="G16" s="45" t="str">
        <f>IF(AND(Queries[[#This Row],[id]]&gt;=J$2,Queries[[#This Row],[id]]&lt;J$3),Queries[[#This Row],[Wiki Row]],"")</f>
        <v/>
      </c>
    </row>
    <row r="17" spans="1:7" ht="25.2" customHeight="1" x14ac:dyDescent="0.3">
      <c r="A17" s="45">
        <v>410</v>
      </c>
      <c r="B17" s="45" t="s">
        <v>540</v>
      </c>
      <c r="C17" s="45" t="s">
        <v>541</v>
      </c>
      <c r="D17" s="45">
        <v>1</v>
      </c>
      <c r="E17" s="45" t="s">
        <v>542</v>
      </c>
      <c r="F17" s="45" t="str">
        <f>CHAR(10)&amp;"|-"&amp;CHAR(10)&amp;"|"&amp;Queries[[#This Row],[id]]&amp;"||"&amp;Queries[[#This Row],[name]]&amp;"||"&amp;Queries[[#This Row],[description]]</f>
        <v xml:space="preserve">
|-
|410||List best extraction sites||[N R L 410 query]: Returns the top extraction sites and abundancies for the resource N.</v>
      </c>
      <c r="G17" s="45" t="str">
        <f>IF(AND(Queries[[#This Row],[id]]&gt;=J$2,Queries[[#This Row],[id]]&lt;J$3),Queries[[#This Row],[Wiki Row]],"")</f>
        <v/>
      </c>
    </row>
    <row r="18" spans="1:7" ht="25.2" customHeight="1" x14ac:dyDescent="0.3">
      <c r="A18" s="45">
        <v>500</v>
      </c>
      <c r="B18" s="45" t="s">
        <v>543</v>
      </c>
      <c r="C18" s="45" t="s">
        <v>544</v>
      </c>
      <c r="D18" s="45">
        <v>1</v>
      </c>
      <c r="E18" s="45" t="s">
        <v>545</v>
      </c>
      <c r="F18" s="45" t="str">
        <f>CHAR(10)&amp;"|-"&amp;CHAR(10)&amp;"|"&amp;Queries[[#This Row],[id]]&amp;"||"&amp;Queries[[#This Row],[name]]&amp;"||"&amp;Queries[[#This Row],[description]]</f>
        <v xml:space="preserve">
|-
|500||Get protocol name||[N R L 500 query]: Returns the name of protocol N.</v>
      </c>
      <c r="G18" s="45" t="str">
        <f>IF(AND(Queries[[#This Row],[id]]&gt;=J$2,Queries[[#This Row],[id]]&lt;J$3),Queries[[#This Row],[Wiki Row]],"")</f>
        <v/>
      </c>
    </row>
    <row r="19" spans="1:7" ht="25.2" customHeight="1" x14ac:dyDescent="0.3">
      <c r="A19" s="45">
        <v>501</v>
      </c>
      <c r="B19" s="45" t="s">
        <v>546</v>
      </c>
      <c r="C19" s="45" t="s">
        <v>547</v>
      </c>
      <c r="D19" s="45">
        <v>1</v>
      </c>
      <c r="E19" s="45" t="s">
        <v>548</v>
      </c>
      <c r="F19" s="45" t="str">
        <f>CHAR(10)&amp;"|-"&amp;CHAR(10)&amp;"|"&amp;Queries[[#This Row],[id]]&amp;"||"&amp;Queries[[#This Row],[name]]&amp;"||"&amp;Queries[[#This Row],[description]]</f>
        <v xml:space="preserve">
|-
|501||Get protocol duration||[N R L 501 query]: Returns the duration in minutes of protocol N.</v>
      </c>
      <c r="G19" s="45" t="str">
        <f>IF(AND(Queries[[#This Row],[id]]&gt;=J$2,Queries[[#This Row],[id]]&lt;J$3),Queries[[#This Row],[Wiki Row]],"")</f>
        <v/>
      </c>
    </row>
    <row r="20" spans="1:7" ht="25.2" customHeight="1" x14ac:dyDescent="0.3">
      <c r="A20" s="45">
        <v>510</v>
      </c>
      <c r="B20" s="45" t="s">
        <v>549</v>
      </c>
      <c r="C20" s="45" t="s">
        <v>550</v>
      </c>
      <c r="D20" s="45">
        <v>1</v>
      </c>
      <c r="E20" s="45" t="s">
        <v>551</v>
      </c>
      <c r="F20" s="45" t="str">
        <f>CHAR(10)&amp;"|-"&amp;CHAR(10)&amp;"|"&amp;Queries[[#This Row],[id]]&amp;"||"&amp;Queries[[#This Row],[name]]&amp;"||"&amp;Queries[[#This Row],[description]]</f>
        <v xml:space="preserve">
|-
|510||List consumed resources||[N R L 510 query]: Lists the resources and quantities that are consumed by protocol N.</v>
      </c>
      <c r="G20" s="45" t="str">
        <f>IF(AND(Queries[[#This Row],[id]]&gt;=J$2,Queries[[#This Row],[id]]&lt;J$3),Queries[[#This Row],[Wiki Row]],"")</f>
        <v/>
      </c>
    </row>
    <row r="21" spans="1:7" ht="25.2" customHeight="1" x14ac:dyDescent="0.3">
      <c r="A21" s="45">
        <v>511</v>
      </c>
      <c r="B21" s="45" t="s">
        <v>552</v>
      </c>
      <c r="C21" s="45" t="s">
        <v>553</v>
      </c>
      <c r="D21" s="45">
        <v>1</v>
      </c>
      <c r="E21" s="45" t="s">
        <v>554</v>
      </c>
      <c r="F21" s="45" t="str">
        <f>CHAR(10)&amp;"|-"&amp;CHAR(10)&amp;"|"&amp;Queries[[#This Row],[id]]&amp;"||"&amp;Queries[[#This Row],[name]]&amp;"||"&amp;Queries[[#This Row],[description]]</f>
        <v xml:space="preserve">
|-
|511||List produced resources||[N R L 511 query]: Lists the resources and quantities that are produced by protocol N.</v>
      </c>
      <c r="G21" s="45" t="str">
        <f>IF(AND(Queries[[#This Row],[id]]&gt;=J$2,Queries[[#This Row],[id]]&lt;J$3),Queries[[#This Row],[Wiki Row]],"")</f>
        <v/>
      </c>
    </row>
    <row r="22" spans="1:7" ht="25.2" customHeight="1" x14ac:dyDescent="0.3">
      <c r="A22" s="45">
        <v>512</v>
      </c>
      <c r="B22" s="45" t="s">
        <v>555</v>
      </c>
      <c r="C22" s="45" t="s">
        <v>556</v>
      </c>
      <c r="D22" s="45">
        <v>1</v>
      </c>
      <c r="E22" s="45" t="s">
        <v>557</v>
      </c>
      <c r="F22" s="45" t="str">
        <f>CHAR(10)&amp;"|-"&amp;CHAR(10)&amp;"|"&amp;Queries[[#This Row],[id]]&amp;"||"&amp;Queries[[#This Row],[name]]&amp;"||"&amp;Queries[[#This Row],[description]]</f>
        <v xml:space="preserve">
|-
|512||List retained resources||[N R L 512 query]: Lists the resources and quantities that are used by the protocol but returned when done.</v>
      </c>
      <c r="G22" s="45" t="str">
        <f>IF(AND(Queries[[#This Row],[id]]&gt;=J$2,Queries[[#This Row],[id]]&lt;J$3),Queries[[#This Row],[Wiki Row]],"")</f>
        <v/>
      </c>
    </row>
    <row r="23" spans="1:7" ht="25.2" customHeight="1" x14ac:dyDescent="0.3">
      <c r="A23" s="45">
        <v>520</v>
      </c>
      <c r="B23" s="45" t="s">
        <v>558</v>
      </c>
      <c r="C23" s="45" t="s">
        <v>559</v>
      </c>
      <c r="D23" s="45">
        <v>1</v>
      </c>
      <c r="E23" s="45" t="s">
        <v>560</v>
      </c>
      <c r="F23" s="45" t="str">
        <f>CHAR(10)&amp;"|-"&amp;CHAR(10)&amp;"|"&amp;Queries[[#This Row],[id]]&amp;"||"&amp;Queries[[#This Row],[name]]&amp;"||"&amp;Queries[[#This Row],[description]]</f>
        <v xml:space="preserve">
|-
|520||List depleting protocols||[N R L 520 query]: Lists all the protocols and qantities that deplete resource N.</v>
      </c>
      <c r="G23" s="45" t="str">
        <f>IF(AND(Queries[[#This Row],[id]]&gt;=J$2,Queries[[#This Row],[id]]&lt;J$3),Queries[[#This Row],[Wiki Row]],"")</f>
        <v/>
      </c>
    </row>
    <row r="24" spans="1:7" ht="25.2" customHeight="1" x14ac:dyDescent="0.3">
      <c r="A24" s="45">
        <v>521</v>
      </c>
      <c r="B24" s="45" t="s">
        <v>561</v>
      </c>
      <c r="C24" s="45" t="s">
        <v>562</v>
      </c>
      <c r="D24" s="45">
        <v>1</v>
      </c>
      <c r="E24" s="45" t="s">
        <v>563</v>
      </c>
      <c r="F24" s="45" t="str">
        <f>CHAR(10)&amp;"|-"&amp;CHAR(10)&amp;"|"&amp;Queries[[#This Row],[id]]&amp;"||"&amp;Queries[[#This Row],[name]]&amp;"||"&amp;Queries[[#This Row],[description]]</f>
        <v xml:space="preserve">
|-
|521||List producing protocols||[N R L 521 query]: Lists all the procedures and quantities that produce resource N.</v>
      </c>
      <c r="G24" s="45" t="str">
        <f>IF(AND(Queries[[#This Row],[id]]&gt;=J$2,Queries[[#This Row],[id]]&lt;J$3),Queries[[#This Row],[Wiki Row]],"")</f>
        <v/>
      </c>
    </row>
    <row r="25" spans="1:7" ht="25.2" customHeight="1" x14ac:dyDescent="0.3">
      <c r="A25" s="45">
        <v>522</v>
      </c>
      <c r="B25" s="45" t="s">
        <v>564</v>
      </c>
      <c r="C25" s="45" t="s">
        <v>565</v>
      </c>
      <c r="D25" s="45">
        <v>1</v>
      </c>
      <c r="E25" s="45" t="s">
        <v>566</v>
      </c>
      <c r="F25" s="45" t="str">
        <f>CHAR(10)&amp;"|-"&amp;CHAR(10)&amp;"|"&amp;Queries[[#This Row],[id]]&amp;"||"&amp;Queries[[#This Row],[name]]&amp;"||"&amp;Queries[[#This Row],[description]]</f>
        <v xml:space="preserve">
|-
|522||List retaining protocols||[N R L 521 query]: Lists all the protocols and quatities that use resource N without consuming it.</v>
      </c>
      <c r="G25" s="45" t="str">
        <f>IF(AND(Queries[[#This Row],[id]]&gt;=J$2,Queries[[#This Row],[id]]&lt;J$3),Queries[[#This Row],[Wiki Row]],"")</f>
        <v/>
      </c>
    </row>
    <row r="26" spans="1:7" ht="25.2" customHeight="1" x14ac:dyDescent="0.3">
      <c r="A26" s="45">
        <v>700</v>
      </c>
      <c r="B26" s="45" t="s">
        <v>567</v>
      </c>
      <c r="C26" s="45" t="s">
        <v>568</v>
      </c>
      <c r="D26" s="45">
        <v>1</v>
      </c>
      <c r="E26" s="45" t="s">
        <v>569</v>
      </c>
      <c r="F26" s="45" t="str">
        <f>CHAR(10)&amp;"|-"&amp;CHAR(10)&amp;"|"&amp;Queries[[#This Row],[id]]&amp;"||"&amp;Queries[[#This Row],[name]]&amp;"||"&amp;Queries[[#This Row],[description]]</f>
        <v xml:space="preserve">
|-
|700||Get location name||[N R L 700 query]: Returns the name of location ID N.</v>
      </c>
      <c r="G26" s="45" t="str">
        <f>IF(AND(Queries[[#This Row],[id]]&gt;=J$2,Queries[[#This Row],[id]]&lt;J$3),Queries[[#This Row],[Wiki Row]],"")</f>
        <v/>
      </c>
    </row>
    <row r="27" spans="1:7" ht="25.2" customHeight="1" x14ac:dyDescent="0.3">
      <c r="A27" s="45">
        <v>701</v>
      </c>
      <c r="B27" s="45" t="s">
        <v>570</v>
      </c>
      <c r="C27" s="45" t="s">
        <v>571</v>
      </c>
      <c r="D27" s="45">
        <v>1</v>
      </c>
      <c r="E27" s="45" t="s">
        <v>572</v>
      </c>
      <c r="F27" s="45" t="str">
        <f>CHAR(10)&amp;"|-"&amp;CHAR(10)&amp;"|"&amp;Queries[[#This Row],[id]]&amp;"||"&amp;Queries[[#This Row],[name]]&amp;"||"&amp;Queries[[#This Row],[description]]</f>
        <v xml:space="preserve">
|-
|701||Get location type||[N R L 701 query]: Returns the location type of location N.</v>
      </c>
      <c r="G27" s="45" t="str">
        <f>IF(AND(Queries[[#This Row],[id]]&gt;=J$2,Queries[[#This Row],[id]]&lt;J$3),Queries[[#This Row],[Wiki Row]],"")</f>
        <v/>
      </c>
    </row>
    <row r="28" spans="1:7" ht="25.2" customHeight="1" x14ac:dyDescent="0.3">
      <c r="A28" s="45">
        <v>702</v>
      </c>
      <c r="B28" s="45" t="s">
        <v>573</v>
      </c>
      <c r="C28" s="45" t="s">
        <v>574</v>
      </c>
      <c r="D28" s="45">
        <v>1</v>
      </c>
      <c r="E28" s="45" t="s">
        <v>575</v>
      </c>
      <c r="F28" s="45" t="str">
        <f>CHAR(10)&amp;"|-"&amp;CHAR(10)&amp;"|"&amp;Queries[[#This Row],[id]]&amp;"||"&amp;Queries[[#This Row],[name]]&amp;"||"&amp;Queries[[#This Row],[description]]</f>
        <v xml:space="preserve">
|-
|702||Get central body||[N R L 702 query]: Retuns the location ID for the body around which N is orbiting.</v>
      </c>
      <c r="G28" s="45" t="str">
        <f>IF(AND(Queries[[#This Row],[id]]&gt;=J$2,Queries[[#This Row],[id]]&lt;J$3),Queries[[#This Row],[Wiki Row]],"")</f>
        <v/>
      </c>
    </row>
    <row r="29" spans="1:7" ht="25.2" customHeight="1" x14ac:dyDescent="0.3">
      <c r="A29" s="45">
        <v>703</v>
      </c>
      <c r="B29" s="45" t="s">
        <v>576</v>
      </c>
      <c r="C29" s="45" t="s">
        <v>577</v>
      </c>
      <c r="D29" s="45">
        <v>1</v>
      </c>
      <c r="E29" s="45" t="s">
        <v>578</v>
      </c>
      <c r="F29" s="45" t="str">
        <f>CHAR(10)&amp;"|-"&amp;CHAR(10)&amp;"|"&amp;Queries[[#This Row],[id]]&amp;"||"&amp;Queries[[#This Row],[name]]&amp;"||"&amp;Queries[[#This Row],[description]]</f>
        <v xml:space="preserve">
|-
|703||Get location coordinates||[N R L 703 query]: Retuns the x, y, and z coordinates of location N.</v>
      </c>
      <c r="G29" s="45" t="str">
        <f>IF(AND(Queries[[#This Row],[id]]&gt;=J$2,Queries[[#This Row],[id]]&lt;J$3),Queries[[#This Row],[Wiki Row]],"")</f>
        <v/>
      </c>
    </row>
    <row r="30" spans="1:7" ht="25.2" customHeight="1" x14ac:dyDescent="0.3">
      <c r="A30" s="45">
        <v>710</v>
      </c>
      <c r="B30" s="45" t="s">
        <v>579</v>
      </c>
      <c r="C30" s="45" t="s">
        <v>580</v>
      </c>
      <c r="D30" s="45">
        <v>1</v>
      </c>
      <c r="E30" s="45" t="s">
        <v>581</v>
      </c>
      <c r="F30" s="45" t="str">
        <f>CHAR(10)&amp;"|-"&amp;CHAR(10)&amp;"|"&amp;Queries[[#This Row],[id]]&amp;"||"&amp;Queries[[#This Row],[name]]&amp;"||"&amp;Queries[[#This Row],[description]]</f>
        <v xml:space="preserve">
|-
|710||List orbiting bodies||[N R L 710 query]: Returns a list of the object IDs that are in orbit around object N.</v>
      </c>
      <c r="G30" s="45" t="str">
        <f>IF(AND(Queries[[#This Row],[id]]&gt;=J$2,Queries[[#This Row],[id]]&lt;J$3),Queries[[#This Row],[Wiki Row]],"")</f>
        <v/>
      </c>
    </row>
    <row r="31" spans="1:7" ht="25.2" customHeight="1" x14ac:dyDescent="0.3">
      <c r="A31" s="45">
        <v>720</v>
      </c>
      <c r="B31" s="45" t="s">
        <v>582</v>
      </c>
      <c r="C31" s="45" t="s">
        <v>583</v>
      </c>
      <c r="D31" s="45">
        <v>1</v>
      </c>
      <c r="E31" s="45" t="s">
        <v>584</v>
      </c>
      <c r="F31" s="45" t="str">
        <f>CHAR(10)&amp;"|-"&amp;CHAR(10)&amp;"|"&amp;Queries[[#This Row],[id]]&amp;"||"&amp;Queries[[#This Row],[name]]&amp;"||"&amp;Queries[[#This Row],[description]]</f>
        <v xml:space="preserve">
|-
|720||List local drones||[N R L 720 query]: Lists all the drones at location N.</v>
      </c>
      <c r="G31" s="45" t="str">
        <f>IF(AND(Queries[[#This Row],[id]]&gt;=J$2,Queries[[#This Row],[id]]&lt;J$3),Queries[[#This Row],[Wiki Row]],"")</f>
        <v/>
      </c>
    </row>
    <row r="32" spans="1:7" ht="25.2" customHeight="1" x14ac:dyDescent="0.3">
      <c r="A32" s="45">
        <v>730</v>
      </c>
      <c r="B32" s="45" t="s">
        <v>585</v>
      </c>
      <c r="C32" s="45" t="s">
        <v>586</v>
      </c>
      <c r="D32" s="45">
        <v>1</v>
      </c>
      <c r="E32" s="45" t="s">
        <v>587</v>
      </c>
      <c r="F32" s="45" t="str">
        <f>CHAR(10)&amp;"|-"&amp;CHAR(10)&amp;"|"&amp;Queries[[#This Row],[id]]&amp;"||"&amp;Queries[[#This Row],[name]]&amp;"||"&amp;Queries[[#This Row],[description]]</f>
        <v xml:space="preserve">
|-
|730||List local resources||[N R L 730 query]: Returns the resource ID and abundancy value of each resource that can be recovered from the location.</v>
      </c>
      <c r="G32" s="45" t="str">
        <f>IF(AND(Queries[[#This Row],[id]]&gt;=J$2,Queries[[#This Row],[id]]&lt;J$3),Queries[[#This Row],[Wiki Row]],"")</f>
        <v/>
      </c>
    </row>
    <row r="33" spans="1:7" ht="25.2" customHeight="1" x14ac:dyDescent="0.3">
      <c r="A33" s="45">
        <v>800</v>
      </c>
      <c r="B33" s="45" t="s">
        <v>588</v>
      </c>
      <c r="C33" s="45" t="s">
        <v>589</v>
      </c>
      <c r="D33" s="45">
        <v>1</v>
      </c>
      <c r="E33" s="45" t="s">
        <v>590</v>
      </c>
      <c r="F33" s="45" t="str">
        <f>CHAR(10)&amp;"|-"&amp;CHAR(10)&amp;"|"&amp;Queries[[#This Row],[id]]&amp;"||"&amp;Queries[[#This Row],[name]]&amp;"||"&amp;Queries[[#This Row],[description]]</f>
        <v xml:space="preserve">
|-
|800||List personal events||[N R L 800 query]: List the most recent events that have directly affected spacecraft N.</v>
      </c>
      <c r="G33" s="45" t="str">
        <f>IF(AND(Queries[[#This Row],[id]]&gt;=J$2,Queries[[#This Row],[id]]&lt;J$3),Queries[[#This Row],[Wiki Row]],"")</f>
        <v/>
      </c>
    </row>
    <row r="34" spans="1:7" ht="25.2" customHeight="1" x14ac:dyDescent="0.3">
      <c r="A34" s="45">
        <v>801</v>
      </c>
      <c r="B34" s="45" t="s">
        <v>591</v>
      </c>
      <c r="C34" s="45" t="s">
        <v>592</v>
      </c>
      <c r="D34" s="45">
        <v>0</v>
      </c>
      <c r="E34" s="45" t="s">
        <v>593</v>
      </c>
      <c r="F34" s="45" t="str">
        <f>CHAR(10)&amp;"|-"&amp;CHAR(10)&amp;"|"&amp;Queries[[#This Row],[id]]&amp;"||"&amp;Queries[[#This Row],[name]]&amp;"||"&amp;Queries[[#This Row],[description]]</f>
        <v xml:space="preserve">
|-
|801||List solar rvents||[R L 801 query]: List the most recent events to occur anywhere in the solar system.</v>
      </c>
      <c r="G34" s="45" t="str">
        <f>IF(AND(Queries[[#This Row],[id]]&gt;=J$2,Queries[[#This Row],[id]]&lt;J$3),Queries[[#This Row],[Wiki Row]],"")</f>
        <v/>
      </c>
    </row>
    <row r="35" spans="1:7" ht="25.2" customHeight="1" x14ac:dyDescent="0.3">
      <c r="A35" s="45">
        <v>810</v>
      </c>
      <c r="B35" s="45" t="s">
        <v>594</v>
      </c>
      <c r="C35" s="45" t="s">
        <v>595</v>
      </c>
      <c r="D35" s="45">
        <v>1</v>
      </c>
      <c r="E35" s="45" t="s">
        <v>596</v>
      </c>
      <c r="F35" s="45" t="str">
        <f>CHAR(10)&amp;"|-"&amp;CHAR(10)&amp;"|"&amp;Queries[[#This Row],[id]]&amp;"||"&amp;Queries[[#This Row],[name]]&amp;"||"&amp;Queries[[#This Row],[description]]</f>
        <v xml:space="preserve">
|-
|810||Get event type||[N R L query]: Get the type ID for event N.</v>
      </c>
      <c r="G35" s="45" t="str">
        <f>IF(AND(Queries[[#This Row],[id]]&gt;=J$2,Queries[[#This Row],[id]]&lt;J$3),Queries[[#This Row],[Wiki Row]],"")</f>
        <v/>
      </c>
    </row>
    <row r="36" spans="1:7" ht="25.2" customHeight="1" x14ac:dyDescent="0.3">
      <c r="A36" s="45">
        <v>831</v>
      </c>
      <c r="B36" s="45" t="s">
        <v>597</v>
      </c>
      <c r="C36" s="45" t="s">
        <v>598</v>
      </c>
      <c r="D36" s="45">
        <v>1</v>
      </c>
      <c r="E36" s="45" t="s">
        <v>599</v>
      </c>
      <c r="F36" s="45" t="str">
        <f>CHAR(10)&amp;"|-"&amp;CHAR(10)&amp;"|"&amp;Queries[[#This Row],[id]]&amp;"||"&amp;Queries[[#This Row],[name]]&amp;"||"&amp;Queries[[#This Row],[description]]</f>
        <v xml:space="preserve">
|-
|831||Get affected spacecraft||[N R L 831 query]: Return the ID of the spacecraft affected by event N.</v>
      </c>
      <c r="G36" s="45" t="str">
        <f>IF(AND(Queries[[#This Row],[id]]&gt;=J$2,Queries[[#This Row],[id]]&lt;J$3),Queries[[#This Row],[Wiki Row]],"")</f>
        <v/>
      </c>
    </row>
    <row r="37" spans="1:7" ht="25.2" customHeight="1" x14ac:dyDescent="0.3">
      <c r="A37" s="45">
        <v>832</v>
      </c>
      <c r="B37" s="45" t="s">
        <v>600</v>
      </c>
      <c r="C37" s="45" t="s">
        <v>601</v>
      </c>
      <c r="D37" s="45">
        <v>1</v>
      </c>
      <c r="E37" s="45" t="s">
        <v>602</v>
      </c>
      <c r="F37" s="45" t="str">
        <f>CHAR(10)&amp;"|-"&amp;CHAR(10)&amp;"|"&amp;Queries[[#This Row],[id]]&amp;"||"&amp;Queries[[#This Row],[name]]&amp;"||"&amp;Queries[[#This Row],[description]]</f>
        <v xml:space="preserve">
|-
|832||Get affected resource||[N R L 832 query]: Return the ID and new quantity of the resource affected by event N.</v>
      </c>
      <c r="G37" s="45" t="str">
        <f>IF(AND(Queries[[#This Row],[id]]&gt;=J$2,Queries[[#This Row],[id]]&lt;J$3),Queries[[#This Row],[Wiki Row]],"")</f>
        <v/>
      </c>
    </row>
    <row r="38" spans="1:7" ht="25.2" customHeight="1" x14ac:dyDescent="0.3">
      <c r="A38" s="45">
        <v>840</v>
      </c>
      <c r="B38" s="45" t="s">
        <v>603</v>
      </c>
      <c r="C38" s="45" t="s">
        <v>604</v>
      </c>
      <c r="D38" s="45">
        <v>1</v>
      </c>
      <c r="E38" s="45" t="s">
        <v>605</v>
      </c>
      <c r="F38" s="45" t="str">
        <f>CHAR(10)&amp;"|-"&amp;CHAR(10)&amp;"|"&amp;Queries[[#This Row],[id]]&amp;"||"&amp;Queries[[#This Row],[name]]&amp;"||"&amp;Queries[[#This Row],[description]]</f>
        <v xml:space="preserve">
|-
|840||Get new credits||[N R L 840 query]: Return the new amount of credits in the bank account of the affected drone.</v>
      </c>
      <c r="G38" s="45" t="str">
        <f>IF(AND(Queries[[#This Row],[id]]&gt;=J$2,Queries[[#This Row],[id]]&lt;J$3),Queries[[#This Row],[Wiki Row]],"")</f>
        <v/>
      </c>
    </row>
    <row r="39" spans="1:7" ht="25.2" customHeight="1" x14ac:dyDescent="0.3">
      <c r="A39" s="46">
        <v>841</v>
      </c>
      <c r="B39" s="46" t="s">
        <v>606</v>
      </c>
      <c r="C39" s="46" t="s">
        <v>607</v>
      </c>
      <c r="D39" s="46">
        <v>1</v>
      </c>
      <c r="E39" s="46" t="s">
        <v>608</v>
      </c>
      <c r="F39" s="46" t="str">
        <f>CHAR(10)&amp;"|-"&amp;CHAR(10)&amp;"|"&amp;Queries[[#This Row],[id]]&amp;"||"&amp;Queries[[#This Row],[name]]&amp;"||"&amp;Queries[[#This Row],[description]]</f>
        <v xml:space="preserve">
|-
|841||Get new location||[N R L 842 query]: Returns the new location of the spacecraft affected by event N.</v>
      </c>
      <c r="G39" s="46" t="str">
        <f>IF(AND(Queries[[#This Row],[id]]&gt;=J$2,Queries[[#This Row],[id]]&lt;J$3),Queries[[#This Row],[Wiki Row]],"")</f>
        <v/>
      </c>
    </row>
  </sheetData>
  <mergeCells count="1">
    <mergeCell ref="I1:J1"/>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92BEF-0B7B-4D13-B1E7-37DC8C6A5EE1}">
  <dimension ref="A2:L123"/>
  <sheetViews>
    <sheetView workbookViewId="0">
      <pane ySplit="2" topLeftCell="A3" activePane="bottomLeft" state="frozen"/>
      <selection pane="bottomLeft" activeCell="K3" sqref="K3:L8"/>
    </sheetView>
  </sheetViews>
  <sheetFormatPr defaultRowHeight="14.4" x14ac:dyDescent="0.3"/>
  <cols>
    <col min="1" max="1" width="13.44140625" style="26" customWidth="1"/>
    <col min="2" max="2" width="7.109375" style="26" customWidth="1"/>
    <col min="3" max="3" width="19.5546875" style="26" customWidth="1"/>
    <col min="4" max="4" width="67.21875" style="26" customWidth="1"/>
    <col min="5" max="5" width="8.88671875" style="26"/>
    <col min="6" max="9" width="9.88671875" style="26" customWidth="1"/>
    <col min="10" max="10" width="8.88671875" style="26"/>
    <col min="11" max="11" width="13.88671875" style="26" customWidth="1"/>
    <col min="12" max="12" width="46.5546875" style="26" customWidth="1"/>
    <col min="13" max="16384" width="8.88671875" style="26"/>
  </cols>
  <sheetData>
    <row r="2" spans="1:12" ht="28.8" x14ac:dyDescent="0.3">
      <c r="A2" s="34" t="s">
        <v>403</v>
      </c>
      <c r="B2" s="35" t="s">
        <v>0</v>
      </c>
      <c r="C2" s="36" t="s">
        <v>1</v>
      </c>
      <c r="D2" s="36" t="s">
        <v>4</v>
      </c>
      <c r="E2" s="37" t="s">
        <v>160</v>
      </c>
      <c r="F2" s="37" t="s">
        <v>161</v>
      </c>
      <c r="G2" s="37" t="s">
        <v>162</v>
      </c>
      <c r="H2" s="37" t="s">
        <v>614</v>
      </c>
      <c r="I2" s="37" t="s">
        <v>615</v>
      </c>
    </row>
    <row r="3" spans="1:12" ht="16.8" customHeight="1" x14ac:dyDescent="0.3">
      <c r="A3" s="26" t="s">
        <v>410</v>
      </c>
      <c r="B3" s="38">
        <v>-2</v>
      </c>
      <c r="C3" s="39" t="s">
        <v>389</v>
      </c>
      <c r="D3" s="39" t="s">
        <v>390</v>
      </c>
      <c r="E3" s="38">
        <v>0</v>
      </c>
      <c r="F3" s="40">
        <v>0</v>
      </c>
      <c r="G3" s="40">
        <v>0</v>
      </c>
      <c r="H3" s="40" t="str">
        <f>CHAR(10)&amp;"|-"&amp;CHAR(10)&amp;"|"&amp;Resources[[#This Row],[id]]&amp;"||"&amp;Resources[[#This Row],[name]]&amp;"||"&amp;Resources[[#This Row],[description]]&amp;"||"&amp;Resources[[#This Row],[mass]]&amp;" kg"</f>
        <v xml:space="preserve">
|-
|-2||Second Param||Use the second command parameter to determine the resource||0 kg</v>
      </c>
      <c r="I3" s="40" t="str">
        <f>IF(AND(Resources[[#This Row],[id]]&gt;=L$4,Resources[[#This Row],[id]]&lt;L$5),Resources[[#This Row],[Wiki Row]],"")</f>
        <v/>
      </c>
      <c r="K3" s="53" t="s">
        <v>618</v>
      </c>
      <c r="L3" s="53"/>
    </row>
    <row r="4" spans="1:12" ht="17.399999999999999" customHeight="1" x14ac:dyDescent="0.3">
      <c r="A4" s="26" t="s">
        <v>410</v>
      </c>
      <c r="B4" s="38">
        <v>-1</v>
      </c>
      <c r="C4" s="39" t="s">
        <v>388</v>
      </c>
      <c r="D4" s="39" t="s">
        <v>391</v>
      </c>
      <c r="E4" s="38">
        <v>0</v>
      </c>
      <c r="F4" s="40">
        <v>0</v>
      </c>
      <c r="G4" s="40">
        <v>0</v>
      </c>
      <c r="H4" s="40" t="str">
        <f>CHAR(10)&amp;"|-"&amp;CHAR(10)&amp;"|"&amp;Resources[[#This Row],[id]]&amp;"||"&amp;Resources[[#This Row],[name]]&amp;"||"&amp;Resources[[#This Row],[description]]&amp;"||"&amp;Resources[[#This Row],[mass]]&amp;" kg"</f>
        <v xml:space="preserve">
|-
|-1||First Param||Use the first command parameter to drtermine the resource||0 kg</v>
      </c>
      <c r="I4" s="40" t="str">
        <f>IF(AND(Resources[[#This Row],[id]]&gt;=L$4,Resources[[#This Row],[id]]&lt;L$5),Resources[[#This Row],[Wiki Row]],"")</f>
        <v/>
      </c>
      <c r="K4" s="49" t="s">
        <v>609</v>
      </c>
      <c r="L4" s="48">
        <v>5000</v>
      </c>
    </row>
    <row r="5" spans="1:12" ht="15" customHeight="1" x14ac:dyDescent="0.3">
      <c r="A5" s="26" t="s">
        <v>404</v>
      </c>
      <c r="B5" s="38">
        <v>1000</v>
      </c>
      <c r="C5" s="39" t="s">
        <v>163</v>
      </c>
      <c r="D5" s="39" t="s">
        <v>164</v>
      </c>
      <c r="E5" s="38">
        <v>1</v>
      </c>
      <c r="F5" s="40">
        <v>0</v>
      </c>
      <c r="G5" s="40">
        <v>0</v>
      </c>
      <c r="H5" s="40" t="str">
        <f>CHAR(10)&amp;"|-"&amp;CHAR(10)&amp;"|"&amp;Resources[[#This Row],[id]]&amp;"||"&amp;Resources[[#This Row],[name]]&amp;"||"&amp;Resources[[#This Row],[description]]&amp;"||"&amp;Resources[[#This Row],[mass]]&amp;" kg"</f>
        <v xml:space="preserve">
|-
|1000||Magmite||A mineral that can be found on planets||1 kg</v>
      </c>
      <c r="I5" s="40" t="str">
        <f>IF(AND(Resources[[#This Row],[id]]&gt;=L$4,Resources[[#This Row],[id]]&lt;L$5),Resources[[#This Row],[Wiki Row]],"")</f>
        <v/>
      </c>
      <c r="K5" s="49" t="s">
        <v>610</v>
      </c>
      <c r="L5" s="48">
        <f>L4+1000</f>
        <v>6000</v>
      </c>
    </row>
    <row r="6" spans="1:12" ht="14.4" customHeight="1" x14ac:dyDescent="0.3">
      <c r="A6" s="26" t="s">
        <v>404</v>
      </c>
      <c r="B6" s="38">
        <v>1010</v>
      </c>
      <c r="C6" s="39" t="s">
        <v>165</v>
      </c>
      <c r="D6" s="39" t="s">
        <v>164</v>
      </c>
      <c r="E6" s="38">
        <v>1</v>
      </c>
      <c r="F6" s="40">
        <v>0</v>
      </c>
      <c r="G6" s="40">
        <v>0</v>
      </c>
      <c r="H6" s="40" t="str">
        <f>CHAR(10)&amp;"|-"&amp;CHAR(10)&amp;"|"&amp;Resources[[#This Row],[id]]&amp;"||"&amp;Resources[[#This Row],[name]]&amp;"||"&amp;Resources[[#This Row],[description]]&amp;"||"&amp;Resources[[#This Row],[mass]]&amp;" kg"</f>
        <v xml:space="preserve">
|-
|1010||Formite||A mineral that can be found on planets||1 kg</v>
      </c>
      <c r="I6" s="40" t="str">
        <f>IF(AND(Resources[[#This Row],[id]]&gt;=L$4,Resources[[#This Row],[id]]&lt;L$5),Resources[[#This Row],[Wiki Row]],"")</f>
        <v/>
      </c>
      <c r="K6" s="49" t="s">
        <v>613</v>
      </c>
      <c r="L6" s="48" t="str">
        <f>L7&amp;_xlfn.CONCAT(Resources[Wiki Output])&amp;CHAR(10)&amp;L8</f>
        <v>== Available Resources ==
{| class='wikitable'
! Id || Name || Description || Unit mass
|-
|5001||Engine I||Long distance propulsion system||56 kg
|-
|5011||Shuttle I||A close range cargo transport||43 kg
|-
|5101||Slug I||Planet surface miner||86 kg
|-
|5111||Crawler I||Asteroid and comet miner||67 kg
|-
|5121||Skimmer I||Atmospheric skimmer||65 kg
|-
|5131||Worm I||Moon surface miner||54 kg
|-
|5201||Refinery I||Equipment for extracting base metals and organics from mined mineral deposits.||75 kg
|-
|5211||Chemical Reactor I||A series of interconnected chemical reaction vessels||98 kg
|-
|5221||Smelter I||A high temperature furnace for melting and mixing metals||70 kg
|-
|5301||Bioreactor I||A chamber for growing bacteria and yeast||44 kg
|-
|5311||Greenhouse I||An environment for cultivating photosynthetic plants||65 kg
|-
|5401||Lathe I||A device for shaping metal rods||89 kg
|-
|5411||Roller I||A device for flattening metal||72 kg
|-
|5421||Extruder I||A mechanism for extruding filaments||42 kg
|-
|5431||Cutter I||A unit for precisely cutting materials||74 kg
|-
|5441||Grinder I||A machine for smoothing edges||48 kg
|-
|5451||Press I||A system for cutting and bending metal||79 kg
|-
|5461||Copier I||A device for copying blueprints||34 kg
|-
|5501||Spider I||An agile service bot||43 kg
|-
|5511||Welder I||A robot for welding materials together||56 kg
|-
|5521||Riveter I||A robot for riveting materials together||41 kg
|-
|5601||Rail Gun I||A frictionless kinetic cannon||35 kg
|-
|5611||Plasma Gun I||A high energy burst weapon||46 kg
|-
|5621||Beam Weapon I||A high energy beam weapon||33 kg
|-
|5631||Missile Launcher I||A rack for firing missiles||26 kg
|-
|5701||Kinetic Charges I||Kinetic munitions||36 kg
|-
|5711||Plasma Charges I||Plasma charges||52 kg
|-
|5721||Beam Chagres I||Beam capacitors||46 kg
|-
|5731||Missiles I||A self propelled explosive charge||32 kg
|-
|5801||Kinetic Armor I||Armor to protect against kinetic projectiles||14 kg
|-
|5811||Thermal Armor I||Armor to reduce the effects of thermal weapons||53 kg
|-
|5821||Shield Generator I||A unit to generate an external shield||54 kg
|-
|5901||Starter Kit I||A module that installs essential equipment into beginner spacecraft.||375 kg
|-
|5911||Import Station||An NPC module for importing goods up from the planet surface.||55 kg
|-
|5921||Export Station||An NPC module for exporting goods down to the planet surface.||55 kg
|}</v>
      </c>
    </row>
    <row r="7" spans="1:12" ht="14.4" customHeight="1" x14ac:dyDescent="0.3">
      <c r="A7" s="26" t="s">
        <v>404</v>
      </c>
      <c r="B7" s="38">
        <v>1020</v>
      </c>
      <c r="C7" s="39" t="s">
        <v>166</v>
      </c>
      <c r="D7" s="39" t="s">
        <v>164</v>
      </c>
      <c r="E7" s="38">
        <v>1</v>
      </c>
      <c r="F7" s="40">
        <v>0</v>
      </c>
      <c r="G7" s="40">
        <v>0</v>
      </c>
      <c r="H7" s="40" t="str">
        <f>CHAR(10)&amp;"|-"&amp;CHAR(10)&amp;"|"&amp;Resources[[#This Row],[id]]&amp;"||"&amp;Resources[[#This Row],[name]]&amp;"||"&amp;Resources[[#This Row],[description]]&amp;"||"&amp;Resources[[#This Row],[mass]]&amp;" kg"</f>
        <v xml:space="preserve">
|-
|1020||Voxite||A mineral that can be found on planets||1 kg</v>
      </c>
      <c r="I7" s="40" t="str">
        <f>IF(AND(Resources[[#This Row],[id]]&gt;=L$4,Resources[[#This Row],[id]]&lt;L$5),Resources[[#This Row],[Wiki Row]],"")</f>
        <v/>
      </c>
      <c r="K7" s="49" t="s">
        <v>611</v>
      </c>
      <c r="L7" s="56" t="s">
        <v>621</v>
      </c>
    </row>
    <row r="8" spans="1:12" ht="16.8" customHeight="1" x14ac:dyDescent="0.3">
      <c r="A8" s="26" t="s">
        <v>404</v>
      </c>
      <c r="B8" s="38">
        <v>1030</v>
      </c>
      <c r="C8" s="39" t="s">
        <v>167</v>
      </c>
      <c r="D8" s="39" t="s">
        <v>164</v>
      </c>
      <c r="E8" s="38">
        <v>1</v>
      </c>
      <c r="F8" s="40">
        <v>0</v>
      </c>
      <c r="G8" s="40">
        <v>0</v>
      </c>
      <c r="H8" s="40" t="str">
        <f>CHAR(10)&amp;"|-"&amp;CHAR(10)&amp;"|"&amp;Resources[[#This Row],[id]]&amp;"||"&amp;Resources[[#This Row],[name]]&amp;"||"&amp;Resources[[#This Row],[description]]&amp;"||"&amp;Resources[[#This Row],[mass]]&amp;" kg"</f>
        <v xml:space="preserve">
|-
|1030||Zenolite||A mineral that can be found on planets||1 kg</v>
      </c>
      <c r="I8" s="40" t="str">
        <f>IF(AND(Resources[[#This Row],[id]]&gt;=L$4,Resources[[#This Row],[id]]&lt;L$5),Resources[[#This Row],[Wiki Row]],"")</f>
        <v/>
      </c>
      <c r="K8" s="49" t="s">
        <v>612</v>
      </c>
      <c r="L8" s="48" t="s">
        <v>620</v>
      </c>
    </row>
    <row r="9" spans="1:12" x14ac:dyDescent="0.3">
      <c r="A9" s="26" t="s">
        <v>404</v>
      </c>
      <c r="B9" s="38">
        <v>1100</v>
      </c>
      <c r="C9" s="39" t="s">
        <v>168</v>
      </c>
      <c r="D9" s="39" t="s">
        <v>169</v>
      </c>
      <c r="E9" s="38">
        <v>1</v>
      </c>
      <c r="F9" s="40">
        <v>0</v>
      </c>
      <c r="G9" s="40">
        <v>0</v>
      </c>
      <c r="H9" s="40" t="str">
        <f>CHAR(10)&amp;"|-"&amp;CHAR(10)&amp;"|"&amp;Resources[[#This Row],[id]]&amp;"||"&amp;Resources[[#This Row],[name]]&amp;"||"&amp;Resources[[#This Row],[description]]&amp;"||"&amp;Resources[[#This Row],[mass]]&amp;" kg"</f>
        <v xml:space="preserve">
|-
|1100||Kunspar||A mineral that can be found on moons||1 kg</v>
      </c>
      <c r="I9" s="40" t="str">
        <f>IF(AND(Resources[[#This Row],[id]]&gt;=L$4,Resources[[#This Row],[id]]&lt;L$5),Resources[[#This Row],[Wiki Row]],"")</f>
        <v/>
      </c>
    </row>
    <row r="10" spans="1:12" x14ac:dyDescent="0.3">
      <c r="A10" s="26" t="s">
        <v>404</v>
      </c>
      <c r="B10" s="38">
        <v>1110</v>
      </c>
      <c r="C10" s="39" t="s">
        <v>170</v>
      </c>
      <c r="D10" s="39" t="s">
        <v>169</v>
      </c>
      <c r="E10" s="38">
        <v>1</v>
      </c>
      <c r="F10" s="40">
        <v>0</v>
      </c>
      <c r="G10" s="40">
        <v>0</v>
      </c>
      <c r="H10" s="40" t="str">
        <f>CHAR(10)&amp;"|-"&amp;CHAR(10)&amp;"|"&amp;Resources[[#This Row],[id]]&amp;"||"&amp;Resources[[#This Row],[name]]&amp;"||"&amp;Resources[[#This Row],[description]]&amp;"||"&amp;Resources[[#This Row],[mass]]&amp;" kg"</f>
        <v xml:space="preserve">
|-
|1110||Yalspar||A mineral that can be found on moons||1 kg</v>
      </c>
      <c r="I10" s="40" t="str">
        <f>IF(AND(Resources[[#This Row],[id]]&gt;=L$4,Resources[[#This Row],[id]]&lt;L$5),Resources[[#This Row],[Wiki Row]],"")</f>
        <v/>
      </c>
    </row>
    <row r="11" spans="1:12" x14ac:dyDescent="0.3">
      <c r="A11" s="26" t="s">
        <v>404</v>
      </c>
      <c r="B11" s="38">
        <v>1120</v>
      </c>
      <c r="C11" s="39" t="s">
        <v>171</v>
      </c>
      <c r="D11" s="39" t="s">
        <v>169</v>
      </c>
      <c r="E11" s="38">
        <v>1</v>
      </c>
      <c r="F11" s="40">
        <v>0</v>
      </c>
      <c r="G11" s="40">
        <v>0</v>
      </c>
      <c r="H11" s="40" t="str">
        <f>CHAR(10)&amp;"|-"&amp;CHAR(10)&amp;"|"&amp;Resources[[#This Row],[id]]&amp;"||"&amp;Resources[[#This Row],[name]]&amp;"||"&amp;Resources[[#This Row],[description]]&amp;"||"&amp;Resources[[#This Row],[mass]]&amp;" kg"</f>
        <v xml:space="preserve">
|-
|1120||Vladnium||A mineral that can be found on moons||1 kg</v>
      </c>
      <c r="I11" s="40" t="str">
        <f>IF(AND(Resources[[#This Row],[id]]&gt;=L$4,Resources[[#This Row],[id]]&lt;L$5),Resources[[#This Row],[Wiki Row]],"")</f>
        <v/>
      </c>
    </row>
    <row r="12" spans="1:12" x14ac:dyDescent="0.3">
      <c r="A12" s="26" t="s">
        <v>404</v>
      </c>
      <c r="B12" s="38">
        <v>1130</v>
      </c>
      <c r="C12" s="39" t="s">
        <v>172</v>
      </c>
      <c r="D12" s="39" t="s">
        <v>169</v>
      </c>
      <c r="E12" s="38">
        <v>1</v>
      </c>
      <c r="F12" s="40">
        <v>0</v>
      </c>
      <c r="G12" s="40">
        <v>0</v>
      </c>
      <c r="H12" s="40" t="str">
        <f>CHAR(10)&amp;"|-"&amp;CHAR(10)&amp;"|"&amp;Resources[[#This Row],[id]]&amp;"||"&amp;Resources[[#This Row],[name]]&amp;"||"&amp;Resources[[#This Row],[description]]&amp;"||"&amp;Resources[[#This Row],[mass]]&amp;" kg"</f>
        <v xml:space="preserve">
|-
|1130||Wolfite||A mineral that can be found on moons||1 kg</v>
      </c>
      <c r="I12" s="40" t="str">
        <f>IF(AND(Resources[[#This Row],[id]]&gt;=L$4,Resources[[#This Row],[id]]&lt;L$5),Resources[[#This Row],[Wiki Row]],"")</f>
        <v/>
      </c>
    </row>
    <row r="13" spans="1:12" x14ac:dyDescent="0.3">
      <c r="A13" s="26" t="s">
        <v>404</v>
      </c>
      <c r="B13" s="38">
        <v>1200</v>
      </c>
      <c r="C13" s="39" t="s">
        <v>173</v>
      </c>
      <c r="D13" s="39" t="s">
        <v>174</v>
      </c>
      <c r="E13" s="38">
        <v>1</v>
      </c>
      <c r="F13" s="40">
        <v>0</v>
      </c>
      <c r="G13" s="40">
        <v>0</v>
      </c>
      <c r="H13" s="40" t="str">
        <f>CHAR(10)&amp;"|-"&amp;CHAR(10)&amp;"|"&amp;Resources[[#This Row],[id]]&amp;"||"&amp;Resources[[#This Row],[name]]&amp;"||"&amp;Resources[[#This Row],[description]]&amp;"||"&amp;Resources[[#This Row],[mass]]&amp;" kg"</f>
        <v xml:space="preserve">
|-
|1200||Kronite||A mineral that can be found on asteroids||1 kg</v>
      </c>
      <c r="I13" s="40" t="str">
        <f>IF(AND(Resources[[#This Row],[id]]&gt;=L$4,Resources[[#This Row],[id]]&lt;L$5),Resources[[#This Row],[Wiki Row]],"")</f>
        <v/>
      </c>
    </row>
    <row r="14" spans="1:12" x14ac:dyDescent="0.3">
      <c r="A14" s="26" t="s">
        <v>404</v>
      </c>
      <c r="B14" s="38">
        <v>1210</v>
      </c>
      <c r="C14" s="39" t="s">
        <v>175</v>
      </c>
      <c r="D14" s="39" t="s">
        <v>174</v>
      </c>
      <c r="E14" s="38">
        <v>1</v>
      </c>
      <c r="F14" s="40">
        <v>0</v>
      </c>
      <c r="G14" s="40">
        <v>0</v>
      </c>
      <c r="H14" s="40" t="str">
        <f>CHAR(10)&amp;"|-"&amp;CHAR(10)&amp;"|"&amp;Resources[[#This Row],[id]]&amp;"||"&amp;Resources[[#This Row],[name]]&amp;"||"&amp;Resources[[#This Row],[description]]&amp;"||"&amp;Resources[[#This Row],[mass]]&amp;" kg"</f>
        <v xml:space="preserve">
|-
|1210||Efrite||A mineral that can be found on asteroids||1 kg</v>
      </c>
      <c r="I14" s="40" t="str">
        <f>IF(AND(Resources[[#This Row],[id]]&gt;=L$4,Resources[[#This Row],[id]]&lt;L$5),Resources[[#This Row],[Wiki Row]],"")</f>
        <v/>
      </c>
    </row>
    <row r="15" spans="1:12" x14ac:dyDescent="0.3">
      <c r="A15" s="26" t="s">
        <v>404</v>
      </c>
      <c r="B15" s="38">
        <v>1220</v>
      </c>
      <c r="C15" s="39" t="s">
        <v>176</v>
      </c>
      <c r="D15" s="39" t="s">
        <v>174</v>
      </c>
      <c r="E15" s="38">
        <v>1</v>
      </c>
      <c r="F15" s="40">
        <v>0</v>
      </c>
      <c r="G15" s="40">
        <v>0</v>
      </c>
      <c r="H15" s="40" t="str">
        <f>CHAR(10)&amp;"|-"&amp;CHAR(10)&amp;"|"&amp;Resources[[#This Row],[id]]&amp;"||"&amp;Resources[[#This Row],[name]]&amp;"||"&amp;Resources[[#This Row],[description]]&amp;"||"&amp;Resources[[#This Row],[mass]]&amp;" kg"</f>
        <v xml:space="preserve">
|-
|1220||Olivium||A mineral that can be found on asteroids||1 kg</v>
      </c>
      <c r="I15" s="40" t="str">
        <f>IF(AND(Resources[[#This Row],[id]]&gt;=L$4,Resources[[#This Row],[id]]&lt;L$5),Resources[[#This Row],[Wiki Row]],"")</f>
        <v/>
      </c>
    </row>
    <row r="16" spans="1:12" x14ac:dyDescent="0.3">
      <c r="A16" s="26" t="s">
        <v>404</v>
      </c>
      <c r="B16" s="38">
        <v>1230</v>
      </c>
      <c r="C16" s="39" t="s">
        <v>177</v>
      </c>
      <c r="D16" s="39" t="s">
        <v>174</v>
      </c>
      <c r="E16" s="38">
        <v>1</v>
      </c>
      <c r="F16" s="40">
        <v>0</v>
      </c>
      <c r="G16" s="40">
        <v>0</v>
      </c>
      <c r="H16" s="40" t="str">
        <f>CHAR(10)&amp;"|-"&amp;CHAR(10)&amp;"|"&amp;Resources[[#This Row],[id]]&amp;"||"&amp;Resources[[#This Row],[name]]&amp;"||"&amp;Resources[[#This Row],[description]]&amp;"||"&amp;Resources[[#This Row],[mass]]&amp;" kg"</f>
        <v xml:space="preserve">
|-
|1230||Aladanite||A mineral that can be found on asteroids||1 kg</v>
      </c>
      <c r="I16" s="40" t="str">
        <f>IF(AND(Resources[[#This Row],[id]]&gt;=L$4,Resources[[#This Row],[id]]&lt;L$5),Resources[[#This Row],[Wiki Row]],"")</f>
        <v/>
      </c>
    </row>
    <row r="17" spans="1:9" x14ac:dyDescent="0.3">
      <c r="A17" s="26" t="s">
        <v>404</v>
      </c>
      <c r="B17" s="38">
        <v>1300</v>
      </c>
      <c r="C17" s="39" t="s">
        <v>178</v>
      </c>
      <c r="D17" s="39" t="s">
        <v>179</v>
      </c>
      <c r="E17" s="38">
        <v>1</v>
      </c>
      <c r="F17" s="40">
        <v>0</v>
      </c>
      <c r="G17" s="40">
        <v>0</v>
      </c>
      <c r="H17" s="40" t="str">
        <f>CHAR(10)&amp;"|-"&amp;CHAR(10)&amp;"|"&amp;Resources[[#This Row],[id]]&amp;"||"&amp;Resources[[#This Row],[name]]&amp;"||"&amp;Resources[[#This Row],[description]]&amp;"||"&amp;Resources[[#This Row],[mass]]&amp;" kg"</f>
        <v xml:space="preserve">
|-
|1300||Halosite||A mineral that can be found in comets||1 kg</v>
      </c>
      <c r="I17" s="40" t="str">
        <f>IF(AND(Resources[[#This Row],[id]]&gt;=L$4,Resources[[#This Row],[id]]&lt;L$5),Resources[[#This Row],[Wiki Row]],"")</f>
        <v/>
      </c>
    </row>
    <row r="18" spans="1:9" x14ac:dyDescent="0.3">
      <c r="A18" s="26" t="s">
        <v>404</v>
      </c>
      <c r="B18" s="38">
        <v>1310</v>
      </c>
      <c r="C18" s="39" t="s">
        <v>180</v>
      </c>
      <c r="D18" s="39" t="s">
        <v>179</v>
      </c>
      <c r="E18" s="38">
        <v>1</v>
      </c>
      <c r="F18" s="40">
        <v>0</v>
      </c>
      <c r="G18" s="40">
        <v>0</v>
      </c>
      <c r="H18" s="40" t="str">
        <f>CHAR(10)&amp;"|-"&amp;CHAR(10)&amp;"|"&amp;Resources[[#This Row],[id]]&amp;"||"&amp;Resources[[#This Row],[name]]&amp;"||"&amp;Resources[[#This Row],[description]]&amp;"||"&amp;Resources[[#This Row],[mass]]&amp;" kg"</f>
        <v xml:space="preserve">
|-
|1310||Stellarite||A mineral that can be found in comets||1 kg</v>
      </c>
      <c r="I18" s="40" t="str">
        <f>IF(AND(Resources[[#This Row],[id]]&gt;=L$4,Resources[[#This Row],[id]]&lt;L$5),Resources[[#This Row],[Wiki Row]],"")</f>
        <v/>
      </c>
    </row>
    <row r="19" spans="1:9" x14ac:dyDescent="0.3">
      <c r="A19" s="26" t="s">
        <v>404</v>
      </c>
      <c r="B19" s="38">
        <v>1320</v>
      </c>
      <c r="C19" s="39" t="s">
        <v>181</v>
      </c>
      <c r="D19" s="39" t="s">
        <v>179</v>
      </c>
      <c r="E19" s="38">
        <v>1</v>
      </c>
      <c r="F19" s="40">
        <v>0</v>
      </c>
      <c r="G19" s="40">
        <v>0</v>
      </c>
      <c r="H19" s="40" t="str">
        <f>CHAR(10)&amp;"|-"&amp;CHAR(10)&amp;"|"&amp;Resources[[#This Row],[id]]&amp;"||"&amp;Resources[[#This Row],[name]]&amp;"||"&amp;Resources[[#This Row],[description]]&amp;"||"&amp;Resources[[#This Row],[mass]]&amp;" kg"</f>
        <v xml:space="preserve">
|-
|1320||Mullinite||A mineral that can be found in comets||1 kg</v>
      </c>
      <c r="I19" s="40" t="str">
        <f>IF(AND(Resources[[#This Row],[id]]&gt;=L$4,Resources[[#This Row],[id]]&lt;L$5),Resources[[#This Row],[Wiki Row]],"")</f>
        <v/>
      </c>
    </row>
    <row r="20" spans="1:9" x14ac:dyDescent="0.3">
      <c r="A20" s="26" t="s">
        <v>404</v>
      </c>
      <c r="B20" s="38">
        <v>1330</v>
      </c>
      <c r="C20" s="39" t="s">
        <v>182</v>
      </c>
      <c r="D20" s="39" t="s">
        <v>179</v>
      </c>
      <c r="E20" s="38">
        <v>1</v>
      </c>
      <c r="F20" s="40">
        <v>0</v>
      </c>
      <c r="G20" s="40">
        <v>0</v>
      </c>
      <c r="H20" s="40" t="str">
        <f>CHAR(10)&amp;"|-"&amp;CHAR(10)&amp;"|"&amp;Resources[[#This Row],[id]]&amp;"||"&amp;Resources[[#This Row],[name]]&amp;"||"&amp;Resources[[#This Row],[description]]&amp;"||"&amp;Resources[[#This Row],[mass]]&amp;" kg"</f>
        <v xml:space="preserve">
|-
|1330||Oznium||A mineral that can be found in comets||1 kg</v>
      </c>
      <c r="I20" s="40" t="str">
        <f>IF(AND(Resources[[#This Row],[id]]&gt;=L$4,Resources[[#This Row],[id]]&lt;L$5),Resources[[#This Row],[Wiki Row]],"")</f>
        <v/>
      </c>
    </row>
    <row r="21" spans="1:9" x14ac:dyDescent="0.3">
      <c r="A21" s="26" t="s">
        <v>404</v>
      </c>
      <c r="B21" s="38">
        <v>1400</v>
      </c>
      <c r="C21" s="39" t="s">
        <v>183</v>
      </c>
      <c r="D21" s="39" t="s">
        <v>184</v>
      </c>
      <c r="E21" s="38">
        <v>1</v>
      </c>
      <c r="F21" s="40">
        <v>0</v>
      </c>
      <c r="G21" s="40">
        <v>0</v>
      </c>
      <c r="H21" s="40" t="str">
        <f>CHAR(10)&amp;"|-"&amp;CHAR(10)&amp;"|"&amp;Resources[[#This Row],[id]]&amp;"||"&amp;Resources[[#This Row],[name]]&amp;"||"&amp;Resources[[#This Row],[description]]&amp;"||"&amp;Resources[[#This Row],[mass]]&amp;" kg"</f>
        <v xml:space="preserve">
|-
|1400||Tephnium||A mineral that can be found in planetary rings||1 kg</v>
      </c>
      <c r="I21" s="40" t="str">
        <f>IF(AND(Resources[[#This Row],[id]]&gt;=L$4,Resources[[#This Row],[id]]&lt;L$5),Resources[[#This Row],[Wiki Row]],"")</f>
        <v/>
      </c>
    </row>
    <row r="22" spans="1:9" x14ac:dyDescent="0.3">
      <c r="A22" s="26" t="s">
        <v>404</v>
      </c>
      <c r="B22" s="38">
        <v>1410</v>
      </c>
      <c r="C22" s="39" t="s">
        <v>185</v>
      </c>
      <c r="D22" s="39" t="s">
        <v>184</v>
      </c>
      <c r="E22" s="38">
        <v>1</v>
      </c>
      <c r="F22" s="40">
        <v>0</v>
      </c>
      <c r="G22" s="40">
        <v>0</v>
      </c>
      <c r="H22" s="40" t="str">
        <f>CHAR(10)&amp;"|-"&amp;CHAR(10)&amp;"|"&amp;Resources[[#This Row],[id]]&amp;"||"&amp;Resources[[#This Row],[name]]&amp;"||"&amp;Resources[[#This Row],[description]]&amp;"||"&amp;Resources[[#This Row],[mass]]&amp;" kg"</f>
        <v xml:space="preserve">
|-
|1410||Neptine||A mineral that can be found in planetary rings||1 kg</v>
      </c>
      <c r="I22" s="40" t="str">
        <f>IF(AND(Resources[[#This Row],[id]]&gt;=L$4,Resources[[#This Row],[id]]&lt;L$5),Resources[[#This Row],[Wiki Row]],"")</f>
        <v/>
      </c>
    </row>
    <row r="23" spans="1:9" x14ac:dyDescent="0.3">
      <c r="A23" s="26" t="s">
        <v>404</v>
      </c>
      <c r="B23" s="38">
        <v>1420</v>
      </c>
      <c r="C23" s="39" t="s">
        <v>186</v>
      </c>
      <c r="D23" s="39" t="s">
        <v>184</v>
      </c>
      <c r="E23" s="38">
        <v>1</v>
      </c>
      <c r="F23" s="40">
        <v>0</v>
      </c>
      <c r="G23" s="40">
        <v>0</v>
      </c>
      <c r="H23" s="40" t="str">
        <f>CHAR(10)&amp;"|-"&amp;CHAR(10)&amp;"|"&amp;Resources[[#This Row],[id]]&amp;"||"&amp;Resources[[#This Row],[name]]&amp;"||"&amp;Resources[[#This Row],[description]]&amp;"||"&amp;Resources[[#This Row],[mass]]&amp;" kg"</f>
        <v xml:space="preserve">
|-
|1420||Empirogen||A mineral that can be found in planetary rings||1 kg</v>
      </c>
      <c r="I23" s="40" t="str">
        <f>IF(AND(Resources[[#This Row],[id]]&gt;=L$4,Resources[[#This Row],[id]]&lt;L$5),Resources[[#This Row],[Wiki Row]],"")</f>
        <v/>
      </c>
    </row>
    <row r="24" spans="1:9" x14ac:dyDescent="0.3">
      <c r="A24" s="26" t="s">
        <v>404</v>
      </c>
      <c r="B24" s="38">
        <v>1430</v>
      </c>
      <c r="C24" s="39" t="s">
        <v>187</v>
      </c>
      <c r="D24" s="39" t="s">
        <v>184</v>
      </c>
      <c r="E24" s="38">
        <v>1</v>
      </c>
      <c r="F24" s="40">
        <v>0</v>
      </c>
      <c r="G24" s="40">
        <v>0</v>
      </c>
      <c r="H24" s="40" t="str">
        <f>CHAR(10)&amp;"|-"&amp;CHAR(10)&amp;"|"&amp;Resources[[#This Row],[id]]&amp;"||"&amp;Resources[[#This Row],[name]]&amp;"||"&amp;Resources[[#This Row],[description]]&amp;"||"&amp;Resources[[#This Row],[mass]]&amp;" kg"</f>
        <v xml:space="preserve">
|-
|1430||Laudite||A mineral that can be found in planetary rings||1 kg</v>
      </c>
      <c r="I24" s="40" t="str">
        <f>IF(AND(Resources[[#This Row],[id]]&gt;=L$4,Resources[[#This Row],[id]]&lt;L$5),Resources[[#This Row],[Wiki Row]],"")</f>
        <v/>
      </c>
    </row>
    <row r="25" spans="1:9" x14ac:dyDescent="0.3">
      <c r="A25" s="26" t="s">
        <v>405</v>
      </c>
      <c r="B25" s="38">
        <v>2011</v>
      </c>
      <c r="C25" s="39" t="s">
        <v>188</v>
      </c>
      <c r="D25" s="39" t="s">
        <v>189</v>
      </c>
      <c r="E25" s="38">
        <v>1</v>
      </c>
      <c r="F25" s="40">
        <v>0</v>
      </c>
      <c r="G25" s="40">
        <v>0</v>
      </c>
      <c r="H25" s="40" t="str">
        <f>CHAR(10)&amp;"|-"&amp;CHAR(10)&amp;"|"&amp;Resources[[#This Row],[id]]&amp;"||"&amp;Resources[[#This Row],[name]]&amp;"||"&amp;Resources[[#This Row],[description]]&amp;"||"&amp;Resources[[#This Row],[mass]]&amp;" kg"</f>
        <v xml:space="preserve">
|-
|2011||Metals I||Common metals||1 kg</v>
      </c>
      <c r="I25" s="40" t="str">
        <f>IF(AND(Resources[[#This Row],[id]]&gt;=L$4,Resources[[#This Row],[id]]&lt;L$5),Resources[[#This Row],[Wiki Row]],"")</f>
        <v/>
      </c>
    </row>
    <row r="26" spans="1:9" x14ac:dyDescent="0.3">
      <c r="A26" s="26" t="s">
        <v>405</v>
      </c>
      <c r="B26" s="38">
        <v>2012</v>
      </c>
      <c r="C26" s="39" t="s">
        <v>190</v>
      </c>
      <c r="D26" s="39" t="s">
        <v>191</v>
      </c>
      <c r="E26" s="38">
        <v>1</v>
      </c>
      <c r="F26" s="40">
        <v>0</v>
      </c>
      <c r="G26" s="40">
        <v>0</v>
      </c>
      <c r="H26" s="40" t="str">
        <f>CHAR(10)&amp;"|-"&amp;CHAR(10)&amp;"|"&amp;Resources[[#This Row],[id]]&amp;"||"&amp;Resources[[#This Row],[name]]&amp;"||"&amp;Resources[[#This Row],[description]]&amp;"||"&amp;Resources[[#This Row],[mass]]&amp;" kg"</f>
        <v xml:space="preserve">
|-
|2012||Metals II||Scarce metals||1 kg</v>
      </c>
      <c r="I26" s="40" t="str">
        <f>IF(AND(Resources[[#This Row],[id]]&gt;=L$4,Resources[[#This Row],[id]]&lt;L$5),Resources[[#This Row],[Wiki Row]],"")</f>
        <v/>
      </c>
    </row>
    <row r="27" spans="1:9" x14ac:dyDescent="0.3">
      <c r="A27" s="26" t="s">
        <v>405</v>
      </c>
      <c r="B27" s="38">
        <v>2013</v>
      </c>
      <c r="C27" s="39" t="s">
        <v>192</v>
      </c>
      <c r="D27" s="39" t="s">
        <v>193</v>
      </c>
      <c r="E27" s="38">
        <v>1</v>
      </c>
      <c r="F27" s="40">
        <v>0</v>
      </c>
      <c r="G27" s="40">
        <v>0</v>
      </c>
      <c r="H27" s="40" t="str">
        <f>CHAR(10)&amp;"|-"&amp;CHAR(10)&amp;"|"&amp;Resources[[#This Row],[id]]&amp;"||"&amp;Resources[[#This Row],[name]]&amp;"||"&amp;Resources[[#This Row],[description]]&amp;"||"&amp;Resources[[#This Row],[mass]]&amp;" kg"</f>
        <v xml:space="preserve">
|-
|2013||Metals III||Rare metals||1 kg</v>
      </c>
      <c r="I27" s="40" t="str">
        <f>IF(AND(Resources[[#This Row],[id]]&gt;=L$4,Resources[[#This Row],[id]]&lt;L$5),Resources[[#This Row],[Wiki Row]],"")</f>
        <v/>
      </c>
    </row>
    <row r="28" spans="1:9" x14ac:dyDescent="0.3">
      <c r="A28" s="26" t="s">
        <v>405</v>
      </c>
      <c r="B28" s="38">
        <v>2021</v>
      </c>
      <c r="C28" s="39" t="s">
        <v>194</v>
      </c>
      <c r="D28" s="39" t="s">
        <v>195</v>
      </c>
      <c r="E28" s="38">
        <v>1</v>
      </c>
      <c r="F28" s="40">
        <v>0</v>
      </c>
      <c r="G28" s="40">
        <v>0</v>
      </c>
      <c r="H28" s="40" t="str">
        <f>CHAR(10)&amp;"|-"&amp;CHAR(10)&amp;"|"&amp;Resources[[#This Row],[id]]&amp;"||"&amp;Resources[[#This Row],[name]]&amp;"||"&amp;Resources[[#This Row],[description]]&amp;"||"&amp;Resources[[#This Row],[mass]]&amp;" kg"</f>
        <v xml:space="preserve">
|-
|2021||Alloys I||Common alloys||1 kg</v>
      </c>
      <c r="I28" s="40" t="str">
        <f>IF(AND(Resources[[#This Row],[id]]&gt;=L$4,Resources[[#This Row],[id]]&lt;L$5),Resources[[#This Row],[Wiki Row]],"")</f>
        <v/>
      </c>
    </row>
    <row r="29" spans="1:9" x14ac:dyDescent="0.3">
      <c r="A29" s="26" t="s">
        <v>405</v>
      </c>
      <c r="B29" s="38">
        <v>2022</v>
      </c>
      <c r="C29" s="39" t="s">
        <v>196</v>
      </c>
      <c r="D29" s="39" t="s">
        <v>197</v>
      </c>
      <c r="E29" s="38">
        <v>1</v>
      </c>
      <c r="F29" s="40">
        <v>0</v>
      </c>
      <c r="G29" s="40">
        <v>0</v>
      </c>
      <c r="H29" s="40" t="str">
        <f>CHAR(10)&amp;"|-"&amp;CHAR(10)&amp;"|"&amp;Resources[[#This Row],[id]]&amp;"||"&amp;Resources[[#This Row],[name]]&amp;"||"&amp;Resources[[#This Row],[description]]&amp;"||"&amp;Resources[[#This Row],[mass]]&amp;" kg"</f>
        <v xml:space="preserve">
|-
|2022||Alloys II||Scarce alloys||1 kg</v>
      </c>
      <c r="I29" s="40" t="str">
        <f>IF(AND(Resources[[#This Row],[id]]&gt;=L$4,Resources[[#This Row],[id]]&lt;L$5),Resources[[#This Row],[Wiki Row]],"")</f>
        <v/>
      </c>
    </row>
    <row r="30" spans="1:9" x14ac:dyDescent="0.3">
      <c r="A30" s="26" t="s">
        <v>405</v>
      </c>
      <c r="B30" s="38">
        <v>2023</v>
      </c>
      <c r="C30" s="39" t="s">
        <v>198</v>
      </c>
      <c r="D30" s="39" t="s">
        <v>199</v>
      </c>
      <c r="E30" s="38">
        <v>1</v>
      </c>
      <c r="F30" s="40">
        <v>0</v>
      </c>
      <c r="G30" s="40">
        <v>0</v>
      </c>
      <c r="H30" s="40" t="str">
        <f>CHAR(10)&amp;"|-"&amp;CHAR(10)&amp;"|"&amp;Resources[[#This Row],[id]]&amp;"||"&amp;Resources[[#This Row],[name]]&amp;"||"&amp;Resources[[#This Row],[description]]&amp;"||"&amp;Resources[[#This Row],[mass]]&amp;" kg"</f>
        <v xml:space="preserve">
|-
|2023||Alloys III||Rare alloys||1 kg</v>
      </c>
      <c r="I30" s="40" t="str">
        <f>IF(AND(Resources[[#This Row],[id]]&gt;=L$4,Resources[[#This Row],[id]]&lt;L$5),Resources[[#This Row],[Wiki Row]],"")</f>
        <v/>
      </c>
    </row>
    <row r="31" spans="1:9" x14ac:dyDescent="0.3">
      <c r="A31" s="26" t="s">
        <v>405</v>
      </c>
      <c r="B31" s="38">
        <v>2031</v>
      </c>
      <c r="C31" s="39" t="s">
        <v>200</v>
      </c>
      <c r="D31" s="39" t="s">
        <v>201</v>
      </c>
      <c r="E31" s="38">
        <v>1</v>
      </c>
      <c r="F31" s="40">
        <v>0</v>
      </c>
      <c r="G31" s="40">
        <v>0</v>
      </c>
      <c r="H31" s="40" t="str">
        <f>CHAR(10)&amp;"|-"&amp;CHAR(10)&amp;"|"&amp;Resources[[#This Row],[id]]&amp;"||"&amp;Resources[[#This Row],[name]]&amp;"||"&amp;Resources[[#This Row],[description]]&amp;"||"&amp;Resources[[#This Row],[mass]]&amp;" kg"</f>
        <v xml:space="preserve">
|-
|2031||Inorganics I||Common organics||1 kg</v>
      </c>
      <c r="I31" s="40" t="str">
        <f>IF(AND(Resources[[#This Row],[id]]&gt;=L$4,Resources[[#This Row],[id]]&lt;L$5),Resources[[#This Row],[Wiki Row]],"")</f>
        <v/>
      </c>
    </row>
    <row r="32" spans="1:9" x14ac:dyDescent="0.3">
      <c r="A32" s="26" t="s">
        <v>405</v>
      </c>
      <c r="B32" s="38">
        <v>2032</v>
      </c>
      <c r="C32" s="39" t="s">
        <v>202</v>
      </c>
      <c r="D32" s="39" t="s">
        <v>203</v>
      </c>
      <c r="E32" s="38">
        <v>1</v>
      </c>
      <c r="F32" s="40">
        <v>0</v>
      </c>
      <c r="G32" s="40">
        <v>0</v>
      </c>
      <c r="H32" s="40" t="str">
        <f>CHAR(10)&amp;"|-"&amp;CHAR(10)&amp;"|"&amp;Resources[[#This Row],[id]]&amp;"||"&amp;Resources[[#This Row],[name]]&amp;"||"&amp;Resources[[#This Row],[description]]&amp;"||"&amp;Resources[[#This Row],[mass]]&amp;" kg"</f>
        <v xml:space="preserve">
|-
|2032||Inorganics II||Scarce organics||1 kg</v>
      </c>
      <c r="I32" s="40" t="str">
        <f>IF(AND(Resources[[#This Row],[id]]&gt;=L$4,Resources[[#This Row],[id]]&lt;L$5),Resources[[#This Row],[Wiki Row]],"")</f>
        <v/>
      </c>
    </row>
    <row r="33" spans="1:9" x14ac:dyDescent="0.3">
      <c r="A33" s="26" t="s">
        <v>405</v>
      </c>
      <c r="B33" s="38">
        <v>2033</v>
      </c>
      <c r="C33" s="39" t="s">
        <v>204</v>
      </c>
      <c r="D33" s="39" t="s">
        <v>205</v>
      </c>
      <c r="E33" s="38">
        <v>1</v>
      </c>
      <c r="F33" s="40">
        <v>0</v>
      </c>
      <c r="G33" s="40">
        <v>0</v>
      </c>
      <c r="H33" s="40" t="str">
        <f>CHAR(10)&amp;"|-"&amp;CHAR(10)&amp;"|"&amp;Resources[[#This Row],[id]]&amp;"||"&amp;Resources[[#This Row],[name]]&amp;"||"&amp;Resources[[#This Row],[description]]&amp;"||"&amp;Resources[[#This Row],[mass]]&amp;" kg"</f>
        <v xml:space="preserve">
|-
|2033||Inorganics III||Rare organics||1 kg</v>
      </c>
      <c r="I33" s="40" t="str">
        <f>IF(AND(Resources[[#This Row],[id]]&gt;=L$4,Resources[[#This Row],[id]]&lt;L$5),Resources[[#This Row],[Wiki Row]],"")</f>
        <v/>
      </c>
    </row>
    <row r="34" spans="1:9" x14ac:dyDescent="0.3">
      <c r="A34" s="26" t="s">
        <v>405</v>
      </c>
      <c r="B34" s="38">
        <v>2041</v>
      </c>
      <c r="C34" s="39" t="s">
        <v>206</v>
      </c>
      <c r="D34" s="39" t="s">
        <v>201</v>
      </c>
      <c r="E34" s="38">
        <v>1</v>
      </c>
      <c r="F34" s="40">
        <v>0</v>
      </c>
      <c r="G34" s="40">
        <v>0</v>
      </c>
      <c r="H34" s="40" t="str">
        <f>CHAR(10)&amp;"|-"&amp;CHAR(10)&amp;"|"&amp;Resources[[#This Row],[id]]&amp;"||"&amp;Resources[[#This Row],[name]]&amp;"||"&amp;Resources[[#This Row],[description]]&amp;"||"&amp;Resources[[#This Row],[mass]]&amp;" kg"</f>
        <v xml:space="preserve">
|-
|2041||Organics I||Common organics||1 kg</v>
      </c>
      <c r="I34" s="40" t="str">
        <f>IF(AND(Resources[[#This Row],[id]]&gt;=L$4,Resources[[#This Row],[id]]&lt;L$5),Resources[[#This Row],[Wiki Row]],"")</f>
        <v/>
      </c>
    </row>
    <row r="35" spans="1:9" x14ac:dyDescent="0.3">
      <c r="A35" s="26" t="s">
        <v>405</v>
      </c>
      <c r="B35" s="38">
        <v>2042</v>
      </c>
      <c r="C35" s="39" t="s">
        <v>207</v>
      </c>
      <c r="D35" s="39" t="s">
        <v>205</v>
      </c>
      <c r="E35" s="38">
        <v>1</v>
      </c>
      <c r="F35" s="40">
        <v>0</v>
      </c>
      <c r="G35" s="40">
        <v>0</v>
      </c>
      <c r="H35" s="40" t="str">
        <f>CHAR(10)&amp;"|-"&amp;CHAR(10)&amp;"|"&amp;Resources[[#This Row],[id]]&amp;"||"&amp;Resources[[#This Row],[name]]&amp;"||"&amp;Resources[[#This Row],[description]]&amp;"||"&amp;Resources[[#This Row],[mass]]&amp;" kg"</f>
        <v xml:space="preserve">
|-
|2042||Organics II||Rare organics||1 kg</v>
      </c>
      <c r="I35" s="40" t="str">
        <f>IF(AND(Resources[[#This Row],[id]]&gt;=L$4,Resources[[#This Row],[id]]&lt;L$5),Resources[[#This Row],[Wiki Row]],"")</f>
        <v/>
      </c>
    </row>
    <row r="36" spans="1:9" x14ac:dyDescent="0.3">
      <c r="A36" s="26" t="s">
        <v>405</v>
      </c>
      <c r="B36" s="38">
        <v>2043</v>
      </c>
      <c r="C36" s="39" t="s">
        <v>208</v>
      </c>
      <c r="D36" s="39" t="s">
        <v>203</v>
      </c>
      <c r="E36" s="38">
        <v>1</v>
      </c>
      <c r="F36" s="40">
        <v>0</v>
      </c>
      <c r="G36" s="40">
        <v>0</v>
      </c>
      <c r="H36" s="40" t="str">
        <f>CHAR(10)&amp;"|-"&amp;CHAR(10)&amp;"|"&amp;Resources[[#This Row],[id]]&amp;"||"&amp;Resources[[#This Row],[name]]&amp;"||"&amp;Resources[[#This Row],[description]]&amp;"||"&amp;Resources[[#This Row],[mass]]&amp;" kg"</f>
        <v xml:space="preserve">
|-
|2043||Organics III||Scarce organics||1 kg</v>
      </c>
      <c r="I36" s="40" t="str">
        <f>IF(AND(Resources[[#This Row],[id]]&gt;=L$4,Resources[[#This Row],[id]]&lt;L$5),Resources[[#This Row],[Wiki Row]],"")</f>
        <v/>
      </c>
    </row>
    <row r="37" spans="1:9" x14ac:dyDescent="0.3">
      <c r="A37" s="26" t="s">
        <v>405</v>
      </c>
      <c r="B37" s="38">
        <v>2051</v>
      </c>
      <c r="C37" s="39" t="s">
        <v>209</v>
      </c>
      <c r="D37" s="39" t="s">
        <v>210</v>
      </c>
      <c r="E37" s="38">
        <v>1</v>
      </c>
      <c r="F37" s="40">
        <v>0</v>
      </c>
      <c r="G37" s="40">
        <v>0</v>
      </c>
      <c r="H37" s="40" t="str">
        <f>CHAR(10)&amp;"|-"&amp;CHAR(10)&amp;"|"&amp;Resources[[#This Row],[id]]&amp;"||"&amp;Resources[[#This Row],[name]]&amp;"||"&amp;Resources[[#This Row],[description]]&amp;"||"&amp;Resources[[#This Row],[mass]]&amp;" kg"</f>
        <v xml:space="preserve">
|-
|2051||Polymers I||Simple polymers||1 kg</v>
      </c>
      <c r="I37" s="40" t="str">
        <f>IF(AND(Resources[[#This Row],[id]]&gt;=L$4,Resources[[#This Row],[id]]&lt;L$5),Resources[[#This Row],[Wiki Row]],"")</f>
        <v/>
      </c>
    </row>
    <row r="38" spans="1:9" x14ac:dyDescent="0.3">
      <c r="A38" s="26" t="s">
        <v>405</v>
      </c>
      <c r="B38" s="38">
        <v>2052</v>
      </c>
      <c r="C38" s="39" t="s">
        <v>211</v>
      </c>
      <c r="D38" s="39" t="s">
        <v>212</v>
      </c>
      <c r="E38" s="38">
        <v>1</v>
      </c>
      <c r="F38" s="40">
        <v>0</v>
      </c>
      <c r="G38" s="40">
        <v>0</v>
      </c>
      <c r="H38" s="40" t="str">
        <f>CHAR(10)&amp;"|-"&amp;CHAR(10)&amp;"|"&amp;Resources[[#This Row],[id]]&amp;"||"&amp;Resources[[#This Row],[name]]&amp;"||"&amp;Resources[[#This Row],[description]]&amp;"||"&amp;Resources[[#This Row],[mass]]&amp;" kg"</f>
        <v xml:space="preserve">
|-
|2052||Polymers II||Advanced polymers||1 kg</v>
      </c>
      <c r="I38" s="40" t="str">
        <f>IF(AND(Resources[[#This Row],[id]]&gt;=L$4,Resources[[#This Row],[id]]&lt;L$5),Resources[[#This Row],[Wiki Row]],"")</f>
        <v/>
      </c>
    </row>
    <row r="39" spans="1:9" x14ac:dyDescent="0.3">
      <c r="A39" s="26" t="s">
        <v>405</v>
      </c>
      <c r="B39" s="38">
        <v>2053</v>
      </c>
      <c r="C39" s="39" t="s">
        <v>213</v>
      </c>
      <c r="D39" s="39" t="s">
        <v>214</v>
      </c>
      <c r="E39" s="38">
        <v>1</v>
      </c>
      <c r="F39" s="40">
        <v>0</v>
      </c>
      <c r="G39" s="40">
        <v>0</v>
      </c>
      <c r="H39" s="40" t="str">
        <f>CHAR(10)&amp;"|-"&amp;CHAR(10)&amp;"|"&amp;Resources[[#This Row],[id]]&amp;"||"&amp;Resources[[#This Row],[name]]&amp;"||"&amp;Resources[[#This Row],[description]]&amp;"||"&amp;Resources[[#This Row],[mass]]&amp;" kg"</f>
        <v xml:space="preserve">
|-
|2053||Polymers III||Complex polymers||1 kg</v>
      </c>
      <c r="I39" s="40" t="str">
        <f>IF(AND(Resources[[#This Row],[id]]&gt;=L$4,Resources[[#This Row],[id]]&lt;L$5),Resources[[#This Row],[Wiki Row]],"")</f>
        <v/>
      </c>
    </row>
    <row r="40" spans="1:9" x14ac:dyDescent="0.3">
      <c r="A40" s="26" t="s">
        <v>406</v>
      </c>
      <c r="B40" s="38">
        <v>3001</v>
      </c>
      <c r="C40" s="39" t="s">
        <v>215</v>
      </c>
      <c r="D40" s="39" t="s">
        <v>216</v>
      </c>
      <c r="E40" s="38">
        <v>2</v>
      </c>
      <c r="F40" s="40">
        <v>0</v>
      </c>
      <c r="G40" s="40">
        <v>0</v>
      </c>
      <c r="H40" s="40" t="str">
        <f>CHAR(10)&amp;"|-"&amp;CHAR(10)&amp;"|"&amp;Resources[[#This Row],[id]]&amp;"||"&amp;Resources[[#This Row],[name]]&amp;"||"&amp;Resources[[#This Row],[description]]&amp;"||"&amp;Resources[[#This Row],[mass]]&amp;" kg"</f>
        <v xml:space="preserve">
|-
|3001||Sheets I||Thin metal sheets||2 kg</v>
      </c>
      <c r="I40" s="40" t="str">
        <f>IF(AND(Resources[[#This Row],[id]]&gt;=L$4,Resources[[#This Row],[id]]&lt;L$5),Resources[[#This Row],[Wiki Row]],"")</f>
        <v/>
      </c>
    </row>
    <row r="41" spans="1:9" x14ac:dyDescent="0.3">
      <c r="A41" s="26" t="s">
        <v>406</v>
      </c>
      <c r="B41" s="38">
        <v>3011</v>
      </c>
      <c r="C41" s="39" t="s">
        <v>217</v>
      </c>
      <c r="D41" s="39" t="s">
        <v>218</v>
      </c>
      <c r="E41" s="38">
        <v>1</v>
      </c>
      <c r="F41" s="40">
        <v>0</v>
      </c>
      <c r="G41" s="40">
        <v>0</v>
      </c>
      <c r="H41" s="40" t="str">
        <f>CHAR(10)&amp;"|-"&amp;CHAR(10)&amp;"|"&amp;Resources[[#This Row],[id]]&amp;"||"&amp;Resources[[#This Row],[name]]&amp;"||"&amp;Resources[[#This Row],[description]]&amp;"||"&amp;Resources[[#This Row],[mass]]&amp;" kg"</f>
        <v xml:space="preserve">
|-
|3011||Rods I||Long metal rods||1 kg</v>
      </c>
      <c r="I41" s="40" t="str">
        <f>IF(AND(Resources[[#This Row],[id]]&gt;=L$4,Resources[[#This Row],[id]]&lt;L$5),Resources[[#This Row],[Wiki Row]],"")</f>
        <v/>
      </c>
    </row>
    <row r="42" spans="1:9" x14ac:dyDescent="0.3">
      <c r="A42" s="26" t="s">
        <v>406</v>
      </c>
      <c r="B42" s="38">
        <v>3021</v>
      </c>
      <c r="C42" s="39" t="s">
        <v>219</v>
      </c>
      <c r="D42" s="39" t="s">
        <v>220</v>
      </c>
      <c r="E42" s="38">
        <v>2</v>
      </c>
      <c r="F42" s="40">
        <v>0</v>
      </c>
      <c r="G42" s="40">
        <v>0</v>
      </c>
      <c r="H42" s="40" t="str">
        <f>CHAR(10)&amp;"|-"&amp;CHAR(10)&amp;"|"&amp;Resources[[#This Row],[id]]&amp;"||"&amp;Resources[[#This Row],[name]]&amp;"||"&amp;Resources[[#This Row],[description]]&amp;"||"&amp;Resources[[#This Row],[mass]]&amp;" kg"</f>
        <v xml:space="preserve">
|-
|3021||Cables I||Braided metal cables||2 kg</v>
      </c>
      <c r="I42" s="40" t="str">
        <f>IF(AND(Resources[[#This Row],[id]]&gt;=L$4,Resources[[#This Row],[id]]&lt;L$5),Resources[[#This Row],[Wiki Row]],"")</f>
        <v/>
      </c>
    </row>
    <row r="43" spans="1:9" x14ac:dyDescent="0.3">
      <c r="A43" s="26" t="s">
        <v>406</v>
      </c>
      <c r="B43" s="38">
        <v>3031</v>
      </c>
      <c r="C43" s="39" t="s">
        <v>221</v>
      </c>
      <c r="D43" s="39" t="s">
        <v>222</v>
      </c>
      <c r="E43" s="38">
        <v>2</v>
      </c>
      <c r="F43" s="40">
        <v>0</v>
      </c>
      <c r="G43" s="40">
        <v>0</v>
      </c>
      <c r="H43" s="40" t="str">
        <f>CHAR(10)&amp;"|-"&amp;CHAR(10)&amp;"|"&amp;Resources[[#This Row],[id]]&amp;"||"&amp;Resources[[#This Row],[name]]&amp;"||"&amp;Resources[[#This Row],[description]]&amp;"||"&amp;Resources[[#This Row],[mass]]&amp;" kg"</f>
        <v xml:space="preserve">
|-
|3031||Fasteners I||Metal fasteners||2 kg</v>
      </c>
      <c r="I43" s="40" t="str">
        <f>IF(AND(Resources[[#This Row],[id]]&gt;=L$4,Resources[[#This Row],[id]]&lt;L$5),Resources[[#This Row],[Wiki Row]],"")</f>
        <v/>
      </c>
    </row>
    <row r="44" spans="1:9" x14ac:dyDescent="0.3">
      <c r="A44" s="26" t="s">
        <v>406</v>
      </c>
      <c r="B44" s="38">
        <v>3101</v>
      </c>
      <c r="C44" s="39" t="s">
        <v>223</v>
      </c>
      <c r="D44" s="39" t="s">
        <v>224</v>
      </c>
      <c r="E44" s="38">
        <v>2</v>
      </c>
      <c r="F44" s="40">
        <v>0</v>
      </c>
      <c r="G44" s="40">
        <v>0</v>
      </c>
      <c r="H44" s="40" t="str">
        <f>CHAR(10)&amp;"|-"&amp;CHAR(10)&amp;"|"&amp;Resources[[#This Row],[id]]&amp;"||"&amp;Resources[[#This Row],[name]]&amp;"||"&amp;Resources[[#This Row],[description]]&amp;"||"&amp;Resources[[#This Row],[mass]]&amp;" kg"</f>
        <v xml:space="preserve">
|-
|3101||Springs I||High tension springs||2 kg</v>
      </c>
      <c r="I44" s="40" t="str">
        <f>IF(AND(Resources[[#This Row],[id]]&gt;=L$4,Resources[[#This Row],[id]]&lt;L$5),Resources[[#This Row],[Wiki Row]],"")</f>
        <v/>
      </c>
    </row>
    <row r="45" spans="1:9" x14ac:dyDescent="0.3">
      <c r="A45" s="26" t="s">
        <v>406</v>
      </c>
      <c r="B45" s="38">
        <v>3111</v>
      </c>
      <c r="C45" s="39" t="s">
        <v>225</v>
      </c>
      <c r="D45" s="39" t="s">
        <v>226</v>
      </c>
      <c r="E45" s="38">
        <v>2</v>
      </c>
      <c r="F45" s="40">
        <v>0</v>
      </c>
      <c r="G45" s="40">
        <v>0</v>
      </c>
      <c r="H45" s="40" t="str">
        <f>CHAR(10)&amp;"|-"&amp;CHAR(10)&amp;"|"&amp;Resources[[#This Row],[id]]&amp;"||"&amp;Resources[[#This Row],[name]]&amp;"||"&amp;Resources[[#This Row],[description]]&amp;"||"&amp;Resources[[#This Row],[mass]]&amp;" kg"</f>
        <v xml:space="preserve">
|-
|3111||Gears I||Assorted gears||2 kg</v>
      </c>
      <c r="I45" s="40" t="str">
        <f>IF(AND(Resources[[#This Row],[id]]&gt;=L$4,Resources[[#This Row],[id]]&lt;L$5),Resources[[#This Row],[Wiki Row]],"")</f>
        <v/>
      </c>
    </row>
    <row r="46" spans="1:9" x14ac:dyDescent="0.3">
      <c r="A46" s="26" t="s">
        <v>406</v>
      </c>
      <c r="B46" s="38">
        <v>3121</v>
      </c>
      <c r="C46" s="39" t="s">
        <v>227</v>
      </c>
      <c r="D46" s="39" t="s">
        <v>228</v>
      </c>
      <c r="E46" s="38">
        <v>2</v>
      </c>
      <c r="F46" s="40">
        <v>0</v>
      </c>
      <c r="G46" s="40">
        <v>0</v>
      </c>
      <c r="H46" s="40" t="str">
        <f>CHAR(10)&amp;"|-"&amp;CHAR(10)&amp;"|"&amp;Resources[[#This Row],[id]]&amp;"||"&amp;Resources[[#This Row],[name]]&amp;"||"&amp;Resources[[#This Row],[description]]&amp;"||"&amp;Resources[[#This Row],[mass]]&amp;" kg"</f>
        <v xml:space="preserve">
|-
|3121||Pulleys I||Assorted pulleys||2 kg</v>
      </c>
      <c r="I46" s="40" t="str">
        <f>IF(AND(Resources[[#This Row],[id]]&gt;=L$4,Resources[[#This Row],[id]]&lt;L$5),Resources[[#This Row],[Wiki Row]],"")</f>
        <v/>
      </c>
    </row>
    <row r="47" spans="1:9" x14ac:dyDescent="0.3">
      <c r="A47" s="26" t="s">
        <v>406</v>
      </c>
      <c r="B47" s="38">
        <v>3141</v>
      </c>
      <c r="C47" s="39" t="s">
        <v>229</v>
      </c>
      <c r="D47" s="39" t="s">
        <v>230</v>
      </c>
      <c r="E47" s="38">
        <v>2</v>
      </c>
      <c r="F47" s="40">
        <v>0</v>
      </c>
      <c r="G47" s="40">
        <v>0</v>
      </c>
      <c r="H47" s="40" t="str">
        <f>CHAR(10)&amp;"|-"&amp;CHAR(10)&amp;"|"&amp;Resources[[#This Row],[id]]&amp;"||"&amp;Resources[[#This Row],[name]]&amp;"||"&amp;Resources[[#This Row],[description]]&amp;"||"&amp;Resources[[#This Row],[mass]]&amp;" kg"</f>
        <v xml:space="preserve">
|-
|3141||Belts I||Synthetic belts||2 kg</v>
      </c>
      <c r="I47" s="40" t="str">
        <f>IF(AND(Resources[[#This Row],[id]]&gt;=L$4,Resources[[#This Row],[id]]&lt;L$5),Resources[[#This Row],[Wiki Row]],"")</f>
        <v/>
      </c>
    </row>
    <row r="48" spans="1:9" x14ac:dyDescent="0.3">
      <c r="A48" s="26" t="s">
        <v>406</v>
      </c>
      <c r="B48" s="38">
        <v>3201</v>
      </c>
      <c r="C48" s="39" t="s">
        <v>231</v>
      </c>
      <c r="D48" s="39" t="s">
        <v>232</v>
      </c>
      <c r="E48" s="38">
        <v>2</v>
      </c>
      <c r="F48" s="40">
        <v>0</v>
      </c>
      <c r="G48" s="40">
        <v>0</v>
      </c>
      <c r="H48" s="40" t="str">
        <f>CHAR(10)&amp;"|-"&amp;CHAR(10)&amp;"|"&amp;Resources[[#This Row],[id]]&amp;"||"&amp;Resources[[#This Row],[name]]&amp;"||"&amp;Resources[[#This Row],[description]]&amp;"||"&amp;Resources[[#This Row],[mass]]&amp;" kg"</f>
        <v xml:space="preserve">
|-
|3201||Conductors I||All purpose conductors||2 kg</v>
      </c>
      <c r="I48" s="40" t="str">
        <f>IF(AND(Resources[[#This Row],[id]]&gt;=L$4,Resources[[#This Row],[id]]&lt;L$5),Resources[[#This Row],[Wiki Row]],"")</f>
        <v/>
      </c>
    </row>
    <row r="49" spans="1:9" x14ac:dyDescent="0.3">
      <c r="A49" s="26" t="s">
        <v>406</v>
      </c>
      <c r="B49" s="38">
        <v>3211</v>
      </c>
      <c r="C49" s="39" t="s">
        <v>233</v>
      </c>
      <c r="D49" s="39" t="s">
        <v>234</v>
      </c>
      <c r="E49" s="38">
        <v>1</v>
      </c>
      <c r="F49" s="40">
        <v>0</v>
      </c>
      <c r="G49" s="40">
        <v>0</v>
      </c>
      <c r="H49" s="40" t="str">
        <f>CHAR(10)&amp;"|-"&amp;CHAR(10)&amp;"|"&amp;Resources[[#This Row],[id]]&amp;"||"&amp;Resources[[#This Row],[name]]&amp;"||"&amp;Resources[[#This Row],[description]]&amp;"||"&amp;Resources[[#This Row],[mass]]&amp;" kg"</f>
        <v xml:space="preserve">
|-
|3211||Semiconductors I||Electronic semiconductors||1 kg</v>
      </c>
      <c r="I49" s="40" t="str">
        <f>IF(AND(Resources[[#This Row],[id]]&gt;=L$4,Resources[[#This Row],[id]]&lt;L$5),Resources[[#This Row],[Wiki Row]],"")</f>
        <v/>
      </c>
    </row>
    <row r="50" spans="1:9" x14ac:dyDescent="0.3">
      <c r="A50" s="26" t="s">
        <v>406</v>
      </c>
      <c r="B50" s="38">
        <v>3221</v>
      </c>
      <c r="C50" s="39" t="s">
        <v>235</v>
      </c>
      <c r="D50" s="39" t="s">
        <v>236</v>
      </c>
      <c r="E50" s="38">
        <v>2</v>
      </c>
      <c r="F50" s="40">
        <v>0</v>
      </c>
      <c r="G50" s="40">
        <v>0</v>
      </c>
      <c r="H50" s="40" t="str">
        <f>CHAR(10)&amp;"|-"&amp;CHAR(10)&amp;"|"&amp;Resources[[#This Row],[id]]&amp;"||"&amp;Resources[[#This Row],[name]]&amp;"||"&amp;Resources[[#This Row],[description]]&amp;"||"&amp;Resources[[#This Row],[mass]]&amp;" kg"</f>
        <v xml:space="preserve">
|-
|3221||Superconductors I||High performance superconductors||2 kg</v>
      </c>
      <c r="I50" s="40" t="str">
        <f>IF(AND(Resources[[#This Row],[id]]&gt;=L$4,Resources[[#This Row],[id]]&lt;L$5),Resources[[#This Row],[Wiki Row]],"")</f>
        <v/>
      </c>
    </row>
    <row r="51" spans="1:9" x14ac:dyDescent="0.3">
      <c r="A51" s="26" t="s">
        <v>406</v>
      </c>
      <c r="B51" s="38">
        <v>3301</v>
      </c>
      <c r="C51" s="39" t="s">
        <v>237</v>
      </c>
      <c r="D51" s="39" t="s">
        <v>238</v>
      </c>
      <c r="E51" s="38">
        <v>2</v>
      </c>
      <c r="F51" s="40">
        <v>0</v>
      </c>
      <c r="G51" s="40">
        <v>0</v>
      </c>
      <c r="H51" s="40" t="str">
        <f>CHAR(10)&amp;"|-"&amp;CHAR(10)&amp;"|"&amp;Resources[[#This Row],[id]]&amp;"||"&amp;Resources[[#This Row],[name]]&amp;"||"&amp;Resources[[#This Row],[description]]&amp;"||"&amp;Resources[[#This Row],[mass]]&amp;" kg"</f>
        <v xml:space="preserve">
|-
|3301||Hoses I||Synthetic hoses||2 kg</v>
      </c>
      <c r="I51" s="40" t="str">
        <f>IF(AND(Resources[[#This Row],[id]]&gt;=L$4,Resources[[#This Row],[id]]&lt;L$5),Resources[[#This Row],[Wiki Row]],"")</f>
        <v/>
      </c>
    </row>
    <row r="52" spans="1:9" x14ac:dyDescent="0.3">
      <c r="A52" s="26" t="s">
        <v>406</v>
      </c>
      <c r="B52" s="38">
        <v>3311</v>
      </c>
      <c r="C52" s="39" t="s">
        <v>239</v>
      </c>
      <c r="D52" s="39" t="s">
        <v>240</v>
      </c>
      <c r="E52" s="38">
        <v>7</v>
      </c>
      <c r="F52" s="40">
        <v>0</v>
      </c>
      <c r="G52" s="40">
        <v>0</v>
      </c>
      <c r="H52" s="40" t="str">
        <f>CHAR(10)&amp;"|-"&amp;CHAR(10)&amp;"|"&amp;Resources[[#This Row],[id]]&amp;"||"&amp;Resources[[#This Row],[name]]&amp;"||"&amp;Resources[[#This Row],[description]]&amp;"||"&amp;Resources[[#This Row],[mass]]&amp;" kg"</f>
        <v xml:space="preserve">
|-
|3311||Pipes I||High pressure pipes||7 kg</v>
      </c>
      <c r="I52" s="40" t="str">
        <f>IF(AND(Resources[[#This Row],[id]]&gt;=L$4,Resources[[#This Row],[id]]&lt;L$5),Resources[[#This Row],[Wiki Row]],"")</f>
        <v/>
      </c>
    </row>
    <row r="53" spans="1:9" x14ac:dyDescent="0.3">
      <c r="A53" s="26" t="s">
        <v>406</v>
      </c>
      <c r="B53" s="38">
        <v>3321</v>
      </c>
      <c r="C53" s="39" t="s">
        <v>241</v>
      </c>
      <c r="D53" s="39" t="s">
        <v>242</v>
      </c>
      <c r="E53" s="38">
        <v>12</v>
      </c>
      <c r="F53" s="40">
        <v>0</v>
      </c>
      <c r="G53" s="40">
        <v>0</v>
      </c>
      <c r="H53" s="40" t="str">
        <f>CHAR(10)&amp;"|-"&amp;CHAR(10)&amp;"|"&amp;Resources[[#This Row],[id]]&amp;"||"&amp;Resources[[#This Row],[name]]&amp;"||"&amp;Resources[[#This Row],[description]]&amp;"||"&amp;Resources[[#This Row],[mass]]&amp;" kg"</f>
        <v xml:space="preserve">
|-
|3321||Tanks I||Reinforced tanks||12 kg</v>
      </c>
      <c r="I53" s="40" t="str">
        <f>IF(AND(Resources[[#This Row],[id]]&gt;=L$4,Resources[[#This Row],[id]]&lt;L$5),Resources[[#This Row],[Wiki Row]],"")</f>
        <v/>
      </c>
    </row>
    <row r="54" spans="1:9" x14ac:dyDescent="0.3">
      <c r="A54" s="26" t="s">
        <v>406</v>
      </c>
      <c r="B54" s="38">
        <v>3331</v>
      </c>
      <c r="C54" s="39" t="s">
        <v>243</v>
      </c>
      <c r="D54" s="39" t="s">
        <v>244</v>
      </c>
      <c r="E54" s="38">
        <v>2</v>
      </c>
      <c r="F54" s="40">
        <v>0</v>
      </c>
      <c r="G54" s="40">
        <v>0</v>
      </c>
      <c r="H54" s="40" t="str">
        <f>CHAR(10)&amp;"|-"&amp;CHAR(10)&amp;"|"&amp;Resources[[#This Row],[id]]&amp;"||"&amp;Resources[[#This Row],[name]]&amp;"||"&amp;Resources[[#This Row],[description]]&amp;"||"&amp;Resources[[#This Row],[mass]]&amp;" kg"</f>
        <v xml:space="preserve">
|-
|3331||Nozzles I||High pressure nozzles||2 kg</v>
      </c>
      <c r="I54" s="40" t="str">
        <f>IF(AND(Resources[[#This Row],[id]]&gt;=L$4,Resources[[#This Row],[id]]&lt;L$5),Resources[[#This Row],[Wiki Row]],"")</f>
        <v/>
      </c>
    </row>
    <row r="55" spans="1:9" x14ac:dyDescent="0.3">
      <c r="A55" s="26" t="s">
        <v>407</v>
      </c>
      <c r="B55" s="38">
        <v>4101</v>
      </c>
      <c r="C55" s="39" t="s">
        <v>245</v>
      </c>
      <c r="D55" s="39" t="s">
        <v>246</v>
      </c>
      <c r="E55" s="38">
        <v>8</v>
      </c>
      <c r="F55" s="40">
        <v>0</v>
      </c>
      <c r="G55" s="40">
        <v>0</v>
      </c>
      <c r="H55" s="40" t="str">
        <f>CHAR(10)&amp;"|-"&amp;CHAR(10)&amp;"|"&amp;Resources[[#This Row],[id]]&amp;"||"&amp;Resources[[#This Row],[name]]&amp;"||"&amp;Resources[[#This Row],[description]]&amp;"||"&amp;Resources[[#This Row],[mass]]&amp;" kg"</f>
        <v xml:space="preserve">
|-
|4101||Bores I||A rig for drilling into rock||8 kg</v>
      </c>
      <c r="I55" s="40" t="str">
        <f>IF(AND(Resources[[#This Row],[id]]&gt;=L$4,Resources[[#This Row],[id]]&lt;L$5),Resources[[#This Row],[Wiki Row]],"")</f>
        <v/>
      </c>
    </row>
    <row r="56" spans="1:9" x14ac:dyDescent="0.3">
      <c r="A56" s="26" t="s">
        <v>407</v>
      </c>
      <c r="B56" s="38">
        <v>4111</v>
      </c>
      <c r="C56" s="39" t="s">
        <v>247</v>
      </c>
      <c r="D56" s="39" t="s">
        <v>248</v>
      </c>
      <c r="E56" s="38">
        <v>9</v>
      </c>
      <c r="F56" s="40">
        <v>0</v>
      </c>
      <c r="G56" s="40">
        <v>0</v>
      </c>
      <c r="H56" s="40" t="str">
        <f>CHAR(10)&amp;"|-"&amp;CHAR(10)&amp;"|"&amp;Resources[[#This Row],[id]]&amp;"||"&amp;Resources[[#This Row],[name]]&amp;"||"&amp;Resources[[#This Row],[description]]&amp;"||"&amp;Resources[[#This Row],[mass]]&amp;" kg"</f>
        <v xml:space="preserve">
|-
|4111||Gear Boxes I||Step down and step up gears||9 kg</v>
      </c>
      <c r="I56" s="40" t="str">
        <f>IF(AND(Resources[[#This Row],[id]]&gt;=L$4,Resources[[#This Row],[id]]&lt;L$5),Resources[[#This Row],[Wiki Row]],"")</f>
        <v/>
      </c>
    </row>
    <row r="57" spans="1:9" x14ac:dyDescent="0.3">
      <c r="A57" s="26" t="s">
        <v>407</v>
      </c>
      <c r="B57" s="38">
        <v>4121</v>
      </c>
      <c r="C57" s="39" t="s">
        <v>249</v>
      </c>
      <c r="D57" s="39" t="s">
        <v>250</v>
      </c>
      <c r="E57" s="38">
        <v>9</v>
      </c>
      <c r="F57" s="40">
        <v>0</v>
      </c>
      <c r="G57" s="40">
        <v>0</v>
      </c>
      <c r="H57" s="40" t="str">
        <f>CHAR(10)&amp;"|-"&amp;CHAR(10)&amp;"|"&amp;Resources[[#This Row],[id]]&amp;"||"&amp;Resources[[#This Row],[name]]&amp;"||"&amp;Resources[[#This Row],[description]]&amp;"||"&amp;Resources[[#This Row],[mass]]&amp;" kg"</f>
        <v xml:space="preserve">
|-
|4121||Gyroscopes I||An elegantly designed gyroscope||9 kg</v>
      </c>
      <c r="I57" s="40" t="str">
        <f>IF(AND(Resources[[#This Row],[id]]&gt;=L$4,Resources[[#This Row],[id]]&lt;L$5),Resources[[#This Row],[Wiki Row]],"")</f>
        <v/>
      </c>
    </row>
    <row r="58" spans="1:9" x14ac:dyDescent="0.3">
      <c r="A58" s="26" t="s">
        <v>407</v>
      </c>
      <c r="B58" s="38">
        <v>4131</v>
      </c>
      <c r="C58" s="39" t="s">
        <v>251</v>
      </c>
      <c r="D58" s="39" t="s">
        <v>252</v>
      </c>
      <c r="E58" s="38">
        <v>9</v>
      </c>
      <c r="F58" s="40">
        <v>0</v>
      </c>
      <c r="G58" s="40">
        <v>0</v>
      </c>
      <c r="H58" s="40" t="str">
        <f>CHAR(10)&amp;"|-"&amp;CHAR(10)&amp;"|"&amp;Resources[[#This Row],[id]]&amp;"||"&amp;Resources[[#This Row],[name]]&amp;"||"&amp;Resources[[#This Row],[description]]&amp;"||"&amp;Resources[[#This Row],[mass]]&amp;" kg"</f>
        <v xml:space="preserve">
|-
|4131||Heat Sinks I||A mechanism for dissipating heat||9 kg</v>
      </c>
      <c r="I58" s="40" t="str">
        <f>IF(AND(Resources[[#This Row],[id]]&gt;=L$4,Resources[[#This Row],[id]]&lt;L$5),Resources[[#This Row],[Wiki Row]],"")</f>
        <v/>
      </c>
    </row>
    <row r="59" spans="1:9" x14ac:dyDescent="0.3">
      <c r="A59" s="26" t="s">
        <v>407</v>
      </c>
      <c r="B59" s="38">
        <v>4141</v>
      </c>
      <c r="C59" s="39" t="s">
        <v>253</v>
      </c>
      <c r="D59" s="39" t="s">
        <v>254</v>
      </c>
      <c r="E59" s="38">
        <v>14</v>
      </c>
      <c r="F59" s="40">
        <v>0</v>
      </c>
      <c r="G59" s="40">
        <v>0</v>
      </c>
      <c r="H59" s="40" t="str">
        <f>CHAR(10)&amp;"|-"&amp;CHAR(10)&amp;"|"&amp;Resources[[#This Row],[id]]&amp;"||"&amp;Resources[[#This Row],[name]]&amp;"||"&amp;Resources[[#This Row],[description]]&amp;"||"&amp;Resources[[#This Row],[mass]]&amp;" kg"</f>
        <v xml:space="preserve">
|-
|4141||Heat Shields I||A ceramic structure to block intense heat||14 kg</v>
      </c>
      <c r="I59" s="40" t="str">
        <f>IF(AND(Resources[[#This Row],[id]]&gt;=L$4,Resources[[#This Row],[id]]&lt;L$5),Resources[[#This Row],[Wiki Row]],"")</f>
        <v/>
      </c>
    </row>
    <row r="60" spans="1:9" x14ac:dyDescent="0.3">
      <c r="A60" s="26" t="s">
        <v>407</v>
      </c>
      <c r="B60" s="38">
        <v>4201</v>
      </c>
      <c r="C60" s="39" t="s">
        <v>255</v>
      </c>
      <c r="D60" s="39" t="s">
        <v>256</v>
      </c>
      <c r="E60" s="38">
        <v>15</v>
      </c>
      <c r="F60" s="40">
        <v>0</v>
      </c>
      <c r="G60" s="40">
        <v>0</v>
      </c>
      <c r="H60" s="40" t="str">
        <f>CHAR(10)&amp;"|-"&amp;CHAR(10)&amp;"|"&amp;Resources[[#This Row],[id]]&amp;"||"&amp;Resources[[#This Row],[name]]&amp;"||"&amp;Resources[[#This Row],[description]]&amp;"||"&amp;Resources[[#This Row],[mass]]&amp;" kg"</f>
        <v xml:space="preserve">
|-
|4201||Heaters I||A unit for generating heat||15 kg</v>
      </c>
      <c r="I60" s="40" t="str">
        <f>IF(AND(Resources[[#This Row],[id]]&gt;=L$4,Resources[[#This Row],[id]]&lt;L$5),Resources[[#This Row],[Wiki Row]],"")</f>
        <v/>
      </c>
    </row>
    <row r="61" spans="1:9" x14ac:dyDescent="0.3">
      <c r="A61" s="26" t="s">
        <v>407</v>
      </c>
      <c r="B61" s="38">
        <v>4211</v>
      </c>
      <c r="C61" s="39" t="s">
        <v>257</v>
      </c>
      <c r="D61" s="39" t="s">
        <v>258</v>
      </c>
      <c r="E61" s="38">
        <v>11</v>
      </c>
      <c r="F61" s="40">
        <v>0</v>
      </c>
      <c r="G61" s="40">
        <v>0</v>
      </c>
      <c r="H61" s="40" t="str">
        <f>CHAR(10)&amp;"|-"&amp;CHAR(10)&amp;"|"&amp;Resources[[#This Row],[id]]&amp;"||"&amp;Resources[[#This Row],[name]]&amp;"||"&amp;Resources[[#This Row],[description]]&amp;"||"&amp;Resources[[#This Row],[mass]]&amp;" kg"</f>
        <v xml:space="preserve">
|-
|4211||Solar Arrays I||Panels to generate energy from the sun||11 kg</v>
      </c>
      <c r="I61" s="40" t="str">
        <f>IF(AND(Resources[[#This Row],[id]]&gt;=L$4,Resources[[#This Row],[id]]&lt;L$5),Resources[[#This Row],[Wiki Row]],"")</f>
        <v/>
      </c>
    </row>
    <row r="62" spans="1:9" x14ac:dyDescent="0.3">
      <c r="A62" s="26" t="s">
        <v>407</v>
      </c>
      <c r="B62" s="38">
        <v>4221</v>
      </c>
      <c r="C62" s="39" t="s">
        <v>259</v>
      </c>
      <c r="D62" s="39" t="s">
        <v>260</v>
      </c>
      <c r="E62" s="38">
        <v>18</v>
      </c>
      <c r="F62" s="40">
        <v>0</v>
      </c>
      <c r="G62" s="40">
        <v>0</v>
      </c>
      <c r="H62" s="40" t="str">
        <f>CHAR(10)&amp;"|-"&amp;CHAR(10)&amp;"|"&amp;Resources[[#This Row],[id]]&amp;"||"&amp;Resources[[#This Row],[name]]&amp;"||"&amp;Resources[[#This Row],[description]]&amp;"||"&amp;Resources[[#This Row],[mass]]&amp;" kg"</f>
        <v xml:space="preserve">
|-
|4221||Welders I||A high energy welding device||18 kg</v>
      </c>
      <c r="I62" s="40" t="str">
        <f>IF(AND(Resources[[#This Row],[id]]&gt;=L$4,Resources[[#This Row],[id]]&lt;L$5),Resources[[#This Row],[Wiki Row]],"")</f>
        <v/>
      </c>
    </row>
    <row r="63" spans="1:9" x14ac:dyDescent="0.3">
      <c r="A63" s="26" t="s">
        <v>407</v>
      </c>
      <c r="B63" s="38">
        <v>4231</v>
      </c>
      <c r="C63" s="39" t="s">
        <v>261</v>
      </c>
      <c r="D63" s="39" t="s">
        <v>262</v>
      </c>
      <c r="E63" s="38">
        <v>16</v>
      </c>
      <c r="F63" s="40">
        <v>0</v>
      </c>
      <c r="G63" s="40">
        <v>0</v>
      </c>
      <c r="H63" s="40" t="str">
        <f>CHAR(10)&amp;"|-"&amp;CHAR(10)&amp;"|"&amp;Resources[[#This Row],[id]]&amp;"||"&amp;Resources[[#This Row],[name]]&amp;"||"&amp;Resources[[#This Row],[description]]&amp;"||"&amp;Resources[[#This Row],[mass]]&amp;" kg"</f>
        <v xml:space="preserve">
|-
|4231||Lasers I||A device to focus high energy light||16 kg</v>
      </c>
      <c r="I63" s="40" t="str">
        <f>IF(AND(Resources[[#This Row],[id]]&gt;=L$4,Resources[[#This Row],[id]]&lt;L$5),Resources[[#This Row],[Wiki Row]],"")</f>
        <v/>
      </c>
    </row>
    <row r="64" spans="1:9" x14ac:dyDescent="0.3">
      <c r="A64" s="26" t="s">
        <v>407</v>
      </c>
      <c r="B64" s="38">
        <v>4241</v>
      </c>
      <c r="C64" s="39" t="s">
        <v>263</v>
      </c>
      <c r="D64" s="39" t="s">
        <v>264</v>
      </c>
      <c r="E64" s="38">
        <v>8</v>
      </c>
      <c r="F64" s="40">
        <v>0</v>
      </c>
      <c r="G64" s="40">
        <v>0</v>
      </c>
      <c r="H64" s="40" t="str">
        <f>CHAR(10)&amp;"|-"&amp;CHAR(10)&amp;"|"&amp;Resources[[#This Row],[id]]&amp;"||"&amp;Resources[[#This Row],[name]]&amp;"||"&amp;Resources[[#This Row],[description]]&amp;"||"&amp;Resources[[#This Row],[mass]]&amp;" kg"</f>
        <v xml:space="preserve">
|-
|4241||Transceivers I||A long range radio communications system||8 kg</v>
      </c>
      <c r="I64" s="40" t="str">
        <f>IF(AND(Resources[[#This Row],[id]]&gt;=L$4,Resources[[#This Row],[id]]&lt;L$5),Resources[[#This Row],[Wiki Row]],"")</f>
        <v/>
      </c>
    </row>
    <row r="65" spans="1:9" x14ac:dyDescent="0.3">
      <c r="A65" s="26" t="s">
        <v>407</v>
      </c>
      <c r="B65" s="38">
        <v>4251</v>
      </c>
      <c r="C65" s="39" t="s">
        <v>265</v>
      </c>
      <c r="D65" s="39" t="s">
        <v>266</v>
      </c>
      <c r="E65" s="38">
        <v>10</v>
      </c>
      <c r="F65" s="40">
        <v>0</v>
      </c>
      <c r="G65" s="40">
        <v>0</v>
      </c>
      <c r="H65" s="40" t="str">
        <f>CHAR(10)&amp;"|-"&amp;CHAR(10)&amp;"|"&amp;Resources[[#This Row],[id]]&amp;"||"&amp;Resources[[#This Row],[name]]&amp;"||"&amp;Resources[[#This Row],[description]]&amp;"||"&amp;Resources[[#This Row],[mass]]&amp;" kg"</f>
        <v xml:space="preserve">
|-
|4251||Scanners I||A sensitive broad range detector of electromagnetic waves||10 kg</v>
      </c>
      <c r="I65" s="40" t="str">
        <f>IF(AND(Resources[[#This Row],[id]]&gt;=L$4,Resources[[#This Row],[id]]&lt;L$5),Resources[[#This Row],[Wiki Row]],"")</f>
        <v/>
      </c>
    </row>
    <row r="66" spans="1:9" x14ac:dyDescent="0.3">
      <c r="A66" s="26" t="s">
        <v>407</v>
      </c>
      <c r="B66" s="38">
        <v>4261</v>
      </c>
      <c r="C66" s="39" t="s">
        <v>267</v>
      </c>
      <c r="D66" s="39" t="s">
        <v>268</v>
      </c>
      <c r="E66" s="38">
        <v>11</v>
      </c>
      <c r="F66" s="40">
        <v>0</v>
      </c>
      <c r="G66" s="40">
        <v>0</v>
      </c>
      <c r="H66" s="40" t="str">
        <f>CHAR(10)&amp;"|-"&amp;CHAR(10)&amp;"|"&amp;Resources[[#This Row],[id]]&amp;"||"&amp;Resources[[#This Row],[name]]&amp;"||"&amp;Resources[[#This Row],[description]]&amp;"||"&amp;Resources[[#This Row],[mass]]&amp;" kg"</f>
        <v xml:space="preserve">
|-
|4261||Computers I||A powerful onboard computer||11 kg</v>
      </c>
      <c r="I66" s="40" t="str">
        <f>IF(AND(Resources[[#This Row],[id]]&gt;=L$4,Resources[[#This Row],[id]]&lt;L$5),Resources[[#This Row],[Wiki Row]],"")</f>
        <v/>
      </c>
    </row>
    <row r="67" spans="1:9" x14ac:dyDescent="0.3">
      <c r="A67" s="26" t="s">
        <v>407</v>
      </c>
      <c r="B67" s="38">
        <v>4271</v>
      </c>
      <c r="C67" s="39" t="s">
        <v>269</v>
      </c>
      <c r="D67" s="39" t="s">
        <v>270</v>
      </c>
      <c r="E67" s="38">
        <v>10</v>
      </c>
      <c r="F67" s="40">
        <v>0</v>
      </c>
      <c r="G67" s="40">
        <v>0</v>
      </c>
      <c r="H67" s="40" t="str">
        <f>CHAR(10)&amp;"|-"&amp;CHAR(10)&amp;"|"&amp;Resources[[#This Row],[id]]&amp;"||"&amp;Resources[[#This Row],[name]]&amp;"||"&amp;Resources[[#This Row],[description]]&amp;"||"&amp;Resources[[#This Row],[mass]]&amp;" kg"</f>
        <v xml:space="preserve">
|-
|4271||Solenoids I||Electromagnetic actuators||10 kg</v>
      </c>
      <c r="I67" s="40" t="str">
        <f>IF(AND(Resources[[#This Row],[id]]&gt;=L$4,Resources[[#This Row],[id]]&lt;L$5),Resources[[#This Row],[Wiki Row]],"")</f>
        <v/>
      </c>
    </row>
    <row r="68" spans="1:9" x14ac:dyDescent="0.3">
      <c r="A68" s="26" t="s">
        <v>407</v>
      </c>
      <c r="B68" s="38">
        <v>4281</v>
      </c>
      <c r="C68" s="39" t="s">
        <v>271</v>
      </c>
      <c r="D68" s="39" t="s">
        <v>272</v>
      </c>
      <c r="E68" s="38">
        <v>11</v>
      </c>
      <c r="F68" s="40">
        <v>0</v>
      </c>
      <c r="G68" s="40">
        <v>0</v>
      </c>
      <c r="H68" s="40" t="str">
        <f>CHAR(10)&amp;"|-"&amp;CHAR(10)&amp;"|"&amp;Resources[[#This Row],[id]]&amp;"||"&amp;Resources[[#This Row],[name]]&amp;"||"&amp;Resources[[#This Row],[description]]&amp;"||"&amp;Resources[[#This Row],[mass]]&amp;" kg"</f>
        <v xml:space="preserve">
|-
|4281||Motors I||Electromagnetic motors||11 kg</v>
      </c>
      <c r="I68" s="40" t="str">
        <f>IF(AND(Resources[[#This Row],[id]]&gt;=L$4,Resources[[#This Row],[id]]&lt;L$5),Resources[[#This Row],[Wiki Row]],"")</f>
        <v/>
      </c>
    </row>
    <row r="69" spans="1:9" x14ac:dyDescent="0.3">
      <c r="A69" s="26" t="s">
        <v>407</v>
      </c>
      <c r="B69" s="38">
        <v>4301</v>
      </c>
      <c r="C69" s="39" t="s">
        <v>273</v>
      </c>
      <c r="D69" s="39" t="s">
        <v>274</v>
      </c>
      <c r="E69" s="38">
        <v>9</v>
      </c>
      <c r="F69" s="40">
        <v>0</v>
      </c>
      <c r="G69" s="40">
        <v>0</v>
      </c>
      <c r="H69" s="40" t="str">
        <f>CHAR(10)&amp;"|-"&amp;CHAR(10)&amp;"|"&amp;Resources[[#This Row],[id]]&amp;"||"&amp;Resources[[#This Row],[name]]&amp;"||"&amp;Resources[[#This Row],[description]]&amp;"||"&amp;Resources[[#This Row],[mass]]&amp;" kg"</f>
        <v xml:space="preserve">
|-
|4301||Valves I||High pressure valves||9 kg</v>
      </c>
      <c r="I69" s="40" t="str">
        <f>IF(AND(Resources[[#This Row],[id]]&gt;=L$4,Resources[[#This Row],[id]]&lt;L$5),Resources[[#This Row],[Wiki Row]],"")</f>
        <v/>
      </c>
    </row>
    <row r="70" spans="1:9" x14ac:dyDescent="0.3">
      <c r="A70" s="26" t="s">
        <v>407</v>
      </c>
      <c r="B70" s="38">
        <v>4311</v>
      </c>
      <c r="C70" s="39" t="s">
        <v>275</v>
      </c>
      <c r="D70" s="39" t="s">
        <v>276</v>
      </c>
      <c r="E70" s="38">
        <v>6</v>
      </c>
      <c r="F70" s="40">
        <v>0</v>
      </c>
      <c r="G70" s="40">
        <v>0</v>
      </c>
      <c r="H70" s="40" t="str">
        <f>CHAR(10)&amp;"|-"&amp;CHAR(10)&amp;"|"&amp;Resources[[#This Row],[id]]&amp;"||"&amp;Resources[[#This Row],[name]]&amp;"||"&amp;Resources[[#This Row],[description]]&amp;"||"&amp;Resources[[#This Row],[mass]]&amp;" kg"</f>
        <v xml:space="preserve">
|-
|4311||Pumps I||High pressure pumps||6 kg</v>
      </c>
      <c r="I70" s="40" t="str">
        <f>IF(AND(Resources[[#This Row],[id]]&gt;=L$4,Resources[[#This Row],[id]]&lt;L$5),Resources[[#This Row],[Wiki Row]],"")</f>
        <v/>
      </c>
    </row>
    <row r="71" spans="1:9" x14ac:dyDescent="0.3">
      <c r="A71" s="26" t="s">
        <v>407</v>
      </c>
      <c r="B71" s="38">
        <v>4321</v>
      </c>
      <c r="C71" s="39" t="s">
        <v>277</v>
      </c>
      <c r="D71" s="39" t="s">
        <v>278</v>
      </c>
      <c r="E71" s="38">
        <v>6</v>
      </c>
      <c r="F71" s="40">
        <v>0</v>
      </c>
      <c r="G71" s="40">
        <v>0</v>
      </c>
      <c r="H71" s="40" t="str">
        <f>CHAR(10)&amp;"|-"&amp;CHAR(10)&amp;"|"&amp;Resources[[#This Row],[id]]&amp;"||"&amp;Resources[[#This Row],[name]]&amp;"||"&amp;Resources[[#This Row],[description]]&amp;"||"&amp;Resources[[#This Row],[mass]]&amp;" kg"</f>
        <v xml:space="preserve">
|-
|4321||Pistons I||Pneumatic pistons||6 kg</v>
      </c>
      <c r="I71" s="40" t="str">
        <f>IF(AND(Resources[[#This Row],[id]]&gt;=L$4,Resources[[#This Row],[id]]&lt;L$5),Resources[[#This Row],[Wiki Row]],"")</f>
        <v/>
      </c>
    </row>
    <row r="72" spans="1:9" x14ac:dyDescent="0.3">
      <c r="A72" s="26" t="s">
        <v>407</v>
      </c>
      <c r="B72" s="38">
        <v>4401</v>
      </c>
      <c r="C72" s="39" t="s">
        <v>279</v>
      </c>
      <c r="D72" s="39" t="s">
        <v>280</v>
      </c>
      <c r="E72" s="38">
        <v>18</v>
      </c>
      <c r="F72" s="40">
        <v>0</v>
      </c>
      <c r="G72" s="40">
        <v>0</v>
      </c>
      <c r="H72" s="40" t="str">
        <f>CHAR(10)&amp;"|-"&amp;CHAR(10)&amp;"|"&amp;Resources[[#This Row],[id]]&amp;"||"&amp;Resources[[#This Row],[name]]&amp;"||"&amp;Resources[[#This Row],[description]]&amp;"||"&amp;Resources[[#This Row],[mass]]&amp;" kg"</f>
        <v xml:space="preserve">
|-
|4401||Heat Pumps I||Heat transfer systems||18 kg</v>
      </c>
      <c r="I72" s="40" t="str">
        <f>IF(AND(Resources[[#This Row],[id]]&gt;=L$4,Resources[[#This Row],[id]]&lt;L$5),Resources[[#This Row],[Wiki Row]],"")</f>
        <v/>
      </c>
    </row>
    <row r="73" spans="1:9" x14ac:dyDescent="0.3">
      <c r="A73" s="26" t="s">
        <v>407</v>
      </c>
      <c r="B73" s="38">
        <v>4411</v>
      </c>
      <c r="C73" s="39" t="s">
        <v>281</v>
      </c>
      <c r="D73" s="39" t="s">
        <v>282</v>
      </c>
      <c r="E73" s="38">
        <v>17</v>
      </c>
      <c r="F73" s="40">
        <v>0</v>
      </c>
      <c r="G73" s="40">
        <v>0</v>
      </c>
      <c r="H73" s="40" t="str">
        <f>CHAR(10)&amp;"|-"&amp;CHAR(10)&amp;"|"&amp;Resources[[#This Row],[id]]&amp;"||"&amp;Resources[[#This Row],[name]]&amp;"||"&amp;Resources[[#This Row],[description]]&amp;"||"&amp;Resources[[#This Row],[mass]]&amp;" kg"</f>
        <v xml:space="preserve">
|-
|4411||Thrusters I||Navigational rocket thrusters||17 kg</v>
      </c>
      <c r="I73" s="40" t="str">
        <f>IF(AND(Resources[[#This Row],[id]]&gt;=L$4,Resources[[#This Row],[id]]&lt;L$5),Resources[[#This Row],[Wiki Row]],"")</f>
        <v/>
      </c>
    </row>
    <row r="74" spans="1:9" x14ac:dyDescent="0.3">
      <c r="A74" s="26" t="s">
        <v>407</v>
      </c>
      <c r="B74" s="38">
        <v>4421</v>
      </c>
      <c r="C74" s="39" t="s">
        <v>283</v>
      </c>
      <c r="D74" s="39" t="s">
        <v>284</v>
      </c>
      <c r="E74" s="38">
        <v>18</v>
      </c>
      <c r="F74" s="40">
        <v>0</v>
      </c>
      <c r="G74" s="40">
        <v>0</v>
      </c>
      <c r="H74" s="40" t="str">
        <f>CHAR(10)&amp;"|-"&amp;CHAR(10)&amp;"|"&amp;Resources[[#This Row],[id]]&amp;"||"&amp;Resources[[#This Row],[name]]&amp;"||"&amp;Resources[[#This Row],[description]]&amp;"||"&amp;Resources[[#This Row],[mass]]&amp;" kg"</f>
        <v xml:space="preserve">
|-
|4421||Batteries I||High density battery cells||18 kg</v>
      </c>
      <c r="I74" s="40" t="str">
        <f>IF(AND(Resources[[#This Row],[id]]&gt;=L$4,Resources[[#This Row],[id]]&lt;L$5),Resources[[#This Row],[Wiki Row]],"")</f>
        <v/>
      </c>
    </row>
    <row r="75" spans="1:9" x14ac:dyDescent="0.3">
      <c r="A75" s="26" t="s">
        <v>407</v>
      </c>
      <c r="B75" s="38">
        <v>4431</v>
      </c>
      <c r="C75" s="39" t="s">
        <v>285</v>
      </c>
      <c r="D75" s="39" t="s">
        <v>286</v>
      </c>
      <c r="E75" s="38">
        <v>14</v>
      </c>
      <c r="F75" s="40">
        <v>0</v>
      </c>
      <c r="G75" s="40">
        <v>0</v>
      </c>
      <c r="H75" s="40" t="str">
        <f>CHAR(10)&amp;"|-"&amp;CHAR(10)&amp;"|"&amp;Resources[[#This Row],[id]]&amp;"||"&amp;Resources[[#This Row],[name]]&amp;"||"&amp;Resources[[#This Row],[description]]&amp;"||"&amp;Resources[[#This Row],[mass]]&amp;" kg"</f>
        <v xml:space="preserve">
|-
|4431||Torches I||Directed high intensity flame||14 kg</v>
      </c>
      <c r="I75" s="40" t="str">
        <f>IF(AND(Resources[[#This Row],[id]]&gt;=L$4,Resources[[#This Row],[id]]&lt;L$5),Resources[[#This Row],[Wiki Row]],"")</f>
        <v/>
      </c>
    </row>
    <row r="76" spans="1:9" x14ac:dyDescent="0.3">
      <c r="A76" s="26" t="s">
        <v>407</v>
      </c>
      <c r="B76" s="38">
        <v>4501</v>
      </c>
      <c r="C76" s="39" t="s">
        <v>287</v>
      </c>
      <c r="D76" s="39" t="s">
        <v>288</v>
      </c>
      <c r="E76" s="38">
        <v>17</v>
      </c>
      <c r="F76" s="40">
        <v>0</v>
      </c>
      <c r="G76" s="40">
        <v>0</v>
      </c>
      <c r="H76" s="40" t="str">
        <f>CHAR(10)&amp;"|-"&amp;CHAR(10)&amp;"|"&amp;Resources[[#This Row],[id]]&amp;"||"&amp;Resources[[#This Row],[name]]&amp;"||"&amp;Resources[[#This Row],[description]]&amp;"||"&amp;Resources[[#This Row],[mass]]&amp;" kg"</f>
        <v xml:space="preserve">
|-
|4501||Reactors I||Nuclear energy core||17 kg</v>
      </c>
      <c r="I76" s="40" t="str">
        <f>IF(AND(Resources[[#This Row],[id]]&gt;=L$4,Resources[[#This Row],[id]]&lt;L$5),Resources[[#This Row],[Wiki Row]],"")</f>
        <v/>
      </c>
    </row>
    <row r="77" spans="1:9" x14ac:dyDescent="0.3">
      <c r="A77" s="26" t="s">
        <v>408</v>
      </c>
      <c r="B77" s="38">
        <v>5001</v>
      </c>
      <c r="C77" s="39" t="s">
        <v>289</v>
      </c>
      <c r="D77" s="39" t="s">
        <v>290</v>
      </c>
      <c r="E77" s="38">
        <v>56</v>
      </c>
      <c r="F77" s="40">
        <v>0</v>
      </c>
      <c r="G77" s="40">
        <v>0</v>
      </c>
      <c r="H77" s="40" t="str">
        <f>CHAR(10)&amp;"|-"&amp;CHAR(10)&amp;"|"&amp;Resources[[#This Row],[id]]&amp;"||"&amp;Resources[[#This Row],[name]]&amp;"||"&amp;Resources[[#This Row],[description]]&amp;"||"&amp;Resources[[#This Row],[mass]]&amp;" kg"</f>
        <v xml:space="preserve">
|-
|5001||Engine I||Long distance propulsion system||56 kg</v>
      </c>
      <c r="I77" s="40" t="str">
        <f>IF(AND(Resources[[#This Row],[id]]&gt;=L$4,Resources[[#This Row],[id]]&lt;L$5),Resources[[#This Row],[Wiki Row]],"")</f>
        <v xml:space="preserve">
|-
|5001||Engine I||Long distance propulsion system||56 kg</v>
      </c>
    </row>
    <row r="78" spans="1:9" x14ac:dyDescent="0.3">
      <c r="A78" s="26" t="s">
        <v>408</v>
      </c>
      <c r="B78" s="38">
        <v>5011</v>
      </c>
      <c r="C78" s="39" t="s">
        <v>291</v>
      </c>
      <c r="D78" s="39" t="s">
        <v>292</v>
      </c>
      <c r="E78" s="38">
        <v>43</v>
      </c>
      <c r="F78" s="40">
        <v>0</v>
      </c>
      <c r="G78" s="40">
        <v>0</v>
      </c>
      <c r="H78" s="40" t="str">
        <f>CHAR(10)&amp;"|-"&amp;CHAR(10)&amp;"|"&amp;Resources[[#This Row],[id]]&amp;"||"&amp;Resources[[#This Row],[name]]&amp;"||"&amp;Resources[[#This Row],[description]]&amp;"||"&amp;Resources[[#This Row],[mass]]&amp;" kg"</f>
        <v xml:space="preserve">
|-
|5011||Shuttle I||A close range cargo transport||43 kg</v>
      </c>
      <c r="I78" s="40" t="str">
        <f>IF(AND(Resources[[#This Row],[id]]&gt;=L$4,Resources[[#This Row],[id]]&lt;L$5),Resources[[#This Row],[Wiki Row]],"")</f>
        <v xml:space="preserve">
|-
|5011||Shuttle I||A close range cargo transport||43 kg</v>
      </c>
    </row>
    <row r="79" spans="1:9" x14ac:dyDescent="0.3">
      <c r="A79" s="26" t="s">
        <v>408</v>
      </c>
      <c r="B79" s="38">
        <v>5101</v>
      </c>
      <c r="C79" s="39" t="s">
        <v>293</v>
      </c>
      <c r="D79" s="39" t="s">
        <v>294</v>
      </c>
      <c r="E79" s="38">
        <v>86</v>
      </c>
      <c r="F79" s="40">
        <v>0</v>
      </c>
      <c r="G79" s="40">
        <v>0</v>
      </c>
      <c r="H79" s="40" t="str">
        <f>CHAR(10)&amp;"|-"&amp;CHAR(10)&amp;"|"&amp;Resources[[#This Row],[id]]&amp;"||"&amp;Resources[[#This Row],[name]]&amp;"||"&amp;Resources[[#This Row],[description]]&amp;"||"&amp;Resources[[#This Row],[mass]]&amp;" kg"</f>
        <v xml:space="preserve">
|-
|5101||Slug I||Planet surface miner||86 kg</v>
      </c>
      <c r="I79" s="40" t="str">
        <f>IF(AND(Resources[[#This Row],[id]]&gt;=L$4,Resources[[#This Row],[id]]&lt;L$5),Resources[[#This Row],[Wiki Row]],"")</f>
        <v xml:space="preserve">
|-
|5101||Slug I||Planet surface miner||86 kg</v>
      </c>
    </row>
    <row r="80" spans="1:9" x14ac:dyDescent="0.3">
      <c r="A80" s="26" t="s">
        <v>408</v>
      </c>
      <c r="B80" s="38">
        <v>5111</v>
      </c>
      <c r="C80" s="39" t="s">
        <v>295</v>
      </c>
      <c r="D80" s="39" t="s">
        <v>434</v>
      </c>
      <c r="E80" s="38">
        <v>67</v>
      </c>
      <c r="F80" s="40">
        <v>0</v>
      </c>
      <c r="G80" s="40">
        <v>0</v>
      </c>
      <c r="H80" s="40" t="str">
        <f>CHAR(10)&amp;"|-"&amp;CHAR(10)&amp;"|"&amp;Resources[[#This Row],[id]]&amp;"||"&amp;Resources[[#This Row],[name]]&amp;"||"&amp;Resources[[#This Row],[description]]&amp;"||"&amp;Resources[[#This Row],[mass]]&amp;" kg"</f>
        <v xml:space="preserve">
|-
|5111||Crawler I||Asteroid and comet miner||67 kg</v>
      </c>
      <c r="I80" s="40" t="str">
        <f>IF(AND(Resources[[#This Row],[id]]&gt;=L$4,Resources[[#This Row],[id]]&lt;L$5),Resources[[#This Row],[Wiki Row]],"")</f>
        <v xml:space="preserve">
|-
|5111||Crawler I||Asteroid and comet miner||67 kg</v>
      </c>
    </row>
    <row r="81" spans="1:9" x14ac:dyDescent="0.3">
      <c r="A81" s="26" t="s">
        <v>408</v>
      </c>
      <c r="B81" s="38">
        <v>5121</v>
      </c>
      <c r="C81" s="39" t="s">
        <v>296</v>
      </c>
      <c r="D81" s="39" t="s">
        <v>297</v>
      </c>
      <c r="E81" s="38">
        <v>65</v>
      </c>
      <c r="F81" s="40">
        <v>0</v>
      </c>
      <c r="G81" s="40">
        <v>0</v>
      </c>
      <c r="H81" s="40" t="str">
        <f>CHAR(10)&amp;"|-"&amp;CHAR(10)&amp;"|"&amp;Resources[[#This Row],[id]]&amp;"||"&amp;Resources[[#This Row],[name]]&amp;"||"&amp;Resources[[#This Row],[description]]&amp;"||"&amp;Resources[[#This Row],[mass]]&amp;" kg"</f>
        <v xml:space="preserve">
|-
|5121||Skimmer I||Atmospheric skimmer||65 kg</v>
      </c>
      <c r="I81" s="40" t="str">
        <f>IF(AND(Resources[[#This Row],[id]]&gt;=L$4,Resources[[#This Row],[id]]&lt;L$5),Resources[[#This Row],[Wiki Row]],"")</f>
        <v xml:space="preserve">
|-
|5121||Skimmer I||Atmospheric skimmer||65 kg</v>
      </c>
    </row>
    <row r="82" spans="1:9" x14ac:dyDescent="0.3">
      <c r="A82" s="26" t="s">
        <v>408</v>
      </c>
      <c r="B82" s="38">
        <v>5131</v>
      </c>
      <c r="C82" s="39" t="s">
        <v>298</v>
      </c>
      <c r="D82" s="39" t="s">
        <v>299</v>
      </c>
      <c r="E82" s="38">
        <v>54</v>
      </c>
      <c r="F82" s="40">
        <v>0</v>
      </c>
      <c r="G82" s="40">
        <v>0</v>
      </c>
      <c r="H82" s="40" t="str">
        <f>CHAR(10)&amp;"|-"&amp;CHAR(10)&amp;"|"&amp;Resources[[#This Row],[id]]&amp;"||"&amp;Resources[[#This Row],[name]]&amp;"||"&amp;Resources[[#This Row],[description]]&amp;"||"&amp;Resources[[#This Row],[mass]]&amp;" kg"</f>
        <v xml:space="preserve">
|-
|5131||Worm I||Moon surface miner||54 kg</v>
      </c>
      <c r="I82" s="40" t="str">
        <f>IF(AND(Resources[[#This Row],[id]]&gt;=L$4,Resources[[#This Row],[id]]&lt;L$5),Resources[[#This Row],[Wiki Row]],"")</f>
        <v xml:space="preserve">
|-
|5131||Worm I||Moon surface miner||54 kg</v>
      </c>
    </row>
    <row r="83" spans="1:9" ht="28.8" x14ac:dyDescent="0.3">
      <c r="A83" s="26" t="s">
        <v>408</v>
      </c>
      <c r="B83" s="38">
        <v>5201</v>
      </c>
      <c r="C83" s="39" t="s">
        <v>476</v>
      </c>
      <c r="D83" s="39" t="s">
        <v>477</v>
      </c>
      <c r="E83" s="38">
        <v>75</v>
      </c>
      <c r="F83" s="40">
        <v>0</v>
      </c>
      <c r="G83" s="40">
        <v>0</v>
      </c>
      <c r="H83" s="40" t="str">
        <f>CHAR(10)&amp;"|-"&amp;CHAR(10)&amp;"|"&amp;Resources[[#This Row],[id]]&amp;"||"&amp;Resources[[#This Row],[name]]&amp;"||"&amp;Resources[[#This Row],[description]]&amp;"||"&amp;Resources[[#This Row],[mass]]&amp;" kg"</f>
        <v xml:space="preserve">
|-
|5201||Refinery I||Equipment for extracting base metals and organics from mined mineral deposits.||75 kg</v>
      </c>
      <c r="I83" s="40" t="str">
        <f>IF(AND(Resources[[#This Row],[id]]&gt;=L$4,Resources[[#This Row],[id]]&lt;L$5),Resources[[#This Row],[Wiki Row]],"")</f>
        <v xml:space="preserve">
|-
|5201||Refinery I||Equipment for extracting base metals and organics from mined mineral deposits.||75 kg</v>
      </c>
    </row>
    <row r="84" spans="1:9" x14ac:dyDescent="0.3">
      <c r="A84" s="26" t="s">
        <v>408</v>
      </c>
      <c r="B84" s="38">
        <v>5211</v>
      </c>
      <c r="C84" s="39" t="s">
        <v>302</v>
      </c>
      <c r="D84" s="39" t="s">
        <v>303</v>
      </c>
      <c r="E84" s="38">
        <v>98</v>
      </c>
      <c r="F84" s="40">
        <v>0</v>
      </c>
      <c r="G84" s="40">
        <v>0</v>
      </c>
      <c r="H84" s="40" t="str">
        <f>CHAR(10)&amp;"|-"&amp;CHAR(10)&amp;"|"&amp;Resources[[#This Row],[id]]&amp;"||"&amp;Resources[[#This Row],[name]]&amp;"||"&amp;Resources[[#This Row],[description]]&amp;"||"&amp;Resources[[#This Row],[mass]]&amp;" kg"</f>
        <v xml:space="preserve">
|-
|5211||Chemical Reactor I||A series of interconnected chemical reaction vessels||98 kg</v>
      </c>
      <c r="I84" s="40" t="str">
        <f>IF(AND(Resources[[#This Row],[id]]&gt;=L$4,Resources[[#This Row],[id]]&lt;L$5),Resources[[#This Row],[Wiki Row]],"")</f>
        <v xml:space="preserve">
|-
|5211||Chemical Reactor I||A series of interconnected chemical reaction vessels||98 kg</v>
      </c>
    </row>
    <row r="85" spans="1:9" x14ac:dyDescent="0.3">
      <c r="A85" s="26" t="s">
        <v>408</v>
      </c>
      <c r="B85" s="38">
        <v>5221</v>
      </c>
      <c r="C85" s="39" t="s">
        <v>300</v>
      </c>
      <c r="D85" s="39" t="s">
        <v>301</v>
      </c>
      <c r="E85" s="38">
        <v>70</v>
      </c>
      <c r="F85" s="40">
        <v>0</v>
      </c>
      <c r="G85" s="40">
        <v>0</v>
      </c>
      <c r="H85" s="40" t="str">
        <f>CHAR(10)&amp;"|-"&amp;CHAR(10)&amp;"|"&amp;Resources[[#This Row],[id]]&amp;"||"&amp;Resources[[#This Row],[name]]&amp;"||"&amp;Resources[[#This Row],[description]]&amp;"||"&amp;Resources[[#This Row],[mass]]&amp;" kg"</f>
        <v xml:space="preserve">
|-
|5221||Smelter I||A high temperature furnace for melting and mixing metals||70 kg</v>
      </c>
      <c r="I85" s="40" t="str">
        <f>IF(AND(Resources[[#This Row],[id]]&gt;=L$4,Resources[[#This Row],[id]]&lt;L$5),Resources[[#This Row],[Wiki Row]],"")</f>
        <v xml:space="preserve">
|-
|5221||Smelter I||A high temperature furnace for melting and mixing metals||70 kg</v>
      </c>
    </row>
    <row r="86" spans="1:9" x14ac:dyDescent="0.3">
      <c r="A86" s="26" t="s">
        <v>408</v>
      </c>
      <c r="B86" s="38">
        <v>5301</v>
      </c>
      <c r="C86" s="39" t="s">
        <v>304</v>
      </c>
      <c r="D86" s="39" t="s">
        <v>305</v>
      </c>
      <c r="E86" s="38">
        <v>44</v>
      </c>
      <c r="F86" s="40">
        <v>0</v>
      </c>
      <c r="G86" s="40">
        <v>0</v>
      </c>
      <c r="H86" s="40" t="str">
        <f>CHAR(10)&amp;"|-"&amp;CHAR(10)&amp;"|"&amp;Resources[[#This Row],[id]]&amp;"||"&amp;Resources[[#This Row],[name]]&amp;"||"&amp;Resources[[#This Row],[description]]&amp;"||"&amp;Resources[[#This Row],[mass]]&amp;" kg"</f>
        <v xml:space="preserve">
|-
|5301||Bioreactor I||A chamber for growing bacteria and yeast||44 kg</v>
      </c>
      <c r="I86" s="40" t="str">
        <f>IF(AND(Resources[[#This Row],[id]]&gt;=L$4,Resources[[#This Row],[id]]&lt;L$5),Resources[[#This Row],[Wiki Row]],"")</f>
        <v xml:space="preserve">
|-
|5301||Bioreactor I||A chamber for growing bacteria and yeast||44 kg</v>
      </c>
    </row>
    <row r="87" spans="1:9" x14ac:dyDescent="0.3">
      <c r="A87" s="26" t="s">
        <v>408</v>
      </c>
      <c r="B87" s="38">
        <v>5311</v>
      </c>
      <c r="C87" s="39" t="s">
        <v>306</v>
      </c>
      <c r="D87" s="39" t="s">
        <v>307</v>
      </c>
      <c r="E87" s="38">
        <v>65</v>
      </c>
      <c r="F87" s="40">
        <v>0</v>
      </c>
      <c r="G87" s="40">
        <v>0</v>
      </c>
      <c r="H87" s="40" t="str">
        <f>CHAR(10)&amp;"|-"&amp;CHAR(10)&amp;"|"&amp;Resources[[#This Row],[id]]&amp;"||"&amp;Resources[[#This Row],[name]]&amp;"||"&amp;Resources[[#This Row],[description]]&amp;"||"&amp;Resources[[#This Row],[mass]]&amp;" kg"</f>
        <v xml:space="preserve">
|-
|5311||Greenhouse I||An environment for cultivating photosynthetic plants||65 kg</v>
      </c>
      <c r="I87" s="40" t="str">
        <f>IF(AND(Resources[[#This Row],[id]]&gt;=L$4,Resources[[#This Row],[id]]&lt;L$5),Resources[[#This Row],[Wiki Row]],"")</f>
        <v xml:space="preserve">
|-
|5311||Greenhouse I||An environment for cultivating photosynthetic plants||65 kg</v>
      </c>
    </row>
    <row r="88" spans="1:9" x14ac:dyDescent="0.3">
      <c r="A88" s="26" t="s">
        <v>408</v>
      </c>
      <c r="B88" s="38">
        <v>5401</v>
      </c>
      <c r="C88" s="39" t="s">
        <v>308</v>
      </c>
      <c r="D88" s="39" t="s">
        <v>309</v>
      </c>
      <c r="E88" s="38">
        <v>89</v>
      </c>
      <c r="F88" s="40">
        <v>0</v>
      </c>
      <c r="G88" s="40">
        <v>0</v>
      </c>
      <c r="H88" s="40" t="str">
        <f>CHAR(10)&amp;"|-"&amp;CHAR(10)&amp;"|"&amp;Resources[[#This Row],[id]]&amp;"||"&amp;Resources[[#This Row],[name]]&amp;"||"&amp;Resources[[#This Row],[description]]&amp;"||"&amp;Resources[[#This Row],[mass]]&amp;" kg"</f>
        <v xml:space="preserve">
|-
|5401||Lathe I||A device for shaping metal rods||89 kg</v>
      </c>
      <c r="I88" s="40" t="str">
        <f>IF(AND(Resources[[#This Row],[id]]&gt;=L$4,Resources[[#This Row],[id]]&lt;L$5),Resources[[#This Row],[Wiki Row]],"")</f>
        <v xml:space="preserve">
|-
|5401||Lathe I||A device for shaping metal rods||89 kg</v>
      </c>
    </row>
    <row r="89" spans="1:9" x14ac:dyDescent="0.3">
      <c r="A89" s="26" t="s">
        <v>408</v>
      </c>
      <c r="B89" s="38">
        <v>5411</v>
      </c>
      <c r="C89" s="39" t="s">
        <v>310</v>
      </c>
      <c r="D89" s="39" t="s">
        <v>311</v>
      </c>
      <c r="E89" s="38">
        <v>72</v>
      </c>
      <c r="F89" s="40">
        <v>0</v>
      </c>
      <c r="G89" s="40">
        <v>0</v>
      </c>
      <c r="H89" s="40" t="str">
        <f>CHAR(10)&amp;"|-"&amp;CHAR(10)&amp;"|"&amp;Resources[[#This Row],[id]]&amp;"||"&amp;Resources[[#This Row],[name]]&amp;"||"&amp;Resources[[#This Row],[description]]&amp;"||"&amp;Resources[[#This Row],[mass]]&amp;" kg"</f>
        <v xml:space="preserve">
|-
|5411||Roller I||A device for flattening metal||72 kg</v>
      </c>
      <c r="I89" s="40" t="str">
        <f>IF(AND(Resources[[#This Row],[id]]&gt;=L$4,Resources[[#This Row],[id]]&lt;L$5),Resources[[#This Row],[Wiki Row]],"")</f>
        <v xml:space="preserve">
|-
|5411||Roller I||A device for flattening metal||72 kg</v>
      </c>
    </row>
    <row r="90" spans="1:9" x14ac:dyDescent="0.3">
      <c r="A90" s="26" t="s">
        <v>408</v>
      </c>
      <c r="B90" s="38">
        <v>5421</v>
      </c>
      <c r="C90" s="39" t="s">
        <v>312</v>
      </c>
      <c r="D90" s="39" t="s">
        <v>313</v>
      </c>
      <c r="E90" s="38">
        <v>42</v>
      </c>
      <c r="F90" s="40">
        <v>0</v>
      </c>
      <c r="G90" s="40">
        <v>0</v>
      </c>
      <c r="H90" s="40" t="str">
        <f>CHAR(10)&amp;"|-"&amp;CHAR(10)&amp;"|"&amp;Resources[[#This Row],[id]]&amp;"||"&amp;Resources[[#This Row],[name]]&amp;"||"&amp;Resources[[#This Row],[description]]&amp;"||"&amp;Resources[[#This Row],[mass]]&amp;" kg"</f>
        <v xml:space="preserve">
|-
|5421||Extruder I||A mechanism for extruding filaments||42 kg</v>
      </c>
      <c r="I90" s="40" t="str">
        <f>IF(AND(Resources[[#This Row],[id]]&gt;=L$4,Resources[[#This Row],[id]]&lt;L$5),Resources[[#This Row],[Wiki Row]],"")</f>
        <v xml:space="preserve">
|-
|5421||Extruder I||A mechanism for extruding filaments||42 kg</v>
      </c>
    </row>
    <row r="91" spans="1:9" x14ac:dyDescent="0.3">
      <c r="A91" s="26" t="s">
        <v>408</v>
      </c>
      <c r="B91" s="38">
        <v>5431</v>
      </c>
      <c r="C91" s="39" t="s">
        <v>314</v>
      </c>
      <c r="D91" s="39" t="s">
        <v>315</v>
      </c>
      <c r="E91" s="38">
        <v>74</v>
      </c>
      <c r="F91" s="40">
        <v>0</v>
      </c>
      <c r="G91" s="40">
        <v>0</v>
      </c>
      <c r="H91" s="40" t="str">
        <f>CHAR(10)&amp;"|-"&amp;CHAR(10)&amp;"|"&amp;Resources[[#This Row],[id]]&amp;"||"&amp;Resources[[#This Row],[name]]&amp;"||"&amp;Resources[[#This Row],[description]]&amp;"||"&amp;Resources[[#This Row],[mass]]&amp;" kg"</f>
        <v xml:space="preserve">
|-
|5431||Cutter I||A unit for precisely cutting materials||74 kg</v>
      </c>
      <c r="I91" s="40" t="str">
        <f>IF(AND(Resources[[#This Row],[id]]&gt;=L$4,Resources[[#This Row],[id]]&lt;L$5),Resources[[#This Row],[Wiki Row]],"")</f>
        <v xml:space="preserve">
|-
|5431||Cutter I||A unit for precisely cutting materials||74 kg</v>
      </c>
    </row>
    <row r="92" spans="1:9" x14ac:dyDescent="0.3">
      <c r="A92" s="26" t="s">
        <v>408</v>
      </c>
      <c r="B92" s="38">
        <v>5441</v>
      </c>
      <c r="C92" s="39" t="s">
        <v>316</v>
      </c>
      <c r="D92" s="39" t="s">
        <v>317</v>
      </c>
      <c r="E92" s="38">
        <v>48</v>
      </c>
      <c r="F92" s="40">
        <v>0</v>
      </c>
      <c r="G92" s="40">
        <v>0</v>
      </c>
      <c r="H92" s="40" t="str">
        <f>CHAR(10)&amp;"|-"&amp;CHAR(10)&amp;"|"&amp;Resources[[#This Row],[id]]&amp;"||"&amp;Resources[[#This Row],[name]]&amp;"||"&amp;Resources[[#This Row],[description]]&amp;"||"&amp;Resources[[#This Row],[mass]]&amp;" kg"</f>
        <v xml:space="preserve">
|-
|5441||Grinder I||A machine for smoothing edges||48 kg</v>
      </c>
      <c r="I92" s="40" t="str">
        <f>IF(AND(Resources[[#This Row],[id]]&gt;=L$4,Resources[[#This Row],[id]]&lt;L$5),Resources[[#This Row],[Wiki Row]],"")</f>
        <v xml:space="preserve">
|-
|5441||Grinder I||A machine for smoothing edges||48 kg</v>
      </c>
    </row>
    <row r="93" spans="1:9" x14ac:dyDescent="0.3">
      <c r="A93" s="26" t="s">
        <v>408</v>
      </c>
      <c r="B93" s="38">
        <v>5451</v>
      </c>
      <c r="C93" s="39" t="s">
        <v>318</v>
      </c>
      <c r="D93" s="39" t="s">
        <v>319</v>
      </c>
      <c r="E93" s="38">
        <v>79</v>
      </c>
      <c r="F93" s="40">
        <v>0</v>
      </c>
      <c r="G93" s="40">
        <v>0</v>
      </c>
      <c r="H93" s="40" t="str">
        <f>CHAR(10)&amp;"|-"&amp;CHAR(10)&amp;"|"&amp;Resources[[#This Row],[id]]&amp;"||"&amp;Resources[[#This Row],[name]]&amp;"||"&amp;Resources[[#This Row],[description]]&amp;"||"&amp;Resources[[#This Row],[mass]]&amp;" kg"</f>
        <v xml:space="preserve">
|-
|5451||Press I||A system for cutting and bending metal||79 kg</v>
      </c>
      <c r="I93" s="40" t="str">
        <f>IF(AND(Resources[[#This Row],[id]]&gt;=L$4,Resources[[#This Row],[id]]&lt;L$5),Resources[[#This Row],[Wiki Row]],"")</f>
        <v xml:space="preserve">
|-
|5451||Press I||A system for cutting and bending metal||79 kg</v>
      </c>
    </row>
    <row r="94" spans="1:9" x14ac:dyDescent="0.3">
      <c r="A94" s="26" t="s">
        <v>408</v>
      </c>
      <c r="B94" s="38">
        <v>5461</v>
      </c>
      <c r="C94" s="39" t="s">
        <v>320</v>
      </c>
      <c r="D94" s="39" t="s">
        <v>321</v>
      </c>
      <c r="E94" s="38">
        <v>34</v>
      </c>
      <c r="F94" s="40">
        <v>0</v>
      </c>
      <c r="G94" s="40">
        <v>0</v>
      </c>
      <c r="H94" s="40" t="str">
        <f>CHAR(10)&amp;"|-"&amp;CHAR(10)&amp;"|"&amp;Resources[[#This Row],[id]]&amp;"||"&amp;Resources[[#This Row],[name]]&amp;"||"&amp;Resources[[#This Row],[description]]&amp;"||"&amp;Resources[[#This Row],[mass]]&amp;" kg"</f>
        <v xml:space="preserve">
|-
|5461||Copier I||A device for copying blueprints||34 kg</v>
      </c>
      <c r="I94" s="40" t="str">
        <f>IF(AND(Resources[[#This Row],[id]]&gt;=L$4,Resources[[#This Row],[id]]&lt;L$5),Resources[[#This Row],[Wiki Row]],"")</f>
        <v xml:space="preserve">
|-
|5461||Copier I||A device for copying blueprints||34 kg</v>
      </c>
    </row>
    <row r="95" spans="1:9" x14ac:dyDescent="0.3">
      <c r="A95" s="26" t="s">
        <v>408</v>
      </c>
      <c r="B95" s="38">
        <v>5501</v>
      </c>
      <c r="C95" s="39" t="s">
        <v>322</v>
      </c>
      <c r="D95" s="39" t="s">
        <v>323</v>
      </c>
      <c r="E95" s="38">
        <v>43</v>
      </c>
      <c r="F95" s="40">
        <v>0</v>
      </c>
      <c r="G95" s="40">
        <v>0</v>
      </c>
      <c r="H95" s="40" t="str">
        <f>CHAR(10)&amp;"|-"&amp;CHAR(10)&amp;"|"&amp;Resources[[#This Row],[id]]&amp;"||"&amp;Resources[[#This Row],[name]]&amp;"||"&amp;Resources[[#This Row],[description]]&amp;"||"&amp;Resources[[#This Row],[mass]]&amp;" kg"</f>
        <v xml:space="preserve">
|-
|5501||Spider I||An agile service bot||43 kg</v>
      </c>
      <c r="I95" s="40" t="str">
        <f>IF(AND(Resources[[#This Row],[id]]&gt;=L$4,Resources[[#This Row],[id]]&lt;L$5),Resources[[#This Row],[Wiki Row]],"")</f>
        <v xml:space="preserve">
|-
|5501||Spider I||An agile service bot||43 kg</v>
      </c>
    </row>
    <row r="96" spans="1:9" x14ac:dyDescent="0.3">
      <c r="A96" s="26" t="s">
        <v>408</v>
      </c>
      <c r="B96" s="38">
        <v>5511</v>
      </c>
      <c r="C96" s="39" t="s">
        <v>324</v>
      </c>
      <c r="D96" s="39" t="s">
        <v>325</v>
      </c>
      <c r="E96" s="38">
        <v>56</v>
      </c>
      <c r="F96" s="40">
        <v>0</v>
      </c>
      <c r="G96" s="40">
        <v>0</v>
      </c>
      <c r="H96" s="40" t="str">
        <f>CHAR(10)&amp;"|-"&amp;CHAR(10)&amp;"|"&amp;Resources[[#This Row],[id]]&amp;"||"&amp;Resources[[#This Row],[name]]&amp;"||"&amp;Resources[[#This Row],[description]]&amp;"||"&amp;Resources[[#This Row],[mass]]&amp;" kg"</f>
        <v xml:space="preserve">
|-
|5511||Welder I||A robot for welding materials together||56 kg</v>
      </c>
      <c r="I96" s="40" t="str">
        <f>IF(AND(Resources[[#This Row],[id]]&gt;=L$4,Resources[[#This Row],[id]]&lt;L$5),Resources[[#This Row],[Wiki Row]],"")</f>
        <v xml:space="preserve">
|-
|5511||Welder I||A robot for welding materials together||56 kg</v>
      </c>
    </row>
    <row r="97" spans="1:9" x14ac:dyDescent="0.3">
      <c r="A97" s="26" t="s">
        <v>408</v>
      </c>
      <c r="B97" s="38">
        <v>5521</v>
      </c>
      <c r="C97" s="39" t="s">
        <v>326</v>
      </c>
      <c r="D97" s="39" t="s">
        <v>327</v>
      </c>
      <c r="E97" s="38">
        <v>41</v>
      </c>
      <c r="F97" s="40">
        <v>0</v>
      </c>
      <c r="G97" s="40">
        <v>0</v>
      </c>
      <c r="H97" s="40" t="str">
        <f>CHAR(10)&amp;"|-"&amp;CHAR(10)&amp;"|"&amp;Resources[[#This Row],[id]]&amp;"||"&amp;Resources[[#This Row],[name]]&amp;"||"&amp;Resources[[#This Row],[description]]&amp;"||"&amp;Resources[[#This Row],[mass]]&amp;" kg"</f>
        <v xml:space="preserve">
|-
|5521||Riveter I||A robot for riveting materials together||41 kg</v>
      </c>
      <c r="I97" s="40" t="str">
        <f>IF(AND(Resources[[#This Row],[id]]&gt;=L$4,Resources[[#This Row],[id]]&lt;L$5),Resources[[#This Row],[Wiki Row]],"")</f>
        <v xml:space="preserve">
|-
|5521||Riveter I||A robot for riveting materials together||41 kg</v>
      </c>
    </row>
    <row r="98" spans="1:9" x14ac:dyDescent="0.3">
      <c r="A98" s="26" t="s">
        <v>408</v>
      </c>
      <c r="B98" s="38">
        <v>5601</v>
      </c>
      <c r="C98" s="39" t="s">
        <v>328</v>
      </c>
      <c r="D98" s="39" t="s">
        <v>329</v>
      </c>
      <c r="E98" s="38">
        <v>35</v>
      </c>
      <c r="F98" s="40">
        <v>0</v>
      </c>
      <c r="G98" s="40">
        <v>0</v>
      </c>
      <c r="H98" s="40" t="str">
        <f>CHAR(10)&amp;"|-"&amp;CHAR(10)&amp;"|"&amp;Resources[[#This Row],[id]]&amp;"||"&amp;Resources[[#This Row],[name]]&amp;"||"&amp;Resources[[#This Row],[description]]&amp;"||"&amp;Resources[[#This Row],[mass]]&amp;" kg"</f>
        <v xml:space="preserve">
|-
|5601||Rail Gun I||A frictionless kinetic cannon||35 kg</v>
      </c>
      <c r="I98" s="40" t="str">
        <f>IF(AND(Resources[[#This Row],[id]]&gt;=L$4,Resources[[#This Row],[id]]&lt;L$5),Resources[[#This Row],[Wiki Row]],"")</f>
        <v xml:space="preserve">
|-
|5601||Rail Gun I||A frictionless kinetic cannon||35 kg</v>
      </c>
    </row>
    <row r="99" spans="1:9" x14ac:dyDescent="0.3">
      <c r="A99" s="26" t="s">
        <v>408</v>
      </c>
      <c r="B99" s="38">
        <v>5611</v>
      </c>
      <c r="C99" s="39" t="s">
        <v>330</v>
      </c>
      <c r="D99" s="39" t="s">
        <v>331</v>
      </c>
      <c r="E99" s="38">
        <v>46</v>
      </c>
      <c r="F99" s="40">
        <v>0</v>
      </c>
      <c r="G99" s="40">
        <v>0</v>
      </c>
      <c r="H99" s="40" t="str">
        <f>CHAR(10)&amp;"|-"&amp;CHAR(10)&amp;"|"&amp;Resources[[#This Row],[id]]&amp;"||"&amp;Resources[[#This Row],[name]]&amp;"||"&amp;Resources[[#This Row],[description]]&amp;"||"&amp;Resources[[#This Row],[mass]]&amp;" kg"</f>
        <v xml:space="preserve">
|-
|5611||Plasma Gun I||A high energy burst weapon||46 kg</v>
      </c>
      <c r="I99" s="40" t="str">
        <f>IF(AND(Resources[[#This Row],[id]]&gt;=L$4,Resources[[#This Row],[id]]&lt;L$5),Resources[[#This Row],[Wiki Row]],"")</f>
        <v xml:space="preserve">
|-
|5611||Plasma Gun I||A high energy burst weapon||46 kg</v>
      </c>
    </row>
    <row r="100" spans="1:9" x14ac:dyDescent="0.3">
      <c r="A100" s="26" t="s">
        <v>408</v>
      </c>
      <c r="B100" s="38">
        <v>5621</v>
      </c>
      <c r="C100" s="39" t="s">
        <v>332</v>
      </c>
      <c r="D100" s="39" t="s">
        <v>333</v>
      </c>
      <c r="E100" s="38">
        <v>33</v>
      </c>
      <c r="F100" s="40">
        <v>0</v>
      </c>
      <c r="G100" s="40">
        <v>0</v>
      </c>
      <c r="H100" s="40" t="str">
        <f>CHAR(10)&amp;"|-"&amp;CHAR(10)&amp;"|"&amp;Resources[[#This Row],[id]]&amp;"||"&amp;Resources[[#This Row],[name]]&amp;"||"&amp;Resources[[#This Row],[description]]&amp;"||"&amp;Resources[[#This Row],[mass]]&amp;" kg"</f>
        <v xml:space="preserve">
|-
|5621||Beam Weapon I||A high energy beam weapon||33 kg</v>
      </c>
      <c r="I100" s="40" t="str">
        <f>IF(AND(Resources[[#This Row],[id]]&gt;=L$4,Resources[[#This Row],[id]]&lt;L$5),Resources[[#This Row],[Wiki Row]],"")</f>
        <v xml:space="preserve">
|-
|5621||Beam Weapon I||A high energy beam weapon||33 kg</v>
      </c>
    </row>
    <row r="101" spans="1:9" x14ac:dyDescent="0.3">
      <c r="A101" s="26" t="s">
        <v>408</v>
      </c>
      <c r="B101" s="38">
        <v>5631</v>
      </c>
      <c r="C101" s="39" t="s">
        <v>334</v>
      </c>
      <c r="D101" s="39" t="s">
        <v>335</v>
      </c>
      <c r="E101" s="38">
        <v>26</v>
      </c>
      <c r="F101" s="40">
        <v>0</v>
      </c>
      <c r="G101" s="40">
        <v>0</v>
      </c>
      <c r="H101" s="40" t="str">
        <f>CHAR(10)&amp;"|-"&amp;CHAR(10)&amp;"|"&amp;Resources[[#This Row],[id]]&amp;"||"&amp;Resources[[#This Row],[name]]&amp;"||"&amp;Resources[[#This Row],[description]]&amp;"||"&amp;Resources[[#This Row],[mass]]&amp;" kg"</f>
        <v xml:space="preserve">
|-
|5631||Missile Launcher I||A rack for firing missiles||26 kg</v>
      </c>
      <c r="I101" s="40" t="str">
        <f>IF(AND(Resources[[#This Row],[id]]&gt;=L$4,Resources[[#This Row],[id]]&lt;L$5),Resources[[#This Row],[Wiki Row]],"")</f>
        <v xml:space="preserve">
|-
|5631||Missile Launcher I||A rack for firing missiles||26 kg</v>
      </c>
    </row>
    <row r="102" spans="1:9" x14ac:dyDescent="0.3">
      <c r="A102" s="26" t="s">
        <v>408</v>
      </c>
      <c r="B102" s="38">
        <v>5701</v>
      </c>
      <c r="C102" s="39" t="s">
        <v>336</v>
      </c>
      <c r="D102" s="39" t="s">
        <v>337</v>
      </c>
      <c r="E102" s="38">
        <v>36</v>
      </c>
      <c r="F102" s="40">
        <v>0</v>
      </c>
      <c r="G102" s="40">
        <v>0</v>
      </c>
      <c r="H102" s="40" t="str">
        <f>CHAR(10)&amp;"|-"&amp;CHAR(10)&amp;"|"&amp;Resources[[#This Row],[id]]&amp;"||"&amp;Resources[[#This Row],[name]]&amp;"||"&amp;Resources[[#This Row],[description]]&amp;"||"&amp;Resources[[#This Row],[mass]]&amp;" kg"</f>
        <v xml:space="preserve">
|-
|5701||Kinetic Charges I||Kinetic munitions||36 kg</v>
      </c>
      <c r="I102" s="40" t="str">
        <f>IF(AND(Resources[[#This Row],[id]]&gt;=L$4,Resources[[#This Row],[id]]&lt;L$5),Resources[[#This Row],[Wiki Row]],"")</f>
        <v xml:space="preserve">
|-
|5701||Kinetic Charges I||Kinetic munitions||36 kg</v>
      </c>
    </row>
    <row r="103" spans="1:9" x14ac:dyDescent="0.3">
      <c r="A103" s="26" t="s">
        <v>408</v>
      </c>
      <c r="B103" s="38">
        <v>5711</v>
      </c>
      <c r="C103" s="39" t="s">
        <v>338</v>
      </c>
      <c r="D103" s="39" t="s">
        <v>339</v>
      </c>
      <c r="E103" s="38">
        <v>52</v>
      </c>
      <c r="F103" s="40">
        <v>0</v>
      </c>
      <c r="G103" s="40">
        <v>0</v>
      </c>
      <c r="H103" s="40" t="str">
        <f>CHAR(10)&amp;"|-"&amp;CHAR(10)&amp;"|"&amp;Resources[[#This Row],[id]]&amp;"||"&amp;Resources[[#This Row],[name]]&amp;"||"&amp;Resources[[#This Row],[description]]&amp;"||"&amp;Resources[[#This Row],[mass]]&amp;" kg"</f>
        <v xml:space="preserve">
|-
|5711||Plasma Charges I||Plasma charges||52 kg</v>
      </c>
      <c r="I103" s="40" t="str">
        <f>IF(AND(Resources[[#This Row],[id]]&gt;=L$4,Resources[[#This Row],[id]]&lt;L$5),Resources[[#This Row],[Wiki Row]],"")</f>
        <v xml:space="preserve">
|-
|5711||Plasma Charges I||Plasma charges||52 kg</v>
      </c>
    </row>
    <row r="104" spans="1:9" x14ac:dyDescent="0.3">
      <c r="A104" s="26" t="s">
        <v>408</v>
      </c>
      <c r="B104" s="38">
        <v>5721</v>
      </c>
      <c r="C104" s="39" t="s">
        <v>340</v>
      </c>
      <c r="D104" s="39" t="s">
        <v>341</v>
      </c>
      <c r="E104" s="38">
        <v>46</v>
      </c>
      <c r="F104" s="40">
        <v>0</v>
      </c>
      <c r="G104" s="40">
        <v>0</v>
      </c>
      <c r="H104" s="40" t="str">
        <f>CHAR(10)&amp;"|-"&amp;CHAR(10)&amp;"|"&amp;Resources[[#This Row],[id]]&amp;"||"&amp;Resources[[#This Row],[name]]&amp;"||"&amp;Resources[[#This Row],[description]]&amp;"||"&amp;Resources[[#This Row],[mass]]&amp;" kg"</f>
        <v xml:space="preserve">
|-
|5721||Beam Chagres I||Beam capacitors||46 kg</v>
      </c>
      <c r="I104" s="40" t="str">
        <f>IF(AND(Resources[[#This Row],[id]]&gt;=L$4,Resources[[#This Row],[id]]&lt;L$5),Resources[[#This Row],[Wiki Row]],"")</f>
        <v xml:space="preserve">
|-
|5721||Beam Chagres I||Beam capacitors||46 kg</v>
      </c>
    </row>
    <row r="105" spans="1:9" x14ac:dyDescent="0.3">
      <c r="A105" s="26" t="s">
        <v>408</v>
      </c>
      <c r="B105" s="38">
        <v>5731</v>
      </c>
      <c r="C105" s="39" t="s">
        <v>342</v>
      </c>
      <c r="D105" s="39" t="s">
        <v>343</v>
      </c>
      <c r="E105" s="38">
        <v>32</v>
      </c>
      <c r="F105" s="40">
        <v>0</v>
      </c>
      <c r="G105" s="40">
        <v>0</v>
      </c>
      <c r="H105" s="40" t="str">
        <f>CHAR(10)&amp;"|-"&amp;CHAR(10)&amp;"|"&amp;Resources[[#This Row],[id]]&amp;"||"&amp;Resources[[#This Row],[name]]&amp;"||"&amp;Resources[[#This Row],[description]]&amp;"||"&amp;Resources[[#This Row],[mass]]&amp;" kg"</f>
        <v xml:space="preserve">
|-
|5731||Missiles I||A self propelled explosive charge||32 kg</v>
      </c>
      <c r="I105" s="40" t="str">
        <f>IF(AND(Resources[[#This Row],[id]]&gt;=L$4,Resources[[#This Row],[id]]&lt;L$5),Resources[[#This Row],[Wiki Row]],"")</f>
        <v xml:space="preserve">
|-
|5731||Missiles I||A self propelled explosive charge||32 kg</v>
      </c>
    </row>
    <row r="106" spans="1:9" x14ac:dyDescent="0.3">
      <c r="A106" s="26" t="s">
        <v>408</v>
      </c>
      <c r="B106" s="38">
        <v>5801</v>
      </c>
      <c r="C106" s="39" t="s">
        <v>344</v>
      </c>
      <c r="D106" s="39" t="s">
        <v>345</v>
      </c>
      <c r="E106" s="38">
        <v>14</v>
      </c>
      <c r="F106" s="40">
        <v>0</v>
      </c>
      <c r="G106" s="40">
        <v>0</v>
      </c>
      <c r="H106" s="40" t="str">
        <f>CHAR(10)&amp;"|-"&amp;CHAR(10)&amp;"|"&amp;Resources[[#This Row],[id]]&amp;"||"&amp;Resources[[#This Row],[name]]&amp;"||"&amp;Resources[[#This Row],[description]]&amp;"||"&amp;Resources[[#This Row],[mass]]&amp;" kg"</f>
        <v xml:space="preserve">
|-
|5801||Kinetic Armor I||Armor to protect against kinetic projectiles||14 kg</v>
      </c>
      <c r="I106" s="40" t="str">
        <f>IF(AND(Resources[[#This Row],[id]]&gt;=L$4,Resources[[#This Row],[id]]&lt;L$5),Resources[[#This Row],[Wiki Row]],"")</f>
        <v xml:space="preserve">
|-
|5801||Kinetic Armor I||Armor to protect against kinetic projectiles||14 kg</v>
      </c>
    </row>
    <row r="107" spans="1:9" x14ac:dyDescent="0.3">
      <c r="A107" s="26" t="s">
        <v>408</v>
      </c>
      <c r="B107" s="38">
        <v>5811</v>
      </c>
      <c r="C107" s="39" t="s">
        <v>346</v>
      </c>
      <c r="D107" s="39" t="s">
        <v>347</v>
      </c>
      <c r="E107" s="38">
        <v>53</v>
      </c>
      <c r="F107" s="40">
        <v>0</v>
      </c>
      <c r="G107" s="40">
        <v>0</v>
      </c>
      <c r="H107" s="40" t="str">
        <f>CHAR(10)&amp;"|-"&amp;CHAR(10)&amp;"|"&amp;Resources[[#This Row],[id]]&amp;"||"&amp;Resources[[#This Row],[name]]&amp;"||"&amp;Resources[[#This Row],[description]]&amp;"||"&amp;Resources[[#This Row],[mass]]&amp;" kg"</f>
        <v xml:space="preserve">
|-
|5811||Thermal Armor I||Armor to reduce the effects of thermal weapons||53 kg</v>
      </c>
      <c r="I107" s="40" t="str">
        <f>IF(AND(Resources[[#This Row],[id]]&gt;=L$4,Resources[[#This Row],[id]]&lt;L$5),Resources[[#This Row],[Wiki Row]],"")</f>
        <v xml:space="preserve">
|-
|5811||Thermal Armor I||Armor to reduce the effects of thermal weapons||53 kg</v>
      </c>
    </row>
    <row r="108" spans="1:9" x14ac:dyDescent="0.3">
      <c r="A108" s="26" t="s">
        <v>408</v>
      </c>
      <c r="B108" s="38">
        <v>5821</v>
      </c>
      <c r="C108" s="39" t="s">
        <v>348</v>
      </c>
      <c r="D108" s="39" t="s">
        <v>349</v>
      </c>
      <c r="E108" s="38">
        <v>54</v>
      </c>
      <c r="F108" s="40">
        <v>0</v>
      </c>
      <c r="G108" s="40">
        <v>0</v>
      </c>
      <c r="H108" s="40" t="str">
        <f>CHAR(10)&amp;"|-"&amp;CHAR(10)&amp;"|"&amp;Resources[[#This Row],[id]]&amp;"||"&amp;Resources[[#This Row],[name]]&amp;"||"&amp;Resources[[#This Row],[description]]&amp;"||"&amp;Resources[[#This Row],[mass]]&amp;" kg"</f>
        <v xml:space="preserve">
|-
|5821||Shield Generator I||A unit to generate an external shield||54 kg</v>
      </c>
      <c r="I108" s="40" t="str">
        <f>IF(AND(Resources[[#This Row],[id]]&gt;=L$4,Resources[[#This Row],[id]]&lt;L$5),Resources[[#This Row],[Wiki Row]],"")</f>
        <v xml:space="preserve">
|-
|5821||Shield Generator I||A unit to generate an external shield||54 kg</v>
      </c>
    </row>
    <row r="109" spans="1:9" x14ac:dyDescent="0.3">
      <c r="A109" s="26" t="s">
        <v>408</v>
      </c>
      <c r="B109" s="38">
        <v>5901</v>
      </c>
      <c r="C109" s="39" t="s">
        <v>350</v>
      </c>
      <c r="D109" s="39" t="s">
        <v>351</v>
      </c>
      <c r="E109" s="38">
        <v>375</v>
      </c>
      <c r="F109" s="40">
        <v>0</v>
      </c>
      <c r="G109" s="40">
        <v>0</v>
      </c>
      <c r="H109" s="40" t="str">
        <f>CHAR(10)&amp;"|-"&amp;CHAR(10)&amp;"|"&amp;Resources[[#This Row],[id]]&amp;"||"&amp;Resources[[#This Row],[name]]&amp;"||"&amp;Resources[[#This Row],[description]]&amp;"||"&amp;Resources[[#This Row],[mass]]&amp;" kg"</f>
        <v xml:space="preserve">
|-
|5901||Starter Kit I||A module that installs essential equipment into beginner spacecraft.||375 kg</v>
      </c>
      <c r="I109" s="40" t="str">
        <f>IF(AND(Resources[[#This Row],[id]]&gt;=L$4,Resources[[#This Row],[id]]&lt;L$5),Resources[[#This Row],[Wiki Row]],"")</f>
        <v xml:space="preserve">
|-
|5901||Starter Kit I||A module that installs essential equipment into beginner spacecraft.||375 kg</v>
      </c>
    </row>
    <row r="110" spans="1:9" x14ac:dyDescent="0.3">
      <c r="A110" s="26" t="s">
        <v>408</v>
      </c>
      <c r="B110" s="38">
        <v>5911</v>
      </c>
      <c r="C110" s="39" t="s">
        <v>485</v>
      </c>
      <c r="D110" s="39" t="s">
        <v>488</v>
      </c>
      <c r="E110" s="38">
        <v>55</v>
      </c>
      <c r="F110" s="40">
        <v>0</v>
      </c>
      <c r="G110" s="40">
        <v>0</v>
      </c>
      <c r="H110" s="40" t="str">
        <f>CHAR(10)&amp;"|-"&amp;CHAR(10)&amp;"|"&amp;Resources[[#This Row],[id]]&amp;"||"&amp;Resources[[#This Row],[name]]&amp;"||"&amp;Resources[[#This Row],[description]]&amp;"||"&amp;Resources[[#This Row],[mass]]&amp;" kg"</f>
        <v xml:space="preserve">
|-
|5911||Import Station||An NPC module for importing goods up from the planet surface.||55 kg</v>
      </c>
      <c r="I110" s="40" t="str">
        <f>IF(AND(Resources[[#This Row],[id]]&gt;=L$4,Resources[[#This Row],[id]]&lt;L$5),Resources[[#This Row],[Wiki Row]],"")</f>
        <v xml:space="preserve">
|-
|5911||Import Station||An NPC module for importing goods up from the planet surface.||55 kg</v>
      </c>
    </row>
    <row r="111" spans="1:9" x14ac:dyDescent="0.3">
      <c r="A111" s="26" t="s">
        <v>408</v>
      </c>
      <c r="B111" s="38">
        <v>5921</v>
      </c>
      <c r="C111" s="39" t="s">
        <v>486</v>
      </c>
      <c r="D111" s="39" t="s">
        <v>487</v>
      </c>
      <c r="E111" s="38">
        <v>55</v>
      </c>
      <c r="F111" s="40">
        <v>0</v>
      </c>
      <c r="G111" s="40">
        <v>0</v>
      </c>
      <c r="H111" s="40" t="str">
        <f>CHAR(10)&amp;"|-"&amp;CHAR(10)&amp;"|"&amp;Resources[[#This Row],[id]]&amp;"||"&amp;Resources[[#This Row],[name]]&amp;"||"&amp;Resources[[#This Row],[description]]&amp;"||"&amp;Resources[[#This Row],[mass]]&amp;" kg"</f>
        <v xml:space="preserve">
|-
|5921||Export Station||An NPC module for exporting goods down to the planet surface.||55 kg</v>
      </c>
      <c r="I111" s="40" t="str">
        <f>IF(AND(Resources[[#This Row],[id]]&gt;=L$4,Resources[[#This Row],[id]]&lt;L$5),Resources[[#This Row],[Wiki Row]],"")</f>
        <v xml:space="preserve">
|-
|5921||Export Station||An NPC module for exporting goods down to the planet surface.||55 kg</v>
      </c>
    </row>
    <row r="112" spans="1:9" x14ac:dyDescent="0.3">
      <c r="A112" s="26" t="s">
        <v>409</v>
      </c>
      <c r="B112" s="38">
        <v>6001</v>
      </c>
      <c r="C112" s="39" t="s">
        <v>352</v>
      </c>
      <c r="D112" s="39" t="s">
        <v>353</v>
      </c>
      <c r="E112" s="38">
        <v>224</v>
      </c>
      <c r="F112" s="40">
        <v>0</v>
      </c>
      <c r="G112" s="40">
        <v>0</v>
      </c>
      <c r="H112" s="40" t="str">
        <f>CHAR(10)&amp;"|-"&amp;CHAR(10)&amp;"|"&amp;Resources[[#This Row],[id]]&amp;"||"&amp;Resources[[#This Row],[name]]&amp;"||"&amp;Resources[[#This Row],[description]]&amp;"||"&amp;Resources[[#This Row],[mass]]&amp;" kg"</f>
        <v xml:space="preserve">
|-
|6001||Mining Cruiser I||A small mining craft||224 kg</v>
      </c>
      <c r="I112" s="40" t="str">
        <f>IF(AND(Resources[[#This Row],[id]]&gt;=L$4,Resources[[#This Row],[id]]&lt;L$5),Resources[[#This Row],[Wiki Row]],"")</f>
        <v/>
      </c>
    </row>
    <row r="113" spans="1:9" x14ac:dyDescent="0.3">
      <c r="A113" s="26" t="s">
        <v>409</v>
      </c>
      <c r="B113" s="38">
        <v>6011</v>
      </c>
      <c r="C113" s="39" t="s">
        <v>354</v>
      </c>
      <c r="D113" s="39" t="s">
        <v>355</v>
      </c>
      <c r="E113" s="38">
        <v>689</v>
      </c>
      <c r="F113" s="40">
        <v>0</v>
      </c>
      <c r="G113" s="40">
        <v>0</v>
      </c>
      <c r="H113" s="40" t="str">
        <f>CHAR(10)&amp;"|-"&amp;CHAR(10)&amp;"|"&amp;Resources[[#This Row],[id]]&amp;"||"&amp;Resources[[#This Row],[name]]&amp;"||"&amp;Resources[[#This Row],[description]]&amp;"||"&amp;Resources[[#This Row],[mass]]&amp;" kg"</f>
        <v xml:space="preserve">
|-
|6011||Mining Cutter I||A medium mining craft||689 kg</v>
      </c>
      <c r="I113" s="40" t="str">
        <f>IF(AND(Resources[[#This Row],[id]]&gt;=L$4,Resources[[#This Row],[id]]&lt;L$5),Resources[[#This Row],[Wiki Row]],"")</f>
        <v/>
      </c>
    </row>
    <row r="114" spans="1:9" x14ac:dyDescent="0.3">
      <c r="A114" s="26" t="s">
        <v>409</v>
      </c>
      <c r="B114" s="38">
        <v>6021</v>
      </c>
      <c r="C114" s="39" t="s">
        <v>356</v>
      </c>
      <c r="D114" s="39" t="s">
        <v>357</v>
      </c>
      <c r="E114" s="38">
        <v>943</v>
      </c>
      <c r="F114" s="40">
        <v>0</v>
      </c>
      <c r="G114" s="40">
        <v>0</v>
      </c>
      <c r="H114" s="40" t="str">
        <f>CHAR(10)&amp;"|-"&amp;CHAR(10)&amp;"|"&amp;Resources[[#This Row],[id]]&amp;"||"&amp;Resources[[#This Row],[name]]&amp;"||"&amp;Resources[[#This Row],[description]]&amp;"||"&amp;Resources[[#This Row],[mass]]&amp;" kg"</f>
        <v xml:space="preserve">
|-
|6021||Mining Frigate I||A large mining craft||943 kg</v>
      </c>
      <c r="I114" s="40" t="str">
        <f>IF(AND(Resources[[#This Row],[id]]&gt;=L$4,Resources[[#This Row],[id]]&lt;L$5),Resources[[#This Row],[Wiki Row]],"")</f>
        <v/>
      </c>
    </row>
    <row r="115" spans="1:9" x14ac:dyDescent="0.3">
      <c r="A115" s="26" t="s">
        <v>409</v>
      </c>
      <c r="B115" s="38">
        <v>6031</v>
      </c>
      <c r="C115" s="39" t="s">
        <v>358</v>
      </c>
      <c r="D115" s="39" t="s">
        <v>359</v>
      </c>
      <c r="E115" s="38">
        <v>1100</v>
      </c>
      <c r="F115" s="40">
        <v>0</v>
      </c>
      <c r="G115" s="40">
        <v>0</v>
      </c>
      <c r="H115" s="40" t="str">
        <f>CHAR(10)&amp;"|-"&amp;CHAR(10)&amp;"|"&amp;Resources[[#This Row],[id]]&amp;"||"&amp;Resources[[#This Row],[name]]&amp;"||"&amp;Resources[[#This Row],[description]]&amp;"||"&amp;Resources[[#This Row],[mass]]&amp;" kg"</f>
        <v xml:space="preserve">
|-
|6031||Mining Barge I||A stationary mining facility||1100 kg</v>
      </c>
      <c r="I115" s="40" t="str">
        <f>IF(AND(Resources[[#This Row],[id]]&gt;=L$4,Resources[[#This Row],[id]]&lt;L$5),Resources[[#This Row],[Wiki Row]],"")</f>
        <v/>
      </c>
    </row>
    <row r="116" spans="1:9" x14ac:dyDescent="0.3">
      <c r="A116" s="26" t="s">
        <v>409</v>
      </c>
      <c r="B116" s="38">
        <v>6101</v>
      </c>
      <c r="C116" s="39" t="s">
        <v>360</v>
      </c>
      <c r="D116" s="39" t="s">
        <v>361</v>
      </c>
      <c r="E116" s="38">
        <v>205</v>
      </c>
      <c r="F116" s="40">
        <v>0</v>
      </c>
      <c r="G116" s="40">
        <v>0</v>
      </c>
      <c r="H116" s="40" t="str">
        <f>CHAR(10)&amp;"|-"&amp;CHAR(10)&amp;"|"&amp;Resources[[#This Row],[id]]&amp;"||"&amp;Resources[[#This Row],[name]]&amp;"||"&amp;Resources[[#This Row],[description]]&amp;"||"&amp;Resources[[#This Row],[mass]]&amp;" kg"</f>
        <v xml:space="preserve">
|-
|6101||Industrial Cruiser I||A small industrial craft||205 kg</v>
      </c>
      <c r="I116" s="40" t="str">
        <f>IF(AND(Resources[[#This Row],[id]]&gt;=L$4,Resources[[#This Row],[id]]&lt;L$5),Resources[[#This Row],[Wiki Row]],"")</f>
        <v/>
      </c>
    </row>
    <row r="117" spans="1:9" x14ac:dyDescent="0.3">
      <c r="A117" s="26" t="s">
        <v>409</v>
      </c>
      <c r="B117" s="38">
        <v>6111</v>
      </c>
      <c r="C117" s="39" t="s">
        <v>362</v>
      </c>
      <c r="D117" s="39" t="s">
        <v>363</v>
      </c>
      <c r="E117" s="38">
        <v>587</v>
      </c>
      <c r="F117" s="40">
        <v>0</v>
      </c>
      <c r="G117" s="40">
        <v>0</v>
      </c>
      <c r="H117" s="40" t="str">
        <f>CHAR(10)&amp;"|-"&amp;CHAR(10)&amp;"|"&amp;Resources[[#This Row],[id]]&amp;"||"&amp;Resources[[#This Row],[name]]&amp;"||"&amp;Resources[[#This Row],[description]]&amp;"||"&amp;Resources[[#This Row],[mass]]&amp;" kg"</f>
        <v xml:space="preserve">
|-
|6111||Industrial Cutter I||A medium industrial craft||587 kg</v>
      </c>
      <c r="I117" s="40" t="str">
        <f>IF(AND(Resources[[#This Row],[id]]&gt;=L$4,Resources[[#This Row],[id]]&lt;L$5),Resources[[#This Row],[Wiki Row]],"")</f>
        <v/>
      </c>
    </row>
    <row r="118" spans="1:9" x14ac:dyDescent="0.3">
      <c r="A118" s="26" t="s">
        <v>409</v>
      </c>
      <c r="B118" s="38">
        <v>6121</v>
      </c>
      <c r="C118" s="39" t="s">
        <v>364</v>
      </c>
      <c r="D118" s="39" t="s">
        <v>365</v>
      </c>
      <c r="E118" s="38">
        <v>931</v>
      </c>
      <c r="F118" s="40">
        <v>0</v>
      </c>
      <c r="G118" s="40">
        <v>0</v>
      </c>
      <c r="H118" s="40" t="str">
        <f>CHAR(10)&amp;"|-"&amp;CHAR(10)&amp;"|"&amp;Resources[[#This Row],[id]]&amp;"||"&amp;Resources[[#This Row],[name]]&amp;"||"&amp;Resources[[#This Row],[description]]&amp;"||"&amp;Resources[[#This Row],[mass]]&amp;" kg"</f>
        <v xml:space="preserve">
|-
|6121||Industrial Frigate I||A large industrial craft||931 kg</v>
      </c>
      <c r="I118" s="40" t="str">
        <f>IF(AND(Resources[[#This Row],[id]]&gt;=L$4,Resources[[#This Row],[id]]&lt;L$5),Resources[[#This Row],[Wiki Row]],"")</f>
        <v/>
      </c>
    </row>
    <row r="119" spans="1:9" x14ac:dyDescent="0.3">
      <c r="A119" s="26" t="s">
        <v>409</v>
      </c>
      <c r="B119" s="41">
        <v>6131</v>
      </c>
      <c r="C119" s="42" t="s">
        <v>366</v>
      </c>
      <c r="D119" s="42" t="s">
        <v>367</v>
      </c>
      <c r="E119" s="41">
        <v>1203</v>
      </c>
      <c r="F119" s="40">
        <v>0</v>
      </c>
      <c r="G119" s="40">
        <v>0</v>
      </c>
      <c r="H119" s="40" t="str">
        <f>CHAR(10)&amp;"|-"&amp;CHAR(10)&amp;"|"&amp;Resources[[#This Row],[id]]&amp;"||"&amp;Resources[[#This Row],[name]]&amp;"||"&amp;Resources[[#This Row],[description]]&amp;"||"&amp;Resources[[#This Row],[mass]]&amp;" kg"</f>
        <v xml:space="preserve">
|-
|6131||Industrial Barge I||A stationary industrial facility||1203 kg</v>
      </c>
      <c r="I119" s="40" t="str">
        <f>IF(AND(Resources[[#This Row],[id]]&gt;=L$4,Resources[[#This Row],[id]]&lt;L$5),Resources[[#This Row],[Wiki Row]],"")</f>
        <v/>
      </c>
    </row>
    <row r="120" spans="1:9" x14ac:dyDescent="0.3">
      <c r="A120" s="26" t="s">
        <v>409</v>
      </c>
      <c r="B120" s="41">
        <v>6201</v>
      </c>
      <c r="C120" s="42" t="s">
        <v>368</v>
      </c>
      <c r="D120" s="42" t="s">
        <v>369</v>
      </c>
      <c r="E120" s="41">
        <v>211</v>
      </c>
      <c r="F120" s="40">
        <v>0</v>
      </c>
      <c r="G120" s="40">
        <v>0</v>
      </c>
      <c r="H120" s="40" t="str">
        <f>CHAR(10)&amp;"|-"&amp;CHAR(10)&amp;"|"&amp;Resources[[#This Row],[id]]&amp;"||"&amp;Resources[[#This Row],[name]]&amp;"||"&amp;Resources[[#This Row],[description]]&amp;"||"&amp;Resources[[#This Row],[mass]]&amp;" kg"</f>
        <v xml:space="preserve">
|-
|6201||Defense Cruiser I||A small defensive craft||211 kg</v>
      </c>
      <c r="I120" s="40" t="str">
        <f>IF(AND(Resources[[#This Row],[id]]&gt;=L$4,Resources[[#This Row],[id]]&lt;L$5),Resources[[#This Row],[Wiki Row]],"")</f>
        <v/>
      </c>
    </row>
    <row r="121" spans="1:9" x14ac:dyDescent="0.3">
      <c r="A121" s="26" t="s">
        <v>409</v>
      </c>
      <c r="B121" s="41">
        <v>6211</v>
      </c>
      <c r="C121" s="42" t="s">
        <v>370</v>
      </c>
      <c r="D121" s="42" t="s">
        <v>371</v>
      </c>
      <c r="E121" s="41">
        <v>706</v>
      </c>
      <c r="F121" s="40">
        <v>0</v>
      </c>
      <c r="G121" s="40">
        <v>0</v>
      </c>
      <c r="H121" s="40" t="str">
        <f>CHAR(10)&amp;"|-"&amp;CHAR(10)&amp;"|"&amp;Resources[[#This Row],[id]]&amp;"||"&amp;Resources[[#This Row],[name]]&amp;"||"&amp;Resources[[#This Row],[description]]&amp;"||"&amp;Resources[[#This Row],[mass]]&amp;" kg"</f>
        <v xml:space="preserve">
|-
|6211||Defense Cutter I||A medium defensive craft||706 kg</v>
      </c>
      <c r="I121" s="40" t="str">
        <f>IF(AND(Resources[[#This Row],[id]]&gt;=L$4,Resources[[#This Row],[id]]&lt;L$5),Resources[[#This Row],[Wiki Row]],"")</f>
        <v/>
      </c>
    </row>
    <row r="122" spans="1:9" x14ac:dyDescent="0.3">
      <c r="A122" s="26" t="s">
        <v>409</v>
      </c>
      <c r="B122" s="38">
        <v>6221</v>
      </c>
      <c r="C122" s="39" t="s">
        <v>372</v>
      </c>
      <c r="D122" s="39" t="s">
        <v>373</v>
      </c>
      <c r="E122" s="38">
        <v>989</v>
      </c>
      <c r="F122" s="40">
        <v>0</v>
      </c>
      <c r="G122" s="40">
        <v>0</v>
      </c>
      <c r="H122" s="40" t="str">
        <f>CHAR(10)&amp;"|-"&amp;CHAR(10)&amp;"|"&amp;Resources[[#This Row],[id]]&amp;"||"&amp;Resources[[#This Row],[name]]&amp;"||"&amp;Resources[[#This Row],[description]]&amp;"||"&amp;Resources[[#This Row],[mass]]&amp;" kg"</f>
        <v xml:space="preserve">
|-
|6221||Defense Frigate I||A large defensive craft||989 kg</v>
      </c>
      <c r="I122" s="40" t="str">
        <f>IF(AND(Resources[[#This Row],[id]]&gt;=L$4,Resources[[#This Row],[id]]&lt;L$5),Resources[[#This Row],[Wiki Row]],"")</f>
        <v/>
      </c>
    </row>
    <row r="123" spans="1:9" x14ac:dyDescent="0.3">
      <c r="A123" s="26" t="s">
        <v>409</v>
      </c>
      <c r="B123" s="41">
        <v>6231</v>
      </c>
      <c r="C123" s="42" t="s">
        <v>374</v>
      </c>
      <c r="D123" s="42" t="s">
        <v>375</v>
      </c>
      <c r="E123" s="41">
        <v>1153</v>
      </c>
      <c r="F123" s="40">
        <v>0</v>
      </c>
      <c r="G123" s="40">
        <v>0</v>
      </c>
      <c r="H123" s="40" t="str">
        <f>CHAR(10)&amp;"|-"&amp;CHAR(10)&amp;"|"&amp;Resources[[#This Row],[id]]&amp;"||"&amp;Resources[[#This Row],[name]]&amp;"||"&amp;Resources[[#This Row],[description]]&amp;"||"&amp;Resources[[#This Row],[mass]]&amp;" kg"</f>
        <v xml:space="preserve">
|-
|6231||Defense Barge I||A stationary defensive facility||1153 kg</v>
      </c>
      <c r="I123" s="40" t="str">
        <f>IF(AND(Resources[[#This Row],[id]]&gt;=L$4,Resources[[#This Row],[id]]&lt;L$5),Resources[[#This Row],[Wiki Row]],"")</f>
        <v/>
      </c>
    </row>
  </sheetData>
  <mergeCells count="1">
    <mergeCell ref="K3:L3"/>
  </mergeCell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8CF1-B9D5-4460-A802-DD2249572DBE}">
  <dimension ref="A1:M96"/>
  <sheetViews>
    <sheetView workbookViewId="0">
      <pane ySplit="1" topLeftCell="A2" activePane="bottomLeft" state="frozen"/>
      <selection pane="bottomLeft" activeCell="M4" sqref="M4"/>
    </sheetView>
  </sheetViews>
  <sheetFormatPr defaultRowHeight="31.2" customHeight="1" x14ac:dyDescent="0.3"/>
  <cols>
    <col min="1" max="1" width="7.77734375" style="5" customWidth="1"/>
    <col min="2" max="2" width="27.109375" style="5" customWidth="1"/>
    <col min="3" max="3" width="7.109375" style="5" customWidth="1"/>
    <col min="4" max="4" width="7.5546875" style="5" customWidth="1"/>
    <col min="5" max="5" width="65.88671875" style="5" customWidth="1"/>
    <col min="6" max="6" width="9" style="5" customWidth="1"/>
    <col min="7" max="7" width="7.88671875" style="5" customWidth="1"/>
    <col min="8" max="8" width="7.109375" style="5" customWidth="1"/>
    <col min="9" max="10" width="7.109375" style="66" customWidth="1"/>
    <col min="11" max="11" width="7.109375" style="5" customWidth="1"/>
    <col min="12" max="12" width="8.88671875" style="5"/>
    <col min="13" max="13" width="57" style="5" customWidth="1"/>
    <col min="14" max="16384" width="8.88671875" style="5"/>
  </cols>
  <sheetData>
    <row r="1" spans="1:13" ht="31.2" customHeight="1" x14ac:dyDescent="0.3">
      <c r="A1" s="30" t="s">
        <v>0</v>
      </c>
      <c r="B1" s="57" t="s">
        <v>1</v>
      </c>
      <c r="C1" s="30" t="s">
        <v>2</v>
      </c>
      <c r="D1" s="30" t="s">
        <v>3</v>
      </c>
      <c r="E1" s="30" t="s">
        <v>4</v>
      </c>
      <c r="F1" s="30" t="s">
        <v>5</v>
      </c>
      <c r="G1" s="30" t="s">
        <v>6</v>
      </c>
      <c r="H1" s="30" t="s">
        <v>7</v>
      </c>
      <c r="I1" s="62" t="s">
        <v>614</v>
      </c>
      <c r="J1" s="62" t="s">
        <v>615</v>
      </c>
      <c r="K1" s="61"/>
    </row>
    <row r="2" spans="1:13" ht="31.2" customHeight="1" x14ac:dyDescent="0.3">
      <c r="A2" s="58">
        <v>1</v>
      </c>
      <c r="B2" s="31" t="s">
        <v>414</v>
      </c>
      <c r="C2" s="58">
        <v>1</v>
      </c>
      <c r="D2" s="58">
        <v>100</v>
      </c>
      <c r="E2" s="31" t="s">
        <v>415</v>
      </c>
      <c r="F2" s="58">
        <v>1</v>
      </c>
      <c r="G2" s="58">
        <v>1</v>
      </c>
      <c r="H2" s="58">
        <v>0</v>
      </c>
      <c r="I2" s="63" t="str">
        <f>CHAR(10)&amp;"|-"&amp;CHAR(10)&amp;"| style='text-align: right;'| "&amp;Protocols[[#This Row],[id]]&amp;CHAR(10)&amp;"| "&amp;Protocols[[#This Row],[name]]&amp;CHAR(10)&amp;"| "&amp;Protocols[[#This Row],[description]]</f>
        <v xml:space="preserve">
|-
| style='text-align: right;'| 1
| Dump resource
| [R 1 perform]: Dump one unit of resource R into space.</v>
      </c>
      <c r="J2" s="63" t="str">
        <f>IF(AND(Protocols[[#This Row],[id]]&gt;=M$3,Protocols[[#This Row],[id]]&lt;M$4),Protocols[[#This Row],[Wiki Row]],"")</f>
        <v/>
      </c>
      <c r="K2" s="60"/>
      <c r="L2" s="51" t="s">
        <v>618</v>
      </c>
      <c r="M2" s="51"/>
    </row>
    <row r="3" spans="1:13" ht="31.2" customHeight="1" x14ac:dyDescent="0.3">
      <c r="A3" s="58">
        <v>7</v>
      </c>
      <c r="B3" s="31" t="s">
        <v>8</v>
      </c>
      <c r="C3" s="58">
        <v>3</v>
      </c>
      <c r="D3" s="58">
        <v>100</v>
      </c>
      <c r="E3" s="31" t="s">
        <v>9</v>
      </c>
      <c r="F3" s="58">
        <v>1</v>
      </c>
      <c r="G3" s="58">
        <v>1</v>
      </c>
      <c r="H3" s="58">
        <v>0</v>
      </c>
      <c r="I3" s="64" t="str">
        <f>CHAR(10)&amp;"|-"&amp;CHAR(10)&amp;"| style='text-align: right;'| "&amp;Protocols[[#This Row],[id]]&amp;CHAR(10)&amp;"| "&amp;Protocols[[#This Row],[name]]&amp;CHAR(10)&amp;"| "&amp;Protocols[[#This Row],[description]]</f>
        <v xml:space="preserve">
|-
| style='text-align: right;'| 7
| Sell resource
| [P M R 7 perform]: Places order to sell resource R at price P, keeping min M units at drone's cargo hold.</v>
      </c>
      <c r="J3" s="64" t="str">
        <f>IF(AND(Protocols[[#This Row],[id]]&gt;=M$3,Protocols[[#This Row],[id]]&lt;M$4),Protocols[[#This Row],[Wiki Row]],"")</f>
        <v/>
      </c>
      <c r="K3" s="60"/>
      <c r="L3" s="67" t="s">
        <v>609</v>
      </c>
      <c r="M3" s="48">
        <v>5000</v>
      </c>
    </row>
    <row r="4" spans="1:13" ht="31.2" customHeight="1" x14ac:dyDescent="0.3">
      <c r="A4" s="58">
        <v>8</v>
      </c>
      <c r="B4" s="31" t="s">
        <v>10</v>
      </c>
      <c r="C4" s="58">
        <v>3</v>
      </c>
      <c r="D4" s="58">
        <v>100</v>
      </c>
      <c r="E4" s="31" t="s">
        <v>11</v>
      </c>
      <c r="F4" s="58">
        <v>1</v>
      </c>
      <c r="G4" s="58">
        <v>1</v>
      </c>
      <c r="H4" s="58">
        <v>0</v>
      </c>
      <c r="I4" s="64" t="str">
        <f>CHAR(10)&amp;"|-"&amp;CHAR(10)&amp;"| style='text-align: right;'| "&amp;Protocols[[#This Row],[id]]&amp;CHAR(10)&amp;"| "&amp;Protocols[[#This Row],[name]]&amp;CHAR(10)&amp;"| "&amp;Protocols[[#This Row],[description]]</f>
        <v xml:space="preserve">
|-
| style='text-align: right;'| 8
| Buy resource
| [P M R 8 perform]: Places order to buy resource R at price P, keeping max M units at drone's cargo hold.</v>
      </c>
      <c r="J4" s="64" t="str">
        <f>IF(AND(Protocols[[#This Row],[id]]&gt;=M$3,Protocols[[#This Row],[id]]&lt;M$4),Protocols[[#This Row],[Wiki Row]],"")</f>
        <v/>
      </c>
      <c r="K4" s="60"/>
      <c r="L4" s="67" t="s">
        <v>610</v>
      </c>
      <c r="M4" s="48">
        <f>M3+1000</f>
        <v>6000</v>
      </c>
    </row>
    <row r="5" spans="1:13" ht="31.2" customHeight="1" x14ac:dyDescent="0.3">
      <c r="A5" s="58">
        <v>10</v>
      </c>
      <c r="B5" s="31" t="s">
        <v>12</v>
      </c>
      <c r="C5" s="58">
        <v>2</v>
      </c>
      <c r="D5" s="58">
        <v>100</v>
      </c>
      <c r="E5" s="31" t="s">
        <v>13</v>
      </c>
      <c r="F5" s="58">
        <v>-1</v>
      </c>
      <c r="G5" s="58">
        <v>-1</v>
      </c>
      <c r="H5" s="58">
        <v>0</v>
      </c>
      <c r="I5" s="64" t="str">
        <f>CHAR(10)&amp;"|-"&amp;CHAR(10)&amp;"| style='text-align: right;'| "&amp;Protocols[[#This Row],[id]]&amp;CHAR(10)&amp;"| "&amp;Protocols[[#This Row],[name]]&amp;CHAR(10)&amp;"| "&amp;Protocols[[#This Row],[description]]</f>
        <v xml:space="preserve">
|-
| style='text-align: right;'| 10
| Push resource
| [R D 10 perform]: Delivers one unit of resource R to drone D.  This procedure takes one minute to complete.</v>
      </c>
      <c r="J5" s="64" t="str">
        <f>IF(AND(Protocols[[#This Row],[id]]&gt;=M$3,Protocols[[#This Row],[id]]&lt;M$4),Protocols[[#This Row],[Wiki Row]],"")</f>
        <v/>
      </c>
      <c r="K5" s="60"/>
      <c r="L5" s="67" t="s">
        <v>613</v>
      </c>
      <c r="M5" s="48" t="str">
        <f>M6&amp;_xlfn.CONCAT(Protocols[Wiki Output])&amp;CHAR(10)&amp;M7</f>
        <v>== Available Resources ==
{| class='wikitable'
! style='text-align: right' | Id
! style='text-align: left' | Name
! style='text-align: left' | Description 
|-
| style='text-align: right;'| 5001
| Activate Engine I
| [N 5001 perform]: Moves the spacecraft to the the astronimical object whoes Location ID is N.
|-
| style='text-align: right;'| 5911
| Import Resource
| [N 5911 perform]: Imports resource N from the planet surface.  Requires an import station.
|-
| style='text-align: right;'| 5921
| Export Resource
| [N 5921 perform]: Exports resource N from the cargo bay to the planet surface.  Requires an export station.
|}</v>
      </c>
    </row>
    <row r="6" spans="1:13" ht="31.2" customHeight="1" x14ac:dyDescent="0.3">
      <c r="A6" s="58">
        <v>11</v>
      </c>
      <c r="B6" s="31" t="s">
        <v>14</v>
      </c>
      <c r="C6" s="58">
        <v>2</v>
      </c>
      <c r="D6" s="58">
        <v>100</v>
      </c>
      <c r="E6" s="31" t="s">
        <v>15</v>
      </c>
      <c r="F6" s="58">
        <v>-1</v>
      </c>
      <c r="G6" s="58">
        <v>-1</v>
      </c>
      <c r="H6" s="58">
        <v>0</v>
      </c>
      <c r="I6" s="64" t="str">
        <f>CHAR(10)&amp;"|-"&amp;CHAR(10)&amp;"| style='text-align: right;'| "&amp;Protocols[[#This Row],[id]]&amp;CHAR(10)&amp;"| "&amp;Protocols[[#This Row],[name]]&amp;CHAR(10)&amp;"| "&amp;Protocols[[#This Row],[description]]</f>
        <v xml:space="preserve">
|-
| style='text-align: right;'| 11
| Pull resource
| [R D 11 perform]: Pulls one unit of resource R from drone D. This procedure takes one minute to complete.</v>
      </c>
      <c r="J6" s="64" t="str">
        <f>IF(AND(Protocols[[#This Row],[id]]&gt;=M$3,Protocols[[#This Row],[id]]&lt;M$4),Protocols[[#This Row],[Wiki Row]],"")</f>
        <v/>
      </c>
      <c r="K6" s="60"/>
      <c r="L6" s="67" t="s">
        <v>611</v>
      </c>
      <c r="M6" s="56" t="s">
        <v>622</v>
      </c>
    </row>
    <row r="7" spans="1:13" ht="31.2" customHeight="1" x14ac:dyDescent="0.3">
      <c r="A7" s="58">
        <v>5001</v>
      </c>
      <c r="B7" s="31" t="s">
        <v>16</v>
      </c>
      <c r="C7" s="58">
        <v>0</v>
      </c>
      <c r="D7" s="58">
        <v>100</v>
      </c>
      <c r="E7" s="31" t="s">
        <v>17</v>
      </c>
      <c r="F7" s="58">
        <v>1</v>
      </c>
      <c r="G7" s="58">
        <v>1</v>
      </c>
      <c r="H7" s="58">
        <v>0</v>
      </c>
      <c r="I7" s="64" t="str">
        <f>CHAR(10)&amp;"|-"&amp;CHAR(10)&amp;"| style='text-align: right;'| "&amp;Protocols[[#This Row],[id]]&amp;CHAR(10)&amp;"| "&amp;Protocols[[#This Row],[name]]&amp;CHAR(10)&amp;"| "&amp;Protocols[[#This Row],[description]]</f>
        <v xml:space="preserve">
|-
| style='text-align: right;'| 5001
| Activate Engine I
| [N 5001 perform]: Moves the spacecraft to the the astronimical object whoes Location ID is N.</v>
      </c>
      <c r="J7" s="64" t="str">
        <f>IF(AND(Protocols[[#This Row],[id]]&gt;=M$3,Protocols[[#This Row],[id]]&lt;M$4),Protocols[[#This Row],[Wiki Row]],"")</f>
        <v xml:space="preserve">
|-
| style='text-align: right;'| 5001
| Activate Engine I
| [N 5001 perform]: Moves the spacecraft to the the astronimical object whoes Location ID is N.</v>
      </c>
      <c r="K7" s="60"/>
      <c r="L7" s="67" t="s">
        <v>612</v>
      </c>
      <c r="M7" s="48" t="s">
        <v>620</v>
      </c>
    </row>
    <row r="8" spans="1:13" ht="31.2" customHeight="1" x14ac:dyDescent="0.3">
      <c r="A8" s="58">
        <v>5911</v>
      </c>
      <c r="B8" s="31" t="s">
        <v>489</v>
      </c>
      <c r="C8" s="58">
        <v>1</v>
      </c>
      <c r="D8" s="58">
        <v>100</v>
      </c>
      <c r="E8" s="31" t="s">
        <v>491</v>
      </c>
      <c r="F8" s="58">
        <v>1</v>
      </c>
      <c r="G8" s="58">
        <v>1</v>
      </c>
      <c r="H8" s="58">
        <v>0</v>
      </c>
      <c r="I8" s="64" t="str">
        <f>CHAR(10)&amp;"|-"&amp;CHAR(10)&amp;"| style='text-align: right;'| "&amp;Protocols[[#This Row],[id]]&amp;CHAR(10)&amp;"| "&amp;Protocols[[#This Row],[name]]&amp;CHAR(10)&amp;"| "&amp;Protocols[[#This Row],[description]]</f>
        <v xml:space="preserve">
|-
| style='text-align: right;'| 5911
| Import Resource
| [N 5911 perform]: Imports resource N from the planet surface.  Requires an import station.</v>
      </c>
      <c r="J8" s="64" t="str">
        <f>IF(AND(Protocols[[#This Row],[id]]&gt;=M$3,Protocols[[#This Row],[id]]&lt;M$4),Protocols[[#This Row],[Wiki Row]],"")</f>
        <v xml:space="preserve">
|-
| style='text-align: right;'| 5911
| Import Resource
| [N 5911 perform]: Imports resource N from the planet surface.  Requires an import station.</v>
      </c>
      <c r="K8" s="60"/>
    </row>
    <row r="9" spans="1:13" ht="31.2" customHeight="1" x14ac:dyDescent="0.3">
      <c r="A9" s="58">
        <v>5921</v>
      </c>
      <c r="B9" s="31" t="s">
        <v>490</v>
      </c>
      <c r="C9" s="58">
        <v>1</v>
      </c>
      <c r="D9" s="58">
        <v>100</v>
      </c>
      <c r="E9" s="31" t="s">
        <v>492</v>
      </c>
      <c r="F9" s="58">
        <v>1</v>
      </c>
      <c r="G9" s="58">
        <v>1</v>
      </c>
      <c r="H9" s="58">
        <v>0</v>
      </c>
      <c r="I9" s="64" t="str">
        <f>CHAR(10)&amp;"|-"&amp;CHAR(10)&amp;"| style='text-align: right;'| "&amp;Protocols[[#This Row],[id]]&amp;CHAR(10)&amp;"| "&amp;Protocols[[#This Row],[name]]&amp;CHAR(10)&amp;"| "&amp;Protocols[[#This Row],[description]]</f>
        <v xml:space="preserve">
|-
| style='text-align: right;'| 5921
| Export Resource
| [N 5921 perform]: Exports resource N from the cargo bay to the planet surface.  Requires an export station.</v>
      </c>
      <c r="J9" s="64" t="str">
        <f>IF(AND(Protocols[[#This Row],[id]]&gt;=M$3,Protocols[[#This Row],[id]]&lt;M$4),Protocols[[#This Row],[Wiki Row]],"")</f>
        <v xml:space="preserve">
|-
| style='text-align: right;'| 5921
| Export Resource
| [N 5921 perform]: Exports resource N from the cargo bay to the planet surface.  Requires an export station.</v>
      </c>
      <c r="K9" s="60"/>
    </row>
    <row r="10" spans="1:13" ht="31.2" customHeight="1" x14ac:dyDescent="0.3">
      <c r="A10" s="58">
        <v>11000</v>
      </c>
      <c r="B10" s="31" t="s">
        <v>18</v>
      </c>
      <c r="C10" s="58">
        <v>0</v>
      </c>
      <c r="D10" s="58">
        <v>100</v>
      </c>
      <c r="E10" s="31" t="s">
        <v>436</v>
      </c>
      <c r="F10" s="58">
        <v>-1</v>
      </c>
      <c r="G10" s="58">
        <v>-1</v>
      </c>
      <c r="H10" s="58">
        <v>0</v>
      </c>
      <c r="I10" s="64" t="str">
        <f>CHAR(10)&amp;"|-"&amp;CHAR(10)&amp;"| style='text-align: right;'| "&amp;Protocols[[#This Row],[id]]&amp;CHAR(10)&amp;"| "&amp;Protocols[[#This Row],[name]]&amp;CHAR(10)&amp;"| "&amp;Protocols[[#This Row],[description]]</f>
        <v xml:space="preserve">
|-
| style='text-align: right;'| 11000
| Mine magmite
| [11000 perform]: Mine magmite from the planet's surface, if present. Uses a Slug I mining module.</v>
      </c>
      <c r="J10" s="64" t="str">
        <f>IF(AND(Protocols[[#This Row],[id]]&gt;=M$3,Protocols[[#This Row],[id]]&lt;M$4),Protocols[[#This Row],[Wiki Row]],"")</f>
        <v/>
      </c>
      <c r="K10" s="60"/>
    </row>
    <row r="11" spans="1:13" ht="31.2" customHeight="1" x14ac:dyDescent="0.3">
      <c r="A11" s="58">
        <v>11010</v>
      </c>
      <c r="B11" s="31" t="s">
        <v>19</v>
      </c>
      <c r="C11" s="58">
        <v>0</v>
      </c>
      <c r="D11" s="58">
        <v>100</v>
      </c>
      <c r="E11" s="31" t="s">
        <v>437</v>
      </c>
      <c r="F11" s="58">
        <v>-1</v>
      </c>
      <c r="G11" s="58">
        <v>-1</v>
      </c>
      <c r="H11" s="58">
        <v>0</v>
      </c>
      <c r="I11" s="64" t="str">
        <f>CHAR(10)&amp;"|-"&amp;CHAR(10)&amp;"| style='text-align: right;'| "&amp;Protocols[[#This Row],[id]]&amp;CHAR(10)&amp;"| "&amp;Protocols[[#This Row],[name]]&amp;CHAR(10)&amp;"| "&amp;Protocols[[#This Row],[description]]</f>
        <v xml:space="preserve">
|-
| style='text-align: right;'| 11010
| Mine formite
| [11010 perform]: Mine formite from a planet's surface, if present. Uses a Slug I mining module.</v>
      </c>
      <c r="J11" s="64" t="str">
        <f>IF(AND(Protocols[[#This Row],[id]]&gt;=M$3,Protocols[[#This Row],[id]]&lt;M$4),Protocols[[#This Row],[Wiki Row]],"")</f>
        <v/>
      </c>
      <c r="K11" s="60"/>
    </row>
    <row r="12" spans="1:13" ht="31.2" customHeight="1" x14ac:dyDescent="0.3">
      <c r="A12" s="58">
        <v>11020</v>
      </c>
      <c r="B12" s="31" t="s">
        <v>20</v>
      </c>
      <c r="C12" s="58">
        <v>0</v>
      </c>
      <c r="D12" s="58">
        <v>100</v>
      </c>
      <c r="E12" s="31" t="s">
        <v>438</v>
      </c>
      <c r="F12" s="58">
        <v>-1</v>
      </c>
      <c r="G12" s="58">
        <v>-1</v>
      </c>
      <c r="H12" s="58">
        <v>0</v>
      </c>
      <c r="I12" s="64" t="str">
        <f>CHAR(10)&amp;"|-"&amp;CHAR(10)&amp;"| style='text-align: right;'| "&amp;Protocols[[#This Row],[id]]&amp;CHAR(10)&amp;"| "&amp;Protocols[[#This Row],[name]]&amp;CHAR(10)&amp;"| "&amp;Protocols[[#This Row],[description]]</f>
        <v xml:space="preserve">
|-
| style='text-align: right;'| 11020
| Mine voxite
| [11020 perform]: Mine voxite from the surface of a planet, if present. Uses a Slug I mining module.</v>
      </c>
      <c r="J12" s="64" t="str">
        <f>IF(AND(Protocols[[#This Row],[id]]&gt;=M$3,Protocols[[#This Row],[id]]&lt;M$4),Protocols[[#This Row],[Wiki Row]],"")</f>
        <v/>
      </c>
      <c r="K12" s="60"/>
    </row>
    <row r="13" spans="1:13" ht="31.2" customHeight="1" x14ac:dyDescent="0.3">
      <c r="A13" s="58">
        <v>11030</v>
      </c>
      <c r="B13" s="31" t="s">
        <v>21</v>
      </c>
      <c r="C13" s="58">
        <v>0</v>
      </c>
      <c r="D13" s="58">
        <v>100</v>
      </c>
      <c r="E13" s="31" t="s">
        <v>439</v>
      </c>
      <c r="F13" s="58">
        <v>-1</v>
      </c>
      <c r="G13" s="58">
        <v>-1</v>
      </c>
      <c r="H13" s="58">
        <v>0</v>
      </c>
      <c r="I13" s="64" t="str">
        <f>CHAR(10)&amp;"|-"&amp;CHAR(10)&amp;"| style='text-align: right;'| "&amp;Protocols[[#This Row],[id]]&amp;CHAR(10)&amp;"| "&amp;Protocols[[#This Row],[name]]&amp;CHAR(10)&amp;"| "&amp;Protocols[[#This Row],[description]]</f>
        <v xml:space="preserve">
|-
| style='text-align: right;'| 11030
| Mine zenolite
| [11030 perform]: Mine zenolite from a planet's surface, if present. Uses a Slug I mining module.</v>
      </c>
      <c r="J13" s="64" t="str">
        <f>IF(AND(Protocols[[#This Row],[id]]&gt;=M$3,Protocols[[#This Row],[id]]&lt;M$4),Protocols[[#This Row],[Wiki Row]],"")</f>
        <v/>
      </c>
      <c r="K13" s="60"/>
    </row>
    <row r="14" spans="1:13" ht="31.2" customHeight="1" x14ac:dyDescent="0.3">
      <c r="A14" s="58">
        <v>11100</v>
      </c>
      <c r="B14" s="31" t="s">
        <v>22</v>
      </c>
      <c r="C14" s="58">
        <v>0</v>
      </c>
      <c r="D14" s="58">
        <v>100</v>
      </c>
      <c r="E14" s="31" t="s">
        <v>440</v>
      </c>
      <c r="F14" s="58">
        <v>-1</v>
      </c>
      <c r="G14" s="58">
        <v>-1</v>
      </c>
      <c r="H14" s="58">
        <v>0</v>
      </c>
      <c r="I14" s="64" t="str">
        <f>CHAR(10)&amp;"|-"&amp;CHAR(10)&amp;"| style='text-align: right;'| "&amp;Protocols[[#This Row],[id]]&amp;CHAR(10)&amp;"| "&amp;Protocols[[#This Row],[name]]&amp;CHAR(10)&amp;"| "&amp;Protocols[[#This Row],[description]]</f>
        <v xml:space="preserve">
|-
| style='text-align: right;'| 11100
| Mine kunspar
| [11100 perform]: Mine kunspar from the surface of a moon, if present. Uses a Worm I mining module.</v>
      </c>
      <c r="J14" s="64" t="str">
        <f>IF(AND(Protocols[[#This Row],[id]]&gt;=M$3,Protocols[[#This Row],[id]]&lt;M$4),Protocols[[#This Row],[Wiki Row]],"")</f>
        <v/>
      </c>
      <c r="K14" s="60"/>
    </row>
    <row r="15" spans="1:13" ht="31.2" customHeight="1" x14ac:dyDescent="0.3">
      <c r="A15" s="58">
        <v>11110</v>
      </c>
      <c r="B15" s="31" t="s">
        <v>23</v>
      </c>
      <c r="C15" s="58">
        <v>0</v>
      </c>
      <c r="D15" s="58">
        <v>100</v>
      </c>
      <c r="E15" s="31" t="s">
        <v>441</v>
      </c>
      <c r="F15" s="58">
        <v>-1</v>
      </c>
      <c r="G15" s="58">
        <v>-1</v>
      </c>
      <c r="H15" s="58">
        <v>0</v>
      </c>
      <c r="I15" s="64" t="str">
        <f>CHAR(10)&amp;"|-"&amp;CHAR(10)&amp;"| style='text-align: right;'| "&amp;Protocols[[#This Row],[id]]&amp;CHAR(10)&amp;"| "&amp;Protocols[[#This Row],[name]]&amp;CHAR(10)&amp;"| "&amp;Protocols[[#This Row],[description]]</f>
        <v xml:space="preserve">
|-
| style='text-align: right;'| 11110
| Mine yalspar
| [11110 perform]: Mine yalspar from the surface of a moon, if present. Uses a Worm I mining module.</v>
      </c>
      <c r="J15" s="64" t="str">
        <f>IF(AND(Protocols[[#This Row],[id]]&gt;=M$3,Protocols[[#This Row],[id]]&lt;M$4),Protocols[[#This Row],[Wiki Row]],"")</f>
        <v/>
      </c>
      <c r="K15" s="60"/>
    </row>
    <row r="16" spans="1:13" ht="31.2" customHeight="1" x14ac:dyDescent="0.3">
      <c r="A16" s="58">
        <v>11120</v>
      </c>
      <c r="B16" s="31" t="s">
        <v>24</v>
      </c>
      <c r="C16" s="58">
        <v>0</v>
      </c>
      <c r="D16" s="58">
        <v>100</v>
      </c>
      <c r="E16" s="31" t="s">
        <v>442</v>
      </c>
      <c r="F16" s="58">
        <v>-1</v>
      </c>
      <c r="G16" s="58">
        <v>-1</v>
      </c>
      <c r="H16" s="58">
        <v>0</v>
      </c>
      <c r="I16" s="64" t="str">
        <f>CHAR(10)&amp;"|-"&amp;CHAR(10)&amp;"| style='text-align: right;'| "&amp;Protocols[[#This Row],[id]]&amp;CHAR(10)&amp;"| "&amp;Protocols[[#This Row],[name]]&amp;CHAR(10)&amp;"| "&amp;Protocols[[#This Row],[description]]</f>
        <v xml:space="preserve">
|-
| style='text-align: right;'| 11120
| Mine vladnium
| [11120 perform]: Mine vladnium from the surface of a moon, if present.  Uses a Worm I mining module.</v>
      </c>
      <c r="J16" s="64" t="str">
        <f>IF(AND(Protocols[[#This Row],[id]]&gt;=M$3,Protocols[[#This Row],[id]]&lt;M$4),Protocols[[#This Row],[Wiki Row]],"")</f>
        <v/>
      </c>
      <c r="K16" s="60"/>
    </row>
    <row r="17" spans="1:11" ht="31.2" customHeight="1" x14ac:dyDescent="0.3">
      <c r="A17" s="58">
        <v>11130</v>
      </c>
      <c r="B17" s="31" t="s">
        <v>25</v>
      </c>
      <c r="C17" s="58">
        <v>0</v>
      </c>
      <c r="D17" s="58">
        <v>100</v>
      </c>
      <c r="E17" s="31" t="s">
        <v>443</v>
      </c>
      <c r="F17" s="58">
        <v>-1</v>
      </c>
      <c r="G17" s="58">
        <v>-1</v>
      </c>
      <c r="H17" s="58">
        <v>0</v>
      </c>
      <c r="I17" s="64" t="str">
        <f>CHAR(10)&amp;"|-"&amp;CHAR(10)&amp;"| style='text-align: right;'| "&amp;Protocols[[#This Row],[id]]&amp;CHAR(10)&amp;"| "&amp;Protocols[[#This Row],[name]]&amp;CHAR(10)&amp;"| "&amp;Protocols[[#This Row],[description]]</f>
        <v xml:space="preserve">
|-
| style='text-align: right;'| 11130
| Mine wolfite
| [11130 perform]: Mine wolfite from the surface of a moon, if present.  Uses a Worm I mining module.</v>
      </c>
      <c r="J17" s="64" t="str">
        <f>IF(AND(Protocols[[#This Row],[id]]&gt;=M$3,Protocols[[#This Row],[id]]&lt;M$4),Protocols[[#This Row],[Wiki Row]],"")</f>
        <v/>
      </c>
      <c r="K17" s="60"/>
    </row>
    <row r="18" spans="1:11" ht="31.2" customHeight="1" x14ac:dyDescent="0.3">
      <c r="A18" s="58">
        <v>11200</v>
      </c>
      <c r="B18" s="31" t="s">
        <v>26</v>
      </c>
      <c r="C18" s="58">
        <v>0</v>
      </c>
      <c r="D18" s="58">
        <v>100</v>
      </c>
      <c r="E18" s="31" t="s">
        <v>444</v>
      </c>
      <c r="F18" s="58">
        <v>-1</v>
      </c>
      <c r="G18" s="58">
        <v>-1</v>
      </c>
      <c r="H18" s="58">
        <v>0</v>
      </c>
      <c r="I18" s="64" t="str">
        <f>CHAR(10)&amp;"|-"&amp;CHAR(10)&amp;"| style='text-align: right;'| "&amp;Protocols[[#This Row],[id]]&amp;CHAR(10)&amp;"| "&amp;Protocols[[#This Row],[name]]&amp;CHAR(10)&amp;"| "&amp;Protocols[[#This Row],[description]]</f>
        <v xml:space="preserve">
|-
| style='text-align: right;'| 11200
| Mine kronite
| [11200 perform]: Mine kronite from an asteroid, if present.  Uses a Crawler I mining module.</v>
      </c>
      <c r="J18" s="64" t="str">
        <f>IF(AND(Protocols[[#This Row],[id]]&gt;=M$3,Protocols[[#This Row],[id]]&lt;M$4),Protocols[[#This Row],[Wiki Row]],"")</f>
        <v/>
      </c>
      <c r="K18" s="60"/>
    </row>
    <row r="19" spans="1:11" ht="31.2" customHeight="1" x14ac:dyDescent="0.3">
      <c r="A19" s="58">
        <v>11210</v>
      </c>
      <c r="B19" s="31" t="s">
        <v>435</v>
      </c>
      <c r="C19" s="58">
        <v>0</v>
      </c>
      <c r="D19" s="58">
        <v>100</v>
      </c>
      <c r="E19" s="31" t="s">
        <v>445</v>
      </c>
      <c r="F19" s="58">
        <v>-1</v>
      </c>
      <c r="G19" s="58">
        <v>-1</v>
      </c>
      <c r="H19" s="58">
        <v>0</v>
      </c>
      <c r="I19" s="64" t="str">
        <f>CHAR(10)&amp;"|-"&amp;CHAR(10)&amp;"| style='text-align: right;'| "&amp;Protocols[[#This Row],[id]]&amp;CHAR(10)&amp;"| "&amp;Protocols[[#This Row],[name]]&amp;CHAR(10)&amp;"| "&amp;Protocols[[#This Row],[description]]</f>
        <v xml:space="preserve">
|-
| style='text-align: right;'| 11210
| Mine efrite
| [11210 perform]: Mine efrite from an asteroid, if present.  Uses a Crawler I mining module.</v>
      </c>
      <c r="J19" s="64" t="str">
        <f>IF(AND(Protocols[[#This Row],[id]]&gt;=M$3,Protocols[[#This Row],[id]]&lt;M$4),Protocols[[#This Row],[Wiki Row]],"")</f>
        <v/>
      </c>
      <c r="K19" s="60"/>
    </row>
    <row r="20" spans="1:11" ht="31.2" customHeight="1" x14ac:dyDescent="0.3">
      <c r="A20" s="58">
        <v>11220</v>
      </c>
      <c r="B20" s="31" t="s">
        <v>27</v>
      </c>
      <c r="C20" s="58">
        <v>0</v>
      </c>
      <c r="D20" s="58">
        <v>100</v>
      </c>
      <c r="E20" s="31" t="s">
        <v>446</v>
      </c>
      <c r="F20" s="58">
        <v>-1</v>
      </c>
      <c r="G20" s="58">
        <v>-1</v>
      </c>
      <c r="H20" s="58">
        <v>0</v>
      </c>
      <c r="I20" s="64" t="str">
        <f>CHAR(10)&amp;"|-"&amp;CHAR(10)&amp;"| style='text-align: right;'| "&amp;Protocols[[#This Row],[id]]&amp;CHAR(10)&amp;"| "&amp;Protocols[[#This Row],[name]]&amp;CHAR(10)&amp;"| "&amp;Protocols[[#This Row],[description]]</f>
        <v xml:space="preserve">
|-
| style='text-align: right;'| 11220
| Mine olivium
| [11220 perform]: Mine olivium from an asteroid, if present.  Uses a Crawler I mining module.</v>
      </c>
      <c r="J20" s="64" t="str">
        <f>IF(AND(Protocols[[#This Row],[id]]&gt;=M$3,Protocols[[#This Row],[id]]&lt;M$4),Protocols[[#This Row],[Wiki Row]],"")</f>
        <v/>
      </c>
      <c r="K20" s="60"/>
    </row>
    <row r="21" spans="1:11" ht="31.2" customHeight="1" x14ac:dyDescent="0.3">
      <c r="A21" s="58">
        <v>11230</v>
      </c>
      <c r="B21" s="31" t="s">
        <v>28</v>
      </c>
      <c r="C21" s="58">
        <v>0</v>
      </c>
      <c r="D21" s="58">
        <v>100</v>
      </c>
      <c r="E21" s="31" t="s">
        <v>447</v>
      </c>
      <c r="F21" s="58">
        <v>-1</v>
      </c>
      <c r="G21" s="58">
        <v>-1</v>
      </c>
      <c r="H21" s="58">
        <v>0</v>
      </c>
      <c r="I21" s="64" t="str">
        <f>CHAR(10)&amp;"|-"&amp;CHAR(10)&amp;"| style='text-align: right;'| "&amp;Protocols[[#This Row],[id]]&amp;CHAR(10)&amp;"| "&amp;Protocols[[#This Row],[name]]&amp;CHAR(10)&amp;"| "&amp;Protocols[[#This Row],[description]]</f>
        <v xml:space="preserve">
|-
| style='text-align: right;'| 11230
| Mine aladanite
| [11230 perform]: Mine aladanite from an asteroid, if present.  Uses a Crawler I mining module.</v>
      </c>
      <c r="J21" s="64" t="str">
        <f>IF(AND(Protocols[[#This Row],[id]]&gt;=M$3,Protocols[[#This Row],[id]]&lt;M$4),Protocols[[#This Row],[Wiki Row]],"")</f>
        <v/>
      </c>
      <c r="K21" s="60"/>
    </row>
    <row r="22" spans="1:11" ht="31.2" customHeight="1" x14ac:dyDescent="0.3">
      <c r="A22" s="58">
        <v>11300</v>
      </c>
      <c r="B22" s="31" t="s">
        <v>29</v>
      </c>
      <c r="C22" s="58">
        <v>0</v>
      </c>
      <c r="D22" s="58">
        <v>100</v>
      </c>
      <c r="E22" s="31" t="s">
        <v>448</v>
      </c>
      <c r="F22" s="58">
        <v>-1</v>
      </c>
      <c r="G22" s="58">
        <v>-1</v>
      </c>
      <c r="H22" s="58">
        <v>0</v>
      </c>
      <c r="I22" s="64" t="str">
        <f>CHAR(10)&amp;"|-"&amp;CHAR(10)&amp;"| style='text-align: right;'| "&amp;Protocols[[#This Row],[id]]&amp;CHAR(10)&amp;"| "&amp;Protocols[[#This Row],[name]]&amp;CHAR(10)&amp;"| "&amp;Protocols[[#This Row],[description]]</f>
        <v xml:space="preserve">
|-
| style='text-align: right;'| 11300
| Mine halosite
| [11300 perform]: Mine halosite from a comet, if present.  Uses a Crawler I mining module.</v>
      </c>
      <c r="J22" s="64" t="str">
        <f>IF(AND(Protocols[[#This Row],[id]]&gt;=M$3,Protocols[[#This Row],[id]]&lt;M$4),Protocols[[#This Row],[Wiki Row]],"")</f>
        <v/>
      </c>
      <c r="K22" s="60"/>
    </row>
    <row r="23" spans="1:11" ht="31.2" customHeight="1" x14ac:dyDescent="0.3">
      <c r="A23" s="58">
        <v>11310</v>
      </c>
      <c r="B23" s="31" t="s">
        <v>30</v>
      </c>
      <c r="C23" s="58">
        <v>0</v>
      </c>
      <c r="D23" s="58">
        <v>100</v>
      </c>
      <c r="E23" s="31" t="s">
        <v>449</v>
      </c>
      <c r="F23" s="58">
        <v>-1</v>
      </c>
      <c r="G23" s="58">
        <v>-1</v>
      </c>
      <c r="H23" s="58">
        <v>0</v>
      </c>
      <c r="I23" s="64" t="str">
        <f>CHAR(10)&amp;"|-"&amp;CHAR(10)&amp;"| style='text-align: right;'| "&amp;Protocols[[#This Row],[id]]&amp;CHAR(10)&amp;"| "&amp;Protocols[[#This Row],[name]]&amp;CHAR(10)&amp;"| "&amp;Protocols[[#This Row],[description]]</f>
        <v xml:space="preserve">
|-
| style='text-align: right;'| 11310
| Mine stellarite
| [11310 perform]: Mine stellarite from a comet, if present.  Uses a Crawler I mining module.</v>
      </c>
      <c r="J23" s="64" t="str">
        <f>IF(AND(Protocols[[#This Row],[id]]&gt;=M$3,Protocols[[#This Row],[id]]&lt;M$4),Protocols[[#This Row],[Wiki Row]],"")</f>
        <v/>
      </c>
      <c r="K23" s="60"/>
    </row>
    <row r="24" spans="1:11" ht="31.2" customHeight="1" x14ac:dyDescent="0.3">
      <c r="A24" s="58">
        <v>11320</v>
      </c>
      <c r="B24" s="31" t="s">
        <v>31</v>
      </c>
      <c r="C24" s="58">
        <v>0</v>
      </c>
      <c r="D24" s="58">
        <v>100</v>
      </c>
      <c r="E24" s="31" t="s">
        <v>450</v>
      </c>
      <c r="F24" s="58">
        <v>-1</v>
      </c>
      <c r="G24" s="58">
        <v>-1</v>
      </c>
      <c r="H24" s="58">
        <v>0</v>
      </c>
      <c r="I24" s="64" t="str">
        <f>CHAR(10)&amp;"|-"&amp;CHAR(10)&amp;"| style='text-align: right;'| "&amp;Protocols[[#This Row],[id]]&amp;CHAR(10)&amp;"| "&amp;Protocols[[#This Row],[name]]&amp;CHAR(10)&amp;"| "&amp;Protocols[[#This Row],[description]]</f>
        <v xml:space="preserve">
|-
| style='text-align: right;'| 11320
| Mine mullinite
| [11310 perform]: Mine mullinite from a comet, if present.  Uses a Crawler I mining module.</v>
      </c>
      <c r="J24" s="64" t="str">
        <f>IF(AND(Protocols[[#This Row],[id]]&gt;=M$3,Protocols[[#This Row],[id]]&lt;M$4),Protocols[[#This Row],[Wiki Row]],"")</f>
        <v/>
      </c>
      <c r="K24" s="60"/>
    </row>
    <row r="25" spans="1:11" ht="31.2" customHeight="1" x14ac:dyDescent="0.3">
      <c r="A25" s="58">
        <v>11330</v>
      </c>
      <c r="B25" s="31" t="s">
        <v>32</v>
      </c>
      <c r="C25" s="58">
        <v>0</v>
      </c>
      <c r="D25" s="58">
        <v>100</v>
      </c>
      <c r="E25" s="31" t="s">
        <v>451</v>
      </c>
      <c r="F25" s="58">
        <v>-1</v>
      </c>
      <c r="G25" s="58">
        <v>-1</v>
      </c>
      <c r="H25" s="58">
        <v>0</v>
      </c>
      <c r="I25" s="64" t="str">
        <f>CHAR(10)&amp;"|-"&amp;CHAR(10)&amp;"| style='text-align: right;'| "&amp;Protocols[[#This Row],[id]]&amp;CHAR(10)&amp;"| "&amp;Protocols[[#This Row],[name]]&amp;CHAR(10)&amp;"| "&amp;Protocols[[#This Row],[description]]</f>
        <v xml:space="preserve">
|-
| style='text-align: right;'| 11330
| Mine oznium
| [11330 perform]: Mine oznium from a comet, if present.  Uses a Crawler I mining module.</v>
      </c>
      <c r="J25" s="64" t="str">
        <f>IF(AND(Protocols[[#This Row],[id]]&gt;=M$3,Protocols[[#This Row],[id]]&lt;M$4),Protocols[[#This Row],[Wiki Row]],"")</f>
        <v/>
      </c>
      <c r="K25" s="60"/>
    </row>
    <row r="26" spans="1:11" ht="31.2" customHeight="1" x14ac:dyDescent="0.3">
      <c r="A26" s="58">
        <v>11400</v>
      </c>
      <c r="B26" s="31" t="s">
        <v>33</v>
      </c>
      <c r="C26" s="58">
        <v>0</v>
      </c>
      <c r="D26" s="58">
        <v>100</v>
      </c>
      <c r="E26" s="31" t="s">
        <v>452</v>
      </c>
      <c r="F26" s="58">
        <v>-1</v>
      </c>
      <c r="G26" s="58">
        <v>-1</v>
      </c>
      <c r="H26" s="58">
        <v>0</v>
      </c>
      <c r="I26" s="64" t="str">
        <f>CHAR(10)&amp;"|-"&amp;CHAR(10)&amp;"| style='text-align: right;'| "&amp;Protocols[[#This Row],[id]]&amp;CHAR(10)&amp;"| "&amp;Protocols[[#This Row],[name]]&amp;CHAR(10)&amp;"| "&amp;Protocols[[#This Row],[description]]</f>
        <v xml:space="preserve">
|-
| style='text-align: right;'| 11400
| Mine tephnium
| [11400 perform]: Minetephnium from a planetary ring, if present.  Uses a Crawler I mining module.</v>
      </c>
      <c r="J26" s="64" t="str">
        <f>IF(AND(Protocols[[#This Row],[id]]&gt;=M$3,Protocols[[#This Row],[id]]&lt;M$4),Protocols[[#This Row],[Wiki Row]],"")</f>
        <v/>
      </c>
      <c r="K26" s="60"/>
    </row>
    <row r="27" spans="1:11" ht="31.2" customHeight="1" x14ac:dyDescent="0.3">
      <c r="A27" s="58">
        <v>11410</v>
      </c>
      <c r="B27" s="31" t="s">
        <v>34</v>
      </c>
      <c r="C27" s="58">
        <v>0</v>
      </c>
      <c r="D27" s="58">
        <v>100</v>
      </c>
      <c r="E27" s="31" t="s">
        <v>453</v>
      </c>
      <c r="F27" s="58">
        <v>-1</v>
      </c>
      <c r="G27" s="58">
        <v>-1</v>
      </c>
      <c r="H27" s="58">
        <v>0</v>
      </c>
      <c r="I27" s="64" t="str">
        <f>CHAR(10)&amp;"|-"&amp;CHAR(10)&amp;"| style='text-align: right;'| "&amp;Protocols[[#This Row],[id]]&amp;CHAR(10)&amp;"| "&amp;Protocols[[#This Row],[name]]&amp;CHAR(10)&amp;"| "&amp;Protocols[[#This Row],[description]]</f>
        <v xml:space="preserve">
|-
| style='text-align: right;'| 11410
| Mine neptine
| [11410 perform]: Mine neptine from a planetary ring, if present.  Uses a Crawler I mining module.</v>
      </c>
      <c r="J27" s="64" t="str">
        <f>IF(AND(Protocols[[#This Row],[id]]&gt;=M$3,Protocols[[#This Row],[id]]&lt;M$4),Protocols[[#This Row],[Wiki Row]],"")</f>
        <v/>
      </c>
      <c r="K27" s="60"/>
    </row>
    <row r="28" spans="1:11" ht="31.2" customHeight="1" x14ac:dyDescent="0.3">
      <c r="A28" s="58">
        <v>11420</v>
      </c>
      <c r="B28" s="31" t="s">
        <v>35</v>
      </c>
      <c r="C28" s="58">
        <v>0</v>
      </c>
      <c r="D28" s="58">
        <v>100</v>
      </c>
      <c r="E28" s="31" t="s">
        <v>454</v>
      </c>
      <c r="F28" s="58">
        <v>-1</v>
      </c>
      <c r="G28" s="58">
        <v>-1</v>
      </c>
      <c r="H28" s="58">
        <v>0</v>
      </c>
      <c r="I28" s="64" t="str">
        <f>CHAR(10)&amp;"|-"&amp;CHAR(10)&amp;"| style='text-align: right;'| "&amp;Protocols[[#This Row],[id]]&amp;CHAR(10)&amp;"| "&amp;Protocols[[#This Row],[name]]&amp;CHAR(10)&amp;"| "&amp;Protocols[[#This Row],[description]]</f>
        <v xml:space="preserve">
|-
| style='text-align: right;'| 11420
| Mine empirogen
| [11420 perform]: Mine empirogen from a planetary ring, if present.  Uses a Crawler I mining module.</v>
      </c>
      <c r="J28" s="64" t="str">
        <f>IF(AND(Protocols[[#This Row],[id]]&gt;=M$3,Protocols[[#This Row],[id]]&lt;M$4),Protocols[[#This Row],[Wiki Row]],"")</f>
        <v/>
      </c>
      <c r="K28" s="60"/>
    </row>
    <row r="29" spans="1:11" ht="31.2" customHeight="1" x14ac:dyDescent="0.3">
      <c r="A29" s="58">
        <v>11430</v>
      </c>
      <c r="B29" s="31" t="s">
        <v>36</v>
      </c>
      <c r="C29" s="58">
        <v>0</v>
      </c>
      <c r="D29" s="58">
        <v>100</v>
      </c>
      <c r="E29" s="31" t="s">
        <v>455</v>
      </c>
      <c r="F29" s="58">
        <v>-1</v>
      </c>
      <c r="G29" s="58">
        <v>-1</v>
      </c>
      <c r="H29" s="58">
        <v>0</v>
      </c>
      <c r="I29" s="64" t="str">
        <f>CHAR(10)&amp;"|-"&amp;CHAR(10)&amp;"| style='text-align: right;'| "&amp;Protocols[[#This Row],[id]]&amp;CHAR(10)&amp;"| "&amp;Protocols[[#This Row],[name]]&amp;CHAR(10)&amp;"| "&amp;Protocols[[#This Row],[description]]</f>
        <v xml:space="preserve">
|-
| style='text-align: right;'| 11430
| Mine laudite
| [11430 perform]: Mine laudite from a planetary ring, if present.  Uses a Crawler I mining module.</v>
      </c>
      <c r="J29" s="64" t="str">
        <f>IF(AND(Protocols[[#This Row],[id]]&gt;=M$3,Protocols[[#This Row],[id]]&lt;M$4),Protocols[[#This Row],[Wiki Row]],"")</f>
        <v/>
      </c>
      <c r="K29" s="60"/>
    </row>
    <row r="30" spans="1:11" ht="31.2" customHeight="1" x14ac:dyDescent="0.3">
      <c r="A30" s="58">
        <v>12021</v>
      </c>
      <c r="B30" s="31" t="s">
        <v>37</v>
      </c>
      <c r="C30" s="58">
        <v>0</v>
      </c>
      <c r="D30" s="58">
        <v>100</v>
      </c>
      <c r="E30" s="31" t="s">
        <v>38</v>
      </c>
      <c r="F30" s="58">
        <v>1</v>
      </c>
      <c r="G30" s="58">
        <v>1</v>
      </c>
      <c r="H30" s="58">
        <v>0</v>
      </c>
      <c r="I30" s="64" t="str">
        <f>CHAR(10)&amp;"|-"&amp;CHAR(10)&amp;"| style='text-align: right;'| "&amp;Protocols[[#This Row],[id]]&amp;CHAR(10)&amp;"| "&amp;Protocols[[#This Row],[name]]&amp;CHAR(10)&amp;"| "&amp;Protocols[[#This Row],[description]]</f>
        <v xml:space="preserve">
|-
| style='text-align: right;'| 12021
| Produce common alloys
| [12021 perform]: Produces 1 unit common alloys from 2 units common metals.</v>
      </c>
      <c r="J30" s="64" t="str">
        <f>IF(AND(Protocols[[#This Row],[id]]&gt;=M$3,Protocols[[#This Row],[id]]&lt;M$4),Protocols[[#This Row],[Wiki Row]],"")</f>
        <v/>
      </c>
      <c r="K30" s="60"/>
    </row>
    <row r="31" spans="1:11" ht="31.2" customHeight="1" x14ac:dyDescent="0.3">
      <c r="A31" s="58">
        <v>12022</v>
      </c>
      <c r="B31" s="31" t="s">
        <v>39</v>
      </c>
      <c r="C31" s="58">
        <v>0</v>
      </c>
      <c r="D31" s="58">
        <v>100</v>
      </c>
      <c r="E31" s="31" t="s">
        <v>40</v>
      </c>
      <c r="F31" s="58">
        <v>1</v>
      </c>
      <c r="G31" s="58">
        <v>1</v>
      </c>
      <c r="H31" s="58">
        <v>0</v>
      </c>
      <c r="I31" s="64" t="str">
        <f>CHAR(10)&amp;"|-"&amp;CHAR(10)&amp;"| style='text-align: right;'| "&amp;Protocols[[#This Row],[id]]&amp;CHAR(10)&amp;"| "&amp;Protocols[[#This Row],[name]]&amp;CHAR(10)&amp;"| "&amp;Protocols[[#This Row],[description]]</f>
        <v xml:space="preserve">
|-
| style='text-align: right;'| 12022
| Produce scarce alloys
| [12022 perform]: Produces 1 unit scarce alloys from 1 unit common metals and 1 unit scarce metals.</v>
      </c>
      <c r="J31" s="64" t="str">
        <f>IF(AND(Protocols[[#This Row],[id]]&gt;=M$3,Protocols[[#This Row],[id]]&lt;M$4),Protocols[[#This Row],[Wiki Row]],"")</f>
        <v/>
      </c>
      <c r="K31" s="60"/>
    </row>
    <row r="32" spans="1:11" ht="31.2" customHeight="1" x14ac:dyDescent="0.3">
      <c r="A32" s="58">
        <v>12023</v>
      </c>
      <c r="B32" s="31" t="s">
        <v>41</v>
      </c>
      <c r="C32" s="58">
        <v>0</v>
      </c>
      <c r="D32" s="58">
        <v>100</v>
      </c>
      <c r="E32" s="31" t="s">
        <v>42</v>
      </c>
      <c r="F32" s="58">
        <v>1</v>
      </c>
      <c r="G32" s="58">
        <v>1</v>
      </c>
      <c r="H32" s="58">
        <v>0</v>
      </c>
      <c r="I32" s="64" t="str">
        <f>CHAR(10)&amp;"|-"&amp;CHAR(10)&amp;"| style='text-align: right;'| "&amp;Protocols[[#This Row],[id]]&amp;CHAR(10)&amp;"| "&amp;Protocols[[#This Row],[name]]&amp;CHAR(10)&amp;"| "&amp;Protocols[[#This Row],[description]]</f>
        <v xml:space="preserve">
|-
| style='text-align: right;'| 12023
| Produce rare alloys
| [12023 perform]: produces 2 units scarce alloys from 1 unit common metals, 1 unit scarce metals, and 1 unit rare metals.</v>
      </c>
      <c r="J32" s="64" t="str">
        <f>IF(AND(Protocols[[#This Row],[id]]&gt;=M$3,Protocols[[#This Row],[id]]&lt;M$4),Protocols[[#This Row],[Wiki Row]],"")</f>
        <v/>
      </c>
      <c r="K32" s="60"/>
    </row>
    <row r="33" spans="1:11" ht="31.2" customHeight="1" x14ac:dyDescent="0.3">
      <c r="A33" s="58">
        <v>12042</v>
      </c>
      <c r="B33" s="31" t="s">
        <v>43</v>
      </c>
      <c r="C33" s="58">
        <v>0</v>
      </c>
      <c r="D33" s="58">
        <v>100</v>
      </c>
      <c r="E33" s="31" t="s">
        <v>44</v>
      </c>
      <c r="F33" s="58">
        <v>1</v>
      </c>
      <c r="G33" s="58">
        <v>1</v>
      </c>
      <c r="H33" s="58">
        <v>0</v>
      </c>
      <c r="I33" s="64" t="str">
        <f>CHAR(10)&amp;"|-"&amp;CHAR(10)&amp;"| style='text-align: right;'| "&amp;Protocols[[#This Row],[id]]&amp;CHAR(10)&amp;"| "&amp;Protocols[[#This Row],[name]]&amp;CHAR(10)&amp;"| "&amp;Protocols[[#This Row],[description]]</f>
        <v xml:space="preserve">
|-
| style='text-align: right;'| 12042
| Synhtesize rare organics
| [12042 perform]: Produces 2 units common organics from 1 unit rare inorganics and 1 unit common organics.</v>
      </c>
      <c r="J33" s="64" t="str">
        <f>IF(AND(Protocols[[#This Row],[id]]&gt;=M$3,Protocols[[#This Row],[id]]&lt;M$4),Protocols[[#This Row],[Wiki Row]],"")</f>
        <v/>
      </c>
      <c r="K33" s="60"/>
    </row>
    <row r="34" spans="1:11" ht="31.2" customHeight="1" x14ac:dyDescent="0.3">
      <c r="A34" s="58">
        <v>12043</v>
      </c>
      <c r="B34" s="31" t="s">
        <v>45</v>
      </c>
      <c r="C34" s="58">
        <v>0</v>
      </c>
      <c r="D34" s="58">
        <v>100</v>
      </c>
      <c r="E34" s="31" t="s">
        <v>46</v>
      </c>
      <c r="F34" s="58">
        <v>1</v>
      </c>
      <c r="G34" s="58">
        <v>1</v>
      </c>
      <c r="H34" s="58">
        <v>0</v>
      </c>
      <c r="I34" s="64" t="str">
        <f>CHAR(10)&amp;"|-"&amp;CHAR(10)&amp;"| style='text-align: right;'| "&amp;Protocols[[#This Row],[id]]&amp;CHAR(10)&amp;"| "&amp;Protocols[[#This Row],[name]]&amp;CHAR(10)&amp;"| "&amp;Protocols[[#This Row],[description]]</f>
        <v xml:space="preserve">
|-
| style='text-align: right;'| 12043
| Synthesize scarce organics
| [12043 perform]: Produces 2 units rare organics from 1 unit rare inorganics and 2 units scarce organics.</v>
      </c>
      <c r="J34" s="64" t="str">
        <f>IF(AND(Protocols[[#This Row],[id]]&gt;=M$3,Protocols[[#This Row],[id]]&lt;M$4),Protocols[[#This Row],[Wiki Row]],"")</f>
        <v/>
      </c>
      <c r="K34" s="60"/>
    </row>
    <row r="35" spans="1:11" ht="31.2" customHeight="1" x14ac:dyDescent="0.3">
      <c r="A35" s="58">
        <v>12051</v>
      </c>
      <c r="B35" s="31" t="s">
        <v>47</v>
      </c>
      <c r="C35" s="58">
        <v>0</v>
      </c>
      <c r="D35" s="58">
        <v>100</v>
      </c>
      <c r="E35" s="31" t="s">
        <v>48</v>
      </c>
      <c r="F35" s="58">
        <v>1</v>
      </c>
      <c r="G35" s="58">
        <v>1</v>
      </c>
      <c r="H35" s="58">
        <v>0</v>
      </c>
      <c r="I35" s="64" t="str">
        <f>CHAR(10)&amp;"|-"&amp;CHAR(10)&amp;"| style='text-align: right;'| "&amp;Protocols[[#This Row],[id]]&amp;CHAR(10)&amp;"| "&amp;Protocols[[#This Row],[name]]&amp;CHAR(10)&amp;"| "&amp;Protocols[[#This Row],[description]]</f>
        <v xml:space="preserve">
|-
| style='text-align: right;'| 12051
| Synthesize simple polymers
| [12051 perform]: Produces 1 unit simple polymers from 1 unit common inorganics and 1 unit common organics.</v>
      </c>
      <c r="J35" s="64" t="str">
        <f>IF(AND(Protocols[[#This Row],[id]]&gt;=M$3,Protocols[[#This Row],[id]]&lt;M$4),Protocols[[#This Row],[Wiki Row]],"")</f>
        <v/>
      </c>
      <c r="K35" s="60"/>
    </row>
    <row r="36" spans="1:11" ht="31.2" customHeight="1" x14ac:dyDescent="0.3">
      <c r="A36" s="58">
        <v>12052</v>
      </c>
      <c r="B36" s="31" t="s">
        <v>49</v>
      </c>
      <c r="C36" s="58">
        <v>0</v>
      </c>
      <c r="D36" s="58">
        <v>100</v>
      </c>
      <c r="E36" s="31" t="s">
        <v>50</v>
      </c>
      <c r="F36" s="58">
        <v>1</v>
      </c>
      <c r="G36" s="58">
        <v>1</v>
      </c>
      <c r="H36" s="58">
        <v>0</v>
      </c>
      <c r="I36" s="64" t="str">
        <f>CHAR(10)&amp;"|-"&amp;CHAR(10)&amp;"| style='text-align: right;'| "&amp;Protocols[[#This Row],[id]]&amp;CHAR(10)&amp;"| "&amp;Protocols[[#This Row],[name]]&amp;CHAR(10)&amp;"| "&amp;Protocols[[#This Row],[description]]</f>
        <v xml:space="preserve">
|-
| style='text-align: right;'| 12052
| Synthesize rare polymers
| [12052 perform]: Produces 2 units advanced polymers from 1 unit common inorganics, 1 unit common organics, and 1 unit scarce organics.</v>
      </c>
      <c r="J36" s="64" t="str">
        <f>IF(AND(Protocols[[#This Row],[id]]&gt;=M$3,Protocols[[#This Row],[id]]&lt;M$4),Protocols[[#This Row],[Wiki Row]],"")</f>
        <v/>
      </c>
      <c r="K36" s="60"/>
    </row>
    <row r="37" spans="1:11" ht="31.2" customHeight="1" x14ac:dyDescent="0.3">
      <c r="A37" s="58">
        <v>12053</v>
      </c>
      <c r="B37" s="31" t="s">
        <v>51</v>
      </c>
      <c r="C37" s="58">
        <v>0</v>
      </c>
      <c r="D37" s="58">
        <v>100</v>
      </c>
      <c r="E37" s="31" t="s">
        <v>52</v>
      </c>
      <c r="F37" s="58">
        <v>1</v>
      </c>
      <c r="G37" s="58">
        <v>1</v>
      </c>
      <c r="H37" s="58">
        <v>0</v>
      </c>
      <c r="I37" s="64" t="str">
        <f>CHAR(10)&amp;"|-"&amp;CHAR(10)&amp;"| style='text-align: right;'| "&amp;Protocols[[#This Row],[id]]&amp;CHAR(10)&amp;"| "&amp;Protocols[[#This Row],[name]]&amp;CHAR(10)&amp;"| "&amp;Protocols[[#This Row],[description]]</f>
        <v xml:space="preserve">
|-
| style='text-align: right;'| 12053
| Synthesize advanced polymers
| [12053 perform]: Produces 2 units complex polymers from 1 unit common inorganics, 1 unit common organics, and 1 unit rare organics.</v>
      </c>
      <c r="J37" s="64" t="str">
        <f>IF(AND(Protocols[[#This Row],[id]]&gt;=M$3,Protocols[[#This Row],[id]]&lt;M$4),Protocols[[#This Row],[Wiki Row]],"")</f>
        <v/>
      </c>
      <c r="K37" s="60"/>
    </row>
    <row r="38" spans="1:11" ht="31.2" customHeight="1" x14ac:dyDescent="0.3">
      <c r="A38" s="58">
        <v>13001</v>
      </c>
      <c r="B38" s="31" t="s">
        <v>53</v>
      </c>
      <c r="C38" s="58">
        <v>0</v>
      </c>
      <c r="D38" s="58">
        <v>100</v>
      </c>
      <c r="E38" s="31" t="s">
        <v>54</v>
      </c>
      <c r="F38" s="58">
        <v>1</v>
      </c>
      <c r="G38" s="58">
        <v>1</v>
      </c>
      <c r="H38" s="58">
        <v>0</v>
      </c>
      <c r="I38" s="64" t="str">
        <f>CHAR(10)&amp;"|-"&amp;CHAR(10)&amp;"| style='text-align: right;'| "&amp;Protocols[[#This Row],[id]]&amp;CHAR(10)&amp;"| "&amp;Protocols[[#This Row],[name]]&amp;CHAR(10)&amp;"| "&amp;Protocols[[#This Row],[description]]</f>
        <v xml:space="preserve">
|-
| style='text-align: right;'| 13001
| Manurfacture sheets
| [13001 perform]: Produce 1 unit sheets from 2 units common alloys.</v>
      </c>
      <c r="J38" s="64" t="str">
        <f>IF(AND(Protocols[[#This Row],[id]]&gt;=M$3,Protocols[[#This Row],[id]]&lt;M$4),Protocols[[#This Row],[Wiki Row]],"")</f>
        <v/>
      </c>
      <c r="K38" s="60"/>
    </row>
    <row r="39" spans="1:11" ht="31.2" customHeight="1" x14ac:dyDescent="0.3">
      <c r="A39" s="58">
        <v>13011</v>
      </c>
      <c r="B39" s="31" t="s">
        <v>55</v>
      </c>
      <c r="C39" s="58">
        <v>0</v>
      </c>
      <c r="D39" s="58">
        <v>100</v>
      </c>
      <c r="E39" s="31" t="s">
        <v>56</v>
      </c>
      <c r="F39" s="58">
        <v>1</v>
      </c>
      <c r="G39" s="58">
        <v>1</v>
      </c>
      <c r="H39" s="58">
        <v>0</v>
      </c>
      <c r="I39" s="64" t="str">
        <f>CHAR(10)&amp;"|-"&amp;CHAR(10)&amp;"| style='text-align: right;'| "&amp;Protocols[[#This Row],[id]]&amp;CHAR(10)&amp;"| "&amp;Protocols[[#This Row],[name]]&amp;CHAR(10)&amp;"| "&amp;Protocols[[#This Row],[description]]</f>
        <v xml:space="preserve">
|-
| style='text-align: right;'| 13011
| Manufacture rods
| [13011 perform]: Produces 1 unit rods from 1 unit common alloys.</v>
      </c>
      <c r="J39" s="64" t="str">
        <f>IF(AND(Protocols[[#This Row],[id]]&gt;=M$3,Protocols[[#This Row],[id]]&lt;M$4),Protocols[[#This Row],[Wiki Row]],"")</f>
        <v/>
      </c>
      <c r="K39" s="60"/>
    </row>
    <row r="40" spans="1:11" ht="31.2" customHeight="1" x14ac:dyDescent="0.3">
      <c r="A40" s="58">
        <v>13021</v>
      </c>
      <c r="B40" s="31" t="s">
        <v>57</v>
      </c>
      <c r="C40" s="58">
        <v>0</v>
      </c>
      <c r="D40" s="58">
        <v>100</v>
      </c>
      <c r="E40" s="31" t="s">
        <v>58</v>
      </c>
      <c r="F40" s="58">
        <v>1</v>
      </c>
      <c r="G40" s="58">
        <v>1</v>
      </c>
      <c r="H40" s="58">
        <v>0</v>
      </c>
      <c r="I40" s="64" t="str">
        <f>CHAR(10)&amp;"|-"&amp;CHAR(10)&amp;"| style='text-align: right;'| "&amp;Protocols[[#This Row],[id]]&amp;CHAR(10)&amp;"| "&amp;Protocols[[#This Row],[name]]&amp;CHAR(10)&amp;"| "&amp;Protocols[[#This Row],[description]]</f>
        <v xml:space="preserve">
|-
| style='text-align: right;'| 13021
| Manufacture cables
| [13021 perform]: Produces 1 unit cables from 2 units common alloys.</v>
      </c>
      <c r="J40" s="64" t="str">
        <f>IF(AND(Protocols[[#This Row],[id]]&gt;=M$3,Protocols[[#This Row],[id]]&lt;M$4),Protocols[[#This Row],[Wiki Row]],"")</f>
        <v/>
      </c>
      <c r="K40" s="60"/>
    </row>
    <row r="41" spans="1:11" ht="31.2" customHeight="1" x14ac:dyDescent="0.3">
      <c r="A41" s="58">
        <v>13031</v>
      </c>
      <c r="B41" s="31" t="s">
        <v>59</v>
      </c>
      <c r="C41" s="58">
        <v>0</v>
      </c>
      <c r="D41" s="58">
        <v>100</v>
      </c>
      <c r="E41" s="31" t="s">
        <v>60</v>
      </c>
      <c r="F41" s="58">
        <v>1</v>
      </c>
      <c r="G41" s="58">
        <v>1</v>
      </c>
      <c r="H41" s="58">
        <v>0</v>
      </c>
      <c r="I41" s="64" t="str">
        <f>CHAR(10)&amp;"|-"&amp;CHAR(10)&amp;"| style='text-align: right;'| "&amp;Protocols[[#This Row],[id]]&amp;CHAR(10)&amp;"| "&amp;Protocols[[#This Row],[name]]&amp;CHAR(10)&amp;"| "&amp;Protocols[[#This Row],[description]]</f>
        <v xml:space="preserve">
|-
| style='text-align: right;'| 13031
| Manufacture fasteners
| [13031 perform]: Produces 1 unit fasteners from 2 units scarce alloys.</v>
      </c>
      <c r="J41" s="64" t="str">
        <f>IF(AND(Protocols[[#This Row],[id]]&gt;=M$3,Protocols[[#This Row],[id]]&lt;M$4),Protocols[[#This Row],[Wiki Row]],"")</f>
        <v/>
      </c>
      <c r="K41" s="60"/>
    </row>
    <row r="42" spans="1:11" ht="31.2" customHeight="1" x14ac:dyDescent="0.3">
      <c r="A42" s="58">
        <v>13101</v>
      </c>
      <c r="B42" s="31" t="s">
        <v>61</v>
      </c>
      <c r="C42" s="58">
        <v>0</v>
      </c>
      <c r="D42" s="58">
        <v>100</v>
      </c>
      <c r="E42" s="31" t="s">
        <v>62</v>
      </c>
      <c r="F42" s="58">
        <v>1</v>
      </c>
      <c r="G42" s="58">
        <v>1</v>
      </c>
      <c r="H42" s="58">
        <v>0</v>
      </c>
      <c r="I42" s="64" t="str">
        <f>CHAR(10)&amp;"|-"&amp;CHAR(10)&amp;"| style='text-align: right;'| "&amp;Protocols[[#This Row],[id]]&amp;CHAR(10)&amp;"| "&amp;Protocols[[#This Row],[name]]&amp;CHAR(10)&amp;"| "&amp;Protocols[[#This Row],[description]]</f>
        <v xml:space="preserve">
|-
| style='text-align: right;'| 13101
| Manufacture springs
| [13101 perform]: Produces 1 unit springs from 2 units scarce alloys.</v>
      </c>
      <c r="J42" s="64" t="str">
        <f>IF(AND(Protocols[[#This Row],[id]]&gt;=M$3,Protocols[[#This Row],[id]]&lt;M$4),Protocols[[#This Row],[Wiki Row]],"")</f>
        <v/>
      </c>
      <c r="K42" s="60"/>
    </row>
    <row r="43" spans="1:11" ht="31.2" customHeight="1" x14ac:dyDescent="0.3">
      <c r="A43" s="58">
        <v>13111</v>
      </c>
      <c r="B43" s="31" t="s">
        <v>63</v>
      </c>
      <c r="C43" s="58">
        <v>0</v>
      </c>
      <c r="D43" s="58">
        <v>100</v>
      </c>
      <c r="E43" s="31" t="s">
        <v>64</v>
      </c>
      <c r="F43" s="58">
        <v>1</v>
      </c>
      <c r="G43" s="58">
        <v>1</v>
      </c>
      <c r="H43" s="58">
        <v>0</v>
      </c>
      <c r="I43" s="64" t="str">
        <f>CHAR(10)&amp;"|-"&amp;CHAR(10)&amp;"| style='text-align: right;'| "&amp;Protocols[[#This Row],[id]]&amp;CHAR(10)&amp;"| "&amp;Protocols[[#This Row],[name]]&amp;CHAR(10)&amp;"| "&amp;Protocols[[#This Row],[description]]</f>
        <v xml:space="preserve">
|-
| style='text-align: right;'| 13111
| Manufacture gears
| [13111 perform]: Produces 1 unit gears from 2 units common alloys.</v>
      </c>
      <c r="J43" s="64" t="str">
        <f>IF(AND(Protocols[[#This Row],[id]]&gt;=M$3,Protocols[[#This Row],[id]]&lt;M$4),Protocols[[#This Row],[Wiki Row]],"")</f>
        <v/>
      </c>
      <c r="K43" s="60"/>
    </row>
    <row r="44" spans="1:11" ht="31.2" customHeight="1" x14ac:dyDescent="0.3">
      <c r="A44" s="58">
        <v>13121</v>
      </c>
      <c r="B44" s="31" t="s">
        <v>65</v>
      </c>
      <c r="C44" s="58">
        <v>0</v>
      </c>
      <c r="D44" s="58">
        <v>100</v>
      </c>
      <c r="E44" s="31" t="s">
        <v>66</v>
      </c>
      <c r="F44" s="58">
        <v>1</v>
      </c>
      <c r="G44" s="58">
        <v>1</v>
      </c>
      <c r="H44" s="58">
        <v>0</v>
      </c>
      <c r="I44" s="64" t="str">
        <f>CHAR(10)&amp;"|-"&amp;CHAR(10)&amp;"| style='text-align: right;'| "&amp;Protocols[[#This Row],[id]]&amp;CHAR(10)&amp;"| "&amp;Protocols[[#This Row],[name]]&amp;CHAR(10)&amp;"| "&amp;Protocols[[#This Row],[description]]</f>
        <v xml:space="preserve">
|-
| style='text-align: right;'| 13121
| Manufacture pullies
| [13121 perform]: Produces 1 unit pullies from 2 units common alloys.</v>
      </c>
      <c r="J44" s="64" t="str">
        <f>IF(AND(Protocols[[#This Row],[id]]&gt;=M$3,Protocols[[#This Row],[id]]&lt;M$4),Protocols[[#This Row],[Wiki Row]],"")</f>
        <v/>
      </c>
      <c r="K44" s="60"/>
    </row>
    <row r="45" spans="1:11" ht="31.2" customHeight="1" x14ac:dyDescent="0.3">
      <c r="A45" s="58">
        <v>13141</v>
      </c>
      <c r="B45" s="31" t="s">
        <v>67</v>
      </c>
      <c r="C45" s="58">
        <v>0</v>
      </c>
      <c r="D45" s="58">
        <v>100</v>
      </c>
      <c r="E45" s="31" t="s">
        <v>68</v>
      </c>
      <c r="F45" s="58">
        <v>1</v>
      </c>
      <c r="G45" s="58">
        <v>1</v>
      </c>
      <c r="H45" s="58">
        <v>0</v>
      </c>
      <c r="I45" s="64" t="str">
        <f>CHAR(10)&amp;"|-"&amp;CHAR(10)&amp;"| style='text-align: right;'| "&amp;Protocols[[#This Row],[id]]&amp;CHAR(10)&amp;"| "&amp;Protocols[[#This Row],[name]]&amp;CHAR(10)&amp;"| "&amp;Protocols[[#This Row],[description]]</f>
        <v xml:space="preserve">
|-
| style='text-align: right;'| 13141
| Manufacture belts
| [13141 perform]: Produces 1 unit belts from 2 units simple polymers.</v>
      </c>
      <c r="J45" s="64" t="str">
        <f>IF(AND(Protocols[[#This Row],[id]]&gt;=M$3,Protocols[[#This Row],[id]]&lt;M$4),Protocols[[#This Row],[Wiki Row]],"")</f>
        <v/>
      </c>
      <c r="K45" s="60"/>
    </row>
    <row r="46" spans="1:11" ht="31.2" customHeight="1" x14ac:dyDescent="0.3">
      <c r="A46" s="58">
        <v>13201</v>
      </c>
      <c r="B46" s="31" t="s">
        <v>69</v>
      </c>
      <c r="C46" s="58">
        <v>0</v>
      </c>
      <c r="D46" s="58">
        <v>100</v>
      </c>
      <c r="E46" s="31" t="s">
        <v>70</v>
      </c>
      <c r="F46" s="58">
        <v>1</v>
      </c>
      <c r="G46" s="58">
        <v>1</v>
      </c>
      <c r="H46" s="58">
        <v>0</v>
      </c>
      <c r="I46" s="64" t="str">
        <f>CHAR(10)&amp;"|-"&amp;CHAR(10)&amp;"| style='text-align: right;'| "&amp;Protocols[[#This Row],[id]]&amp;CHAR(10)&amp;"| "&amp;Protocols[[#This Row],[name]]&amp;CHAR(10)&amp;"| "&amp;Protocols[[#This Row],[description]]</f>
        <v xml:space="preserve">
|-
| style='text-align: right;'| 13201
| Manufacture conductors
| [13201 perform]: Produces 1 unit conductors from 2 units common alloys.</v>
      </c>
      <c r="J46" s="64" t="str">
        <f>IF(AND(Protocols[[#This Row],[id]]&gt;=M$3,Protocols[[#This Row],[id]]&lt;M$4),Protocols[[#This Row],[Wiki Row]],"")</f>
        <v/>
      </c>
      <c r="K46" s="60"/>
    </row>
    <row r="47" spans="1:11" ht="31.2" customHeight="1" x14ac:dyDescent="0.3">
      <c r="A47" s="58">
        <v>13211</v>
      </c>
      <c r="B47" s="31" t="s">
        <v>71</v>
      </c>
      <c r="C47" s="58">
        <v>0</v>
      </c>
      <c r="D47" s="58">
        <v>100</v>
      </c>
      <c r="E47" s="31" t="s">
        <v>72</v>
      </c>
      <c r="F47" s="58">
        <v>1</v>
      </c>
      <c r="G47" s="58">
        <v>1</v>
      </c>
      <c r="H47" s="58">
        <v>0</v>
      </c>
      <c r="I47" s="64" t="str">
        <f>CHAR(10)&amp;"|-"&amp;CHAR(10)&amp;"| style='text-align: right;'| "&amp;Protocols[[#This Row],[id]]&amp;CHAR(10)&amp;"| "&amp;Protocols[[#This Row],[name]]&amp;CHAR(10)&amp;"| "&amp;Protocols[[#This Row],[description]]</f>
        <v xml:space="preserve">
|-
| style='text-align: right;'| 13211
| Manufacture semiconductors
| [13211 perform]: Produces 1 unit semiconductors from 1 unit scarce alloys.</v>
      </c>
      <c r="J47" s="64" t="str">
        <f>IF(AND(Protocols[[#This Row],[id]]&gt;=M$3,Protocols[[#This Row],[id]]&lt;M$4),Protocols[[#This Row],[Wiki Row]],"")</f>
        <v/>
      </c>
      <c r="K47" s="60"/>
    </row>
    <row r="48" spans="1:11" ht="31.2" customHeight="1" x14ac:dyDescent="0.3">
      <c r="A48" s="58">
        <v>13221</v>
      </c>
      <c r="B48" s="31" t="s">
        <v>73</v>
      </c>
      <c r="C48" s="58">
        <v>0</v>
      </c>
      <c r="D48" s="58">
        <v>100</v>
      </c>
      <c r="E48" s="31" t="s">
        <v>74</v>
      </c>
      <c r="F48" s="58">
        <v>1</v>
      </c>
      <c r="G48" s="58">
        <v>1</v>
      </c>
      <c r="H48" s="58">
        <v>0</v>
      </c>
      <c r="I48" s="64" t="str">
        <f>CHAR(10)&amp;"|-"&amp;CHAR(10)&amp;"| style='text-align: right;'| "&amp;Protocols[[#This Row],[id]]&amp;CHAR(10)&amp;"| "&amp;Protocols[[#This Row],[name]]&amp;CHAR(10)&amp;"| "&amp;Protocols[[#This Row],[description]]</f>
        <v xml:space="preserve">
|-
| style='text-align: right;'| 13221
| Manufacture superconductors
| [13221 perform]: Produces 1 unit superconductors from 2 units rare alloys.</v>
      </c>
      <c r="J48" s="64" t="str">
        <f>IF(AND(Protocols[[#This Row],[id]]&gt;=M$3,Protocols[[#This Row],[id]]&lt;M$4),Protocols[[#This Row],[Wiki Row]],"")</f>
        <v/>
      </c>
      <c r="K48" s="60"/>
    </row>
    <row r="49" spans="1:11" ht="31.2" customHeight="1" x14ac:dyDescent="0.3">
      <c r="A49" s="58">
        <v>13301</v>
      </c>
      <c r="B49" s="31" t="s">
        <v>75</v>
      </c>
      <c r="C49" s="58">
        <v>0</v>
      </c>
      <c r="D49" s="58">
        <v>100</v>
      </c>
      <c r="E49" s="31" t="s">
        <v>76</v>
      </c>
      <c r="F49" s="58">
        <v>1</v>
      </c>
      <c r="G49" s="58">
        <v>1</v>
      </c>
      <c r="H49" s="58">
        <v>0</v>
      </c>
      <c r="I49" s="64" t="str">
        <f>CHAR(10)&amp;"|-"&amp;CHAR(10)&amp;"| style='text-align: right;'| "&amp;Protocols[[#This Row],[id]]&amp;CHAR(10)&amp;"| "&amp;Protocols[[#This Row],[name]]&amp;CHAR(10)&amp;"| "&amp;Protocols[[#This Row],[description]]</f>
        <v xml:space="preserve">
|-
| style='text-align: right;'| 13301
| Manufacture hoses
| [13301 perform]: Produces 1 unit hoses from 3 units simple polymers.</v>
      </c>
      <c r="J49" s="64" t="str">
        <f>IF(AND(Protocols[[#This Row],[id]]&gt;=M$3,Protocols[[#This Row],[id]]&lt;M$4),Protocols[[#This Row],[Wiki Row]],"")</f>
        <v/>
      </c>
      <c r="K49" s="60"/>
    </row>
    <row r="50" spans="1:11" ht="31.2" customHeight="1" x14ac:dyDescent="0.3">
      <c r="A50" s="58">
        <v>13311</v>
      </c>
      <c r="B50" s="31" t="s">
        <v>77</v>
      </c>
      <c r="C50" s="58">
        <v>0</v>
      </c>
      <c r="D50" s="58">
        <v>100</v>
      </c>
      <c r="E50" s="31" t="s">
        <v>78</v>
      </c>
      <c r="F50" s="58">
        <v>1</v>
      </c>
      <c r="G50" s="58">
        <v>1</v>
      </c>
      <c r="H50" s="58">
        <v>0</v>
      </c>
      <c r="I50" s="64" t="str">
        <f>CHAR(10)&amp;"|-"&amp;CHAR(10)&amp;"| style='text-align: right;'| "&amp;Protocols[[#This Row],[id]]&amp;CHAR(10)&amp;"| "&amp;Protocols[[#This Row],[name]]&amp;CHAR(10)&amp;"| "&amp;Protocols[[#This Row],[description]]</f>
        <v xml:space="preserve">
|-
| style='text-align: right;'| 13311
| Manufacture pipes
| [13311 perform]: Produces 1 unit pipes from 3 units common alloys.</v>
      </c>
      <c r="J50" s="64" t="str">
        <f>IF(AND(Protocols[[#This Row],[id]]&gt;=M$3,Protocols[[#This Row],[id]]&lt;M$4),Protocols[[#This Row],[Wiki Row]],"")</f>
        <v/>
      </c>
      <c r="K50" s="60"/>
    </row>
    <row r="51" spans="1:11" ht="31.2" customHeight="1" x14ac:dyDescent="0.3">
      <c r="A51" s="58">
        <v>13321</v>
      </c>
      <c r="B51" s="31" t="s">
        <v>79</v>
      </c>
      <c r="C51" s="58">
        <v>0</v>
      </c>
      <c r="D51" s="58">
        <v>100</v>
      </c>
      <c r="E51" s="31" t="s">
        <v>80</v>
      </c>
      <c r="F51" s="58">
        <v>1</v>
      </c>
      <c r="G51" s="58">
        <v>1</v>
      </c>
      <c r="H51" s="58">
        <v>0</v>
      </c>
      <c r="I51" s="64" t="str">
        <f>CHAR(10)&amp;"|-"&amp;CHAR(10)&amp;"| style='text-align: right;'| "&amp;Protocols[[#This Row],[id]]&amp;CHAR(10)&amp;"| "&amp;Protocols[[#This Row],[name]]&amp;CHAR(10)&amp;"| "&amp;Protocols[[#This Row],[description]]</f>
        <v xml:space="preserve">
|-
| style='text-align: right;'| 13321
| Manufacture tanks
| [13321 perform]: Produces 1 unit tanks from 2 units common alloys and 3 units scarce alloys.</v>
      </c>
      <c r="J51" s="64" t="str">
        <f>IF(AND(Protocols[[#This Row],[id]]&gt;=M$3,Protocols[[#This Row],[id]]&lt;M$4),Protocols[[#This Row],[Wiki Row]],"")</f>
        <v/>
      </c>
      <c r="K51" s="60"/>
    </row>
    <row r="52" spans="1:11" ht="31.2" customHeight="1" x14ac:dyDescent="0.3">
      <c r="A52" s="58">
        <v>13331</v>
      </c>
      <c r="B52" s="31" t="s">
        <v>81</v>
      </c>
      <c r="C52" s="58">
        <v>0</v>
      </c>
      <c r="D52" s="58">
        <v>100</v>
      </c>
      <c r="E52" s="31" t="s">
        <v>82</v>
      </c>
      <c r="F52" s="58">
        <v>1</v>
      </c>
      <c r="G52" s="58">
        <v>1</v>
      </c>
      <c r="H52" s="58">
        <v>0</v>
      </c>
      <c r="I52" s="64" t="str">
        <f>CHAR(10)&amp;"|-"&amp;CHAR(10)&amp;"| style='text-align: right;'| "&amp;Protocols[[#This Row],[id]]&amp;CHAR(10)&amp;"| "&amp;Protocols[[#This Row],[name]]&amp;CHAR(10)&amp;"| "&amp;Protocols[[#This Row],[description]]</f>
        <v xml:space="preserve">
|-
| style='text-align: right;'| 13331
| Manufacture nozzles
| [13331 perform]: Produces 1 unit nozzles from 1 unit common alloys and 3 units scarce alloys.</v>
      </c>
      <c r="J52" s="64" t="str">
        <f>IF(AND(Protocols[[#This Row],[id]]&gt;=M$3,Protocols[[#This Row],[id]]&lt;M$4),Protocols[[#This Row],[Wiki Row]],"")</f>
        <v/>
      </c>
      <c r="K52" s="60"/>
    </row>
    <row r="53" spans="1:11" ht="31.2" customHeight="1" x14ac:dyDescent="0.3">
      <c r="A53" s="58">
        <v>14101</v>
      </c>
      <c r="B53" s="31" t="s">
        <v>83</v>
      </c>
      <c r="C53" s="58">
        <v>0</v>
      </c>
      <c r="D53" s="58">
        <v>100</v>
      </c>
      <c r="E53" s="31" t="s">
        <v>84</v>
      </c>
      <c r="F53" s="58">
        <v>1</v>
      </c>
      <c r="G53" s="58">
        <v>1</v>
      </c>
      <c r="H53" s="58">
        <v>0</v>
      </c>
      <c r="I53" s="64" t="str">
        <f>CHAR(10)&amp;"|-"&amp;CHAR(10)&amp;"| style='text-align: right;'| "&amp;Protocols[[#This Row],[id]]&amp;CHAR(10)&amp;"| "&amp;Protocols[[#This Row],[name]]&amp;CHAR(10)&amp;"| "&amp;Protocols[[#This Row],[description]]</f>
        <v xml:space="preserve">
|-
| style='text-align: right;'| 14101
| Produce bores
| [14101 perform]: Produces 1 unit bores from 1 unit rods, 1 unit pulleys, and 1 unit belts.</v>
      </c>
      <c r="J53" s="64" t="str">
        <f>IF(AND(Protocols[[#This Row],[id]]&gt;=M$3,Protocols[[#This Row],[id]]&lt;M$4),Protocols[[#This Row],[Wiki Row]],"")</f>
        <v/>
      </c>
      <c r="K53" s="60"/>
    </row>
    <row r="54" spans="1:11" ht="31.2" customHeight="1" x14ac:dyDescent="0.3">
      <c r="A54" s="58">
        <v>14111</v>
      </c>
      <c r="B54" s="31" t="s">
        <v>85</v>
      </c>
      <c r="C54" s="58">
        <v>0</v>
      </c>
      <c r="D54" s="58">
        <v>100</v>
      </c>
      <c r="E54" s="31" t="s">
        <v>86</v>
      </c>
      <c r="F54" s="58">
        <v>1</v>
      </c>
      <c r="G54" s="58">
        <v>1</v>
      </c>
      <c r="H54" s="58">
        <v>0</v>
      </c>
      <c r="I54" s="64" t="str">
        <f>CHAR(10)&amp;"|-"&amp;CHAR(10)&amp;"| style='text-align: right;'| "&amp;Protocols[[#This Row],[id]]&amp;CHAR(10)&amp;"| "&amp;Protocols[[#This Row],[name]]&amp;CHAR(10)&amp;"| "&amp;Protocols[[#This Row],[description]]</f>
        <v xml:space="preserve">
|-
| style='text-align: right;'| 14111
| Produce gear boxes
| [14111 perform]: Produces 1 unit gear boxes from 1 unit rods, 1 unit springs, and 1 unit gears.</v>
      </c>
      <c r="J54" s="64" t="str">
        <f>IF(AND(Protocols[[#This Row],[id]]&gt;=M$3,Protocols[[#This Row],[id]]&lt;M$4),Protocols[[#This Row],[Wiki Row]],"")</f>
        <v/>
      </c>
      <c r="K54" s="60"/>
    </row>
    <row r="55" spans="1:11" ht="31.2" customHeight="1" x14ac:dyDescent="0.3">
      <c r="A55" s="58">
        <v>14121</v>
      </c>
      <c r="B55" s="31" t="s">
        <v>87</v>
      </c>
      <c r="C55" s="58">
        <v>0</v>
      </c>
      <c r="D55" s="58">
        <v>100</v>
      </c>
      <c r="E55" s="31" t="s">
        <v>88</v>
      </c>
      <c r="F55" s="58">
        <v>1</v>
      </c>
      <c r="G55" s="58">
        <v>1</v>
      </c>
      <c r="H55" s="58">
        <v>0</v>
      </c>
      <c r="I55" s="64" t="str">
        <f>CHAR(10)&amp;"|-"&amp;CHAR(10)&amp;"| style='text-align: right;'| "&amp;Protocols[[#This Row],[id]]&amp;CHAR(10)&amp;"| "&amp;Protocols[[#This Row],[name]]&amp;CHAR(10)&amp;"| "&amp;Protocols[[#This Row],[description]]</f>
        <v xml:space="preserve">
|-
| style='text-align: right;'| 14121
| Produce gyroscopes
| [14121 perform]: Produce 1 unit gyroscopes from 1 unit springs, 1 unit gears, and 1 unit conductors.</v>
      </c>
      <c r="J55" s="64" t="str">
        <f>IF(AND(Protocols[[#This Row],[id]]&gt;=M$3,Protocols[[#This Row],[id]]&lt;M$4),Protocols[[#This Row],[Wiki Row]],"")</f>
        <v/>
      </c>
      <c r="K55" s="60"/>
    </row>
    <row r="56" spans="1:11" ht="31.2" customHeight="1" x14ac:dyDescent="0.3">
      <c r="A56" s="58">
        <v>14131</v>
      </c>
      <c r="B56" s="31" t="s">
        <v>89</v>
      </c>
      <c r="C56" s="58">
        <v>0</v>
      </c>
      <c r="D56" s="58">
        <v>100</v>
      </c>
      <c r="E56" s="31" t="s">
        <v>90</v>
      </c>
      <c r="F56" s="58">
        <v>1</v>
      </c>
      <c r="G56" s="58">
        <v>1</v>
      </c>
      <c r="H56" s="58">
        <v>0</v>
      </c>
      <c r="I56" s="64" t="str">
        <f>CHAR(10)&amp;"|-"&amp;CHAR(10)&amp;"| style='text-align: right;'| "&amp;Protocols[[#This Row],[id]]&amp;CHAR(10)&amp;"| "&amp;Protocols[[#This Row],[name]]&amp;CHAR(10)&amp;"| "&amp;Protocols[[#This Row],[description]]</f>
        <v xml:space="preserve">
|-
| style='text-align: right;'| 14131
| Priduce heat sinks
| [14131 perform]: Produce 1 unit heat sinks from 1 unit sheets, 1 unit cables, and 1 unit fasteners.</v>
      </c>
      <c r="J56" s="64" t="str">
        <f>IF(AND(Protocols[[#This Row],[id]]&gt;=M$3,Protocols[[#This Row],[id]]&lt;M$4),Protocols[[#This Row],[Wiki Row]],"")</f>
        <v/>
      </c>
      <c r="K56" s="60"/>
    </row>
    <row r="57" spans="1:11" ht="31.2" customHeight="1" x14ac:dyDescent="0.3">
      <c r="A57" s="58">
        <v>14141</v>
      </c>
      <c r="B57" s="31" t="s">
        <v>91</v>
      </c>
      <c r="C57" s="58">
        <v>0</v>
      </c>
      <c r="D57" s="58">
        <v>100</v>
      </c>
      <c r="E57" s="31" t="s">
        <v>92</v>
      </c>
      <c r="F57" s="58">
        <v>1</v>
      </c>
      <c r="G57" s="58">
        <v>1</v>
      </c>
      <c r="H57" s="58">
        <v>0</v>
      </c>
      <c r="I57" s="64" t="str">
        <f>CHAR(10)&amp;"|-"&amp;CHAR(10)&amp;"| style='text-align: right;'| "&amp;Protocols[[#This Row],[id]]&amp;CHAR(10)&amp;"| "&amp;Protocols[[#This Row],[name]]&amp;CHAR(10)&amp;"| "&amp;Protocols[[#This Row],[description]]</f>
        <v xml:space="preserve">
|-
| style='text-align: right;'| 14141
| Produce heat shields
| [14141 perform]: Produce 1 unit heat shields from 2 units sheets, 1 unit cables, and 1 unit fasteners.</v>
      </c>
      <c r="J57" s="64" t="str">
        <f>IF(AND(Protocols[[#This Row],[id]]&gt;=M$3,Protocols[[#This Row],[id]]&lt;M$4),Protocols[[#This Row],[Wiki Row]],"")</f>
        <v/>
      </c>
      <c r="K57" s="60"/>
    </row>
    <row r="58" spans="1:11" ht="31.2" customHeight="1" x14ac:dyDescent="0.3">
      <c r="A58" s="58">
        <v>14201</v>
      </c>
      <c r="B58" s="31" t="s">
        <v>93</v>
      </c>
      <c r="C58" s="58">
        <v>0</v>
      </c>
      <c r="D58" s="58">
        <v>100</v>
      </c>
      <c r="E58" s="31" t="s">
        <v>94</v>
      </c>
      <c r="F58" s="58">
        <v>1</v>
      </c>
      <c r="G58" s="58">
        <v>1</v>
      </c>
      <c r="H58" s="58">
        <v>0</v>
      </c>
      <c r="I58" s="64" t="str">
        <f>CHAR(10)&amp;"|-"&amp;CHAR(10)&amp;"| style='text-align: right;'| "&amp;Protocols[[#This Row],[id]]&amp;CHAR(10)&amp;"| "&amp;Protocols[[#This Row],[name]]&amp;CHAR(10)&amp;"| "&amp;Protocols[[#This Row],[description]]</f>
        <v xml:space="preserve">
|-
| style='text-align: right;'| 14201
| Produce heaters
| [14201 perform]: Produces 1 unit heaters from 1 unit pipes and 1 unit tanks.</v>
      </c>
      <c r="J58" s="64" t="str">
        <f>IF(AND(Protocols[[#This Row],[id]]&gt;=M$3,Protocols[[#This Row],[id]]&lt;M$4),Protocols[[#This Row],[Wiki Row]],"")</f>
        <v/>
      </c>
      <c r="K58" s="60"/>
    </row>
    <row r="59" spans="1:11" ht="31.2" customHeight="1" x14ac:dyDescent="0.3">
      <c r="A59" s="58">
        <v>14211</v>
      </c>
      <c r="B59" s="31" t="s">
        <v>95</v>
      </c>
      <c r="C59" s="58">
        <v>0</v>
      </c>
      <c r="D59" s="58">
        <v>100</v>
      </c>
      <c r="E59" s="31" t="s">
        <v>96</v>
      </c>
      <c r="F59" s="58">
        <v>1</v>
      </c>
      <c r="G59" s="58">
        <v>1</v>
      </c>
      <c r="H59" s="58">
        <v>0</v>
      </c>
      <c r="I59" s="64" t="str">
        <f>CHAR(10)&amp;"|-"&amp;CHAR(10)&amp;"| style='text-align: right;'| "&amp;Protocols[[#This Row],[id]]&amp;CHAR(10)&amp;"| "&amp;Protocols[[#This Row],[name]]&amp;CHAR(10)&amp;"| "&amp;Protocols[[#This Row],[description]]</f>
        <v xml:space="preserve">
|-
| style='text-align: right;'| 14211
| Produce solar arrays
| [14211 perform]: Produce 1 unit solar arrays from 1 unit sheets, 1 unit semiconductors, and 1 unit superconductors.</v>
      </c>
      <c r="J59" s="64" t="str">
        <f>IF(AND(Protocols[[#This Row],[id]]&gt;=M$3,Protocols[[#This Row],[id]]&lt;M$4),Protocols[[#This Row],[Wiki Row]],"")</f>
        <v/>
      </c>
      <c r="K59" s="60"/>
    </row>
    <row r="60" spans="1:11" ht="31.2" customHeight="1" x14ac:dyDescent="0.3">
      <c r="A60" s="58">
        <v>14221</v>
      </c>
      <c r="B60" s="31" t="s">
        <v>97</v>
      </c>
      <c r="C60" s="58">
        <v>0</v>
      </c>
      <c r="D60" s="58">
        <v>100</v>
      </c>
      <c r="E60" s="31" t="s">
        <v>98</v>
      </c>
      <c r="F60" s="58">
        <v>1</v>
      </c>
      <c r="G60" s="58">
        <v>1</v>
      </c>
      <c r="H60" s="58">
        <v>0</v>
      </c>
      <c r="I60" s="64" t="str">
        <f>CHAR(10)&amp;"|-"&amp;CHAR(10)&amp;"| style='text-align: right;'| "&amp;Protocols[[#This Row],[id]]&amp;CHAR(10)&amp;"| "&amp;Protocols[[#This Row],[name]]&amp;CHAR(10)&amp;"| "&amp;Protocols[[#This Row],[description]]</f>
        <v xml:space="preserve">
|-
| style='text-align: right;'| 14221
| Produce arc welders
| [14221 perform]: Produce 1 unit arc welder from 1 unit rods, 1 unit pipes, and 1 unit tanks.</v>
      </c>
      <c r="J60" s="64" t="str">
        <f>IF(AND(Protocols[[#This Row],[id]]&gt;=M$3,Protocols[[#This Row],[id]]&lt;M$4),Protocols[[#This Row],[Wiki Row]],"")</f>
        <v/>
      </c>
      <c r="K60" s="60"/>
    </row>
    <row r="61" spans="1:11" ht="31.2" customHeight="1" x14ac:dyDescent="0.3">
      <c r="A61" s="58">
        <v>14231</v>
      </c>
      <c r="B61" s="31" t="s">
        <v>99</v>
      </c>
      <c r="C61" s="58">
        <v>0</v>
      </c>
      <c r="D61" s="58">
        <v>100</v>
      </c>
      <c r="E61" s="31" t="s">
        <v>100</v>
      </c>
      <c r="F61" s="58">
        <v>1</v>
      </c>
      <c r="G61" s="58">
        <v>1</v>
      </c>
      <c r="H61" s="58">
        <v>0</v>
      </c>
      <c r="I61" s="64" t="str">
        <f>CHAR(10)&amp;"|-"&amp;CHAR(10)&amp;"| style='text-align: right;'| "&amp;Protocols[[#This Row],[id]]&amp;CHAR(10)&amp;"| "&amp;Protocols[[#This Row],[name]]&amp;CHAR(10)&amp;"| "&amp;Protocols[[#This Row],[description]]</f>
        <v xml:space="preserve">
|-
| style='text-align: right;'| 14231
| Produce lasers
| [14231 perform]: Produce 1 unit lasers from 1 unit semiconductors, 1 unit superconductors, and 1 unit tanks.</v>
      </c>
      <c r="J61" s="64" t="str">
        <f>IF(AND(Protocols[[#This Row],[id]]&gt;=M$3,Protocols[[#This Row],[id]]&lt;M$4),Protocols[[#This Row],[Wiki Row]],"")</f>
        <v/>
      </c>
      <c r="K61" s="60"/>
    </row>
    <row r="62" spans="1:11" ht="31.2" customHeight="1" x14ac:dyDescent="0.3">
      <c r="A62" s="58">
        <v>14241</v>
      </c>
      <c r="B62" s="31" t="s">
        <v>101</v>
      </c>
      <c r="C62" s="58">
        <v>0</v>
      </c>
      <c r="D62" s="58">
        <v>100</v>
      </c>
      <c r="E62" s="31" t="s">
        <v>102</v>
      </c>
      <c r="F62" s="58">
        <v>1</v>
      </c>
      <c r="G62" s="58">
        <v>1</v>
      </c>
      <c r="H62" s="58">
        <v>0</v>
      </c>
      <c r="I62" s="64" t="str">
        <f>CHAR(10)&amp;"|-"&amp;CHAR(10)&amp;"| style='text-align: right;'| "&amp;Protocols[[#This Row],[id]]&amp;CHAR(10)&amp;"| "&amp;Protocols[[#This Row],[name]]&amp;CHAR(10)&amp;"| "&amp;Protocols[[#This Row],[description]]</f>
        <v xml:space="preserve">
|-
| style='text-align: right;'| 14241
| Prouce transceivers
| [14241 perform]: Produce 1 unt transceivers from 1 unit rods, 1 unit conductors, and 1 unit superconductors.</v>
      </c>
      <c r="J62" s="64" t="str">
        <f>IF(AND(Protocols[[#This Row],[id]]&gt;=M$3,Protocols[[#This Row],[id]]&lt;M$4),Protocols[[#This Row],[Wiki Row]],"")</f>
        <v/>
      </c>
      <c r="K62" s="60"/>
    </row>
    <row r="63" spans="1:11" ht="31.2" customHeight="1" x14ac:dyDescent="0.3">
      <c r="A63" s="58">
        <v>14251</v>
      </c>
      <c r="B63" s="31" t="s">
        <v>103</v>
      </c>
      <c r="C63" s="58">
        <v>0</v>
      </c>
      <c r="D63" s="58">
        <v>100</v>
      </c>
      <c r="E63" s="31" t="s">
        <v>104</v>
      </c>
      <c r="F63" s="58">
        <v>1</v>
      </c>
      <c r="G63" s="58">
        <v>1</v>
      </c>
      <c r="H63" s="58">
        <v>0</v>
      </c>
      <c r="I63" s="64" t="str">
        <f>CHAR(10)&amp;"|-"&amp;CHAR(10)&amp;"| style='text-align: right;'| "&amp;Protocols[[#This Row],[id]]&amp;CHAR(10)&amp;"| "&amp;Protocols[[#This Row],[name]]&amp;CHAR(10)&amp;"| "&amp;Protocols[[#This Row],[description]]</f>
        <v xml:space="preserve">
|-
| style='text-align: right;'| 14251
| Produce scanners
| [14251 perform]: Produce 1 unit scanners from 1 unit sheets, 1 unit conductors, and 1 unit semiconductors.</v>
      </c>
      <c r="J63" s="64" t="str">
        <f>IF(AND(Protocols[[#This Row],[id]]&gt;=M$3,Protocols[[#This Row],[id]]&lt;M$4),Protocols[[#This Row],[Wiki Row]],"")</f>
        <v/>
      </c>
      <c r="K63" s="60"/>
    </row>
    <row r="64" spans="1:11" ht="31.2" customHeight="1" x14ac:dyDescent="0.3">
      <c r="A64" s="58">
        <v>14261</v>
      </c>
      <c r="B64" s="31" t="s">
        <v>105</v>
      </c>
      <c r="C64" s="58">
        <v>0</v>
      </c>
      <c r="D64" s="58">
        <v>100</v>
      </c>
      <c r="E64" s="31" t="s">
        <v>106</v>
      </c>
      <c r="F64" s="58">
        <v>1</v>
      </c>
      <c r="G64" s="58">
        <v>1</v>
      </c>
      <c r="H64" s="58">
        <v>0</v>
      </c>
      <c r="I64" s="64" t="str">
        <f>CHAR(10)&amp;"|-"&amp;CHAR(10)&amp;"| style='text-align: right;'| "&amp;Protocols[[#This Row],[id]]&amp;CHAR(10)&amp;"| "&amp;Protocols[[#This Row],[name]]&amp;CHAR(10)&amp;"| "&amp;Protocols[[#This Row],[description]]</f>
        <v xml:space="preserve">
|-
| style='text-align: right;'| 14261
| Produce computers
| [14261 perform]: Produce 1 units computers from 1 unit conductors, 2 units semiconductors and 1 unit superconductors.</v>
      </c>
      <c r="J64" s="64" t="str">
        <f>IF(AND(Protocols[[#This Row],[id]]&gt;=M$3,Protocols[[#This Row],[id]]&lt;M$4),Protocols[[#This Row],[Wiki Row]],"")</f>
        <v/>
      </c>
      <c r="K64" s="60"/>
    </row>
    <row r="65" spans="1:11" ht="31.2" customHeight="1" x14ac:dyDescent="0.3">
      <c r="A65" s="58">
        <v>14271</v>
      </c>
      <c r="B65" s="31" t="s">
        <v>107</v>
      </c>
      <c r="C65" s="58">
        <v>0</v>
      </c>
      <c r="D65" s="58">
        <v>100</v>
      </c>
      <c r="E65" s="31" t="s">
        <v>108</v>
      </c>
      <c r="F65" s="58">
        <v>1</v>
      </c>
      <c r="G65" s="58">
        <v>1</v>
      </c>
      <c r="H65" s="58">
        <v>0</v>
      </c>
      <c r="I65" s="64" t="str">
        <f>CHAR(10)&amp;"|-"&amp;CHAR(10)&amp;"| style='text-align: right;'| "&amp;Protocols[[#This Row],[id]]&amp;CHAR(10)&amp;"| "&amp;Protocols[[#This Row],[name]]&amp;CHAR(10)&amp;"| "&amp;Protocols[[#This Row],[description]]</f>
        <v xml:space="preserve">
|-
| style='text-align: right;'| 14271
| Produce solenoids
| [14271 perform]: Prouce 1 units solenoids from 1 unit rods and 2 units conductors.</v>
      </c>
      <c r="J65" s="64" t="str">
        <f>IF(AND(Protocols[[#This Row],[id]]&gt;=M$3,Protocols[[#This Row],[id]]&lt;M$4),Protocols[[#This Row],[Wiki Row]],"")</f>
        <v/>
      </c>
      <c r="K65" s="60"/>
    </row>
    <row r="66" spans="1:11" ht="31.2" customHeight="1" x14ac:dyDescent="0.3">
      <c r="A66" s="58">
        <v>14281</v>
      </c>
      <c r="B66" s="31" t="s">
        <v>109</v>
      </c>
      <c r="C66" s="58">
        <v>0</v>
      </c>
      <c r="D66" s="58">
        <v>100</v>
      </c>
      <c r="E66" s="31" t="s">
        <v>110</v>
      </c>
      <c r="F66" s="58">
        <v>1</v>
      </c>
      <c r="G66" s="58">
        <v>1</v>
      </c>
      <c r="H66" s="58">
        <v>0</v>
      </c>
      <c r="I66" s="64" t="str">
        <f>CHAR(10)&amp;"|-"&amp;CHAR(10)&amp;"| style='text-align: right;'| "&amp;Protocols[[#This Row],[id]]&amp;CHAR(10)&amp;"| "&amp;Protocols[[#This Row],[name]]&amp;CHAR(10)&amp;"| "&amp;Protocols[[#This Row],[description]]</f>
        <v xml:space="preserve">
|-
| style='text-align: right;'| 14281
| Produce motors
| [14281 perform]: Produce 1 unit motors from 1 unit pulleys, 1 unit belts, and 2 units conductors.</v>
      </c>
      <c r="J66" s="64" t="str">
        <f>IF(AND(Protocols[[#This Row],[id]]&gt;=M$3,Protocols[[#This Row],[id]]&lt;M$4),Protocols[[#This Row],[Wiki Row]],"")</f>
        <v/>
      </c>
      <c r="K66" s="60"/>
    </row>
    <row r="67" spans="1:11" ht="31.2" customHeight="1" x14ac:dyDescent="0.3">
      <c r="A67" s="58">
        <v>14301</v>
      </c>
      <c r="B67" s="31" t="s">
        <v>111</v>
      </c>
      <c r="C67" s="58">
        <v>0</v>
      </c>
      <c r="D67" s="58">
        <v>100</v>
      </c>
      <c r="E67" s="31" t="s">
        <v>112</v>
      </c>
      <c r="F67" s="58">
        <v>1</v>
      </c>
      <c r="G67" s="58">
        <v>1</v>
      </c>
      <c r="H67" s="58">
        <v>0</v>
      </c>
      <c r="I67" s="64" t="str">
        <f>CHAR(10)&amp;"|-"&amp;CHAR(10)&amp;"| style='text-align: right;'| "&amp;Protocols[[#This Row],[id]]&amp;CHAR(10)&amp;"| "&amp;Protocols[[#This Row],[name]]&amp;CHAR(10)&amp;"| "&amp;Protocols[[#This Row],[description]]</f>
        <v xml:space="preserve">
|-
| style='text-align: right;'| 14301
| Produce valves
| [14301 perform]: Produce 1 unit valves from 1 unit rods and 1 unit pipes.</v>
      </c>
      <c r="J67" s="64" t="str">
        <f>IF(AND(Protocols[[#This Row],[id]]&gt;=M$3,Protocols[[#This Row],[id]]&lt;M$4),Protocols[[#This Row],[Wiki Row]],"")</f>
        <v/>
      </c>
      <c r="K67" s="60"/>
    </row>
    <row r="68" spans="1:11" ht="31.2" customHeight="1" x14ac:dyDescent="0.3">
      <c r="A68" s="58">
        <v>14311</v>
      </c>
      <c r="B68" s="31" t="s">
        <v>113</v>
      </c>
      <c r="C68" s="58">
        <v>0</v>
      </c>
      <c r="D68" s="58">
        <v>100</v>
      </c>
      <c r="E68" s="31" t="s">
        <v>114</v>
      </c>
      <c r="F68" s="58">
        <v>1</v>
      </c>
      <c r="G68" s="58">
        <v>1</v>
      </c>
      <c r="H68" s="58">
        <v>0</v>
      </c>
      <c r="I68" s="64" t="str">
        <f>CHAR(10)&amp;"|-"&amp;CHAR(10)&amp;"| style='text-align: right;'| "&amp;Protocols[[#This Row],[id]]&amp;CHAR(10)&amp;"| "&amp;Protocols[[#This Row],[name]]&amp;CHAR(10)&amp;"| "&amp;Protocols[[#This Row],[description]]</f>
        <v xml:space="preserve">
|-
| style='text-align: right;'| 14311
| Produce pumps
| [14311 perform]: Produce 1 unit pumps from 1 unit rods and 1 unit hoses.</v>
      </c>
      <c r="J68" s="64" t="str">
        <f>IF(AND(Protocols[[#This Row],[id]]&gt;=M$3,Protocols[[#This Row],[id]]&lt;M$4),Protocols[[#This Row],[Wiki Row]],"")</f>
        <v/>
      </c>
      <c r="K68" s="60"/>
    </row>
    <row r="69" spans="1:11" ht="31.2" customHeight="1" x14ac:dyDescent="0.3">
      <c r="A69" s="58">
        <v>14321</v>
      </c>
      <c r="B69" s="31" t="s">
        <v>115</v>
      </c>
      <c r="C69" s="58">
        <v>0</v>
      </c>
      <c r="D69" s="58">
        <v>100</v>
      </c>
      <c r="E69" s="31" t="s">
        <v>116</v>
      </c>
      <c r="F69" s="58">
        <v>1</v>
      </c>
      <c r="G69" s="58">
        <v>1</v>
      </c>
      <c r="H69" s="58">
        <v>0</v>
      </c>
      <c r="I69" s="64" t="str">
        <f>CHAR(10)&amp;"|-"&amp;CHAR(10)&amp;"| style='text-align: right;'| "&amp;Protocols[[#This Row],[id]]&amp;CHAR(10)&amp;"| "&amp;Protocols[[#This Row],[name]]&amp;CHAR(10)&amp;"| "&amp;Protocols[[#This Row],[description]]</f>
        <v xml:space="preserve">
|-
| style='text-align: right;'| 14321
| Produce pistons
| [14321 perform]: Produce 1 unit pistons from 1 unit rods and 1 unit hoses.</v>
      </c>
      <c r="J69" s="64" t="str">
        <f>IF(AND(Protocols[[#This Row],[id]]&gt;=M$3,Protocols[[#This Row],[id]]&lt;M$4),Protocols[[#This Row],[Wiki Row]],"")</f>
        <v/>
      </c>
      <c r="K69" s="60"/>
    </row>
    <row r="70" spans="1:11" ht="31.2" customHeight="1" x14ac:dyDescent="0.3">
      <c r="A70" s="58">
        <v>14401</v>
      </c>
      <c r="B70" s="31" t="s">
        <v>117</v>
      </c>
      <c r="C70" s="58">
        <v>0</v>
      </c>
      <c r="D70" s="58">
        <v>100</v>
      </c>
      <c r="E70" s="31" t="s">
        <v>118</v>
      </c>
      <c r="F70" s="58">
        <v>1</v>
      </c>
      <c r="G70" s="58">
        <v>1</v>
      </c>
      <c r="H70" s="58">
        <v>0</v>
      </c>
      <c r="I70" s="64" t="str">
        <f>CHAR(10)&amp;"|-"&amp;CHAR(10)&amp;"| style='text-align: right;'| "&amp;Protocols[[#This Row],[id]]&amp;CHAR(10)&amp;"| "&amp;Protocols[[#This Row],[name]]&amp;CHAR(10)&amp;"| "&amp;Protocols[[#This Row],[description]]</f>
        <v xml:space="preserve">
|-
| style='text-align: right;'| 14401
| Produce heat pumps
| [14401 perform]: Produce 1 unit heat pumps from 1 unit hoses, 1 unit pipes, and 1 unit tanks.</v>
      </c>
      <c r="J70" s="64" t="str">
        <f>IF(AND(Protocols[[#This Row],[id]]&gt;=M$3,Protocols[[#This Row],[id]]&lt;M$4),Protocols[[#This Row],[Wiki Row]],"")</f>
        <v/>
      </c>
      <c r="K70" s="60"/>
    </row>
    <row r="71" spans="1:11" ht="31.2" customHeight="1" x14ac:dyDescent="0.3">
      <c r="A71" s="58">
        <v>14411</v>
      </c>
      <c r="B71" s="31" t="s">
        <v>119</v>
      </c>
      <c r="C71" s="58">
        <v>0</v>
      </c>
      <c r="D71" s="58">
        <v>100</v>
      </c>
      <c r="E71" s="31" t="s">
        <v>120</v>
      </c>
      <c r="F71" s="58">
        <v>1</v>
      </c>
      <c r="G71" s="58">
        <v>1</v>
      </c>
      <c r="H71" s="58">
        <v>0</v>
      </c>
      <c r="I71" s="64" t="str">
        <f>CHAR(10)&amp;"|-"&amp;CHAR(10)&amp;"| style='text-align: right;'| "&amp;Protocols[[#This Row],[id]]&amp;CHAR(10)&amp;"| "&amp;Protocols[[#This Row],[name]]&amp;CHAR(10)&amp;"| "&amp;Protocols[[#This Row],[description]]</f>
        <v xml:space="preserve">
|-
| style='text-align: right;'| 14411
| Produce thrusters
| [14411 perform]: Produce 1 unit thrusters from 1 unit pipes, 1 unit tanks, and 1 unit nozzelrs.</v>
      </c>
      <c r="J71" s="64" t="str">
        <f>IF(AND(Protocols[[#This Row],[id]]&gt;=M$3,Protocols[[#This Row],[id]]&lt;M$4),Protocols[[#This Row],[Wiki Row]],"")</f>
        <v/>
      </c>
      <c r="K71" s="60"/>
    </row>
    <row r="72" spans="1:11" ht="31.2" customHeight="1" x14ac:dyDescent="0.3">
      <c r="A72" s="58">
        <v>14421</v>
      </c>
      <c r="B72" s="31" t="s">
        <v>121</v>
      </c>
      <c r="C72" s="58">
        <v>0</v>
      </c>
      <c r="D72" s="58">
        <v>100</v>
      </c>
      <c r="E72" s="31" t="s">
        <v>122</v>
      </c>
      <c r="F72" s="58">
        <v>1</v>
      </c>
      <c r="G72" s="58">
        <v>1</v>
      </c>
      <c r="H72" s="58">
        <v>0</v>
      </c>
      <c r="I72" s="64" t="str">
        <f>CHAR(10)&amp;"|-"&amp;CHAR(10)&amp;"| style='text-align: right;'| "&amp;Protocols[[#This Row],[id]]&amp;CHAR(10)&amp;"| "&amp;Protocols[[#This Row],[name]]&amp;CHAR(10)&amp;"| "&amp;Protocols[[#This Row],[description]]</f>
        <v xml:space="preserve">
|-
| style='text-align: right;'| 14421
| Prouce batteries
| [14421 perform]: Produce 1 unit batteries from 1 unit sheets, 1 unit conductors, and 2 units superconductors.</v>
      </c>
      <c r="J72" s="64" t="str">
        <f>IF(AND(Protocols[[#This Row],[id]]&gt;=M$3,Protocols[[#This Row],[id]]&lt;M$4),Protocols[[#This Row],[Wiki Row]],"")</f>
        <v/>
      </c>
      <c r="K72" s="60"/>
    </row>
    <row r="73" spans="1:11" ht="31.2" customHeight="1" x14ac:dyDescent="0.3">
      <c r="A73" s="58">
        <v>14431</v>
      </c>
      <c r="B73" s="31" t="s">
        <v>123</v>
      </c>
      <c r="C73" s="58">
        <v>0</v>
      </c>
      <c r="D73" s="58">
        <v>100</v>
      </c>
      <c r="E73" s="31" t="s">
        <v>124</v>
      </c>
      <c r="F73" s="58">
        <v>1</v>
      </c>
      <c r="G73" s="58">
        <v>1</v>
      </c>
      <c r="H73" s="58">
        <v>0</v>
      </c>
      <c r="I73" s="64" t="str">
        <f>CHAR(10)&amp;"|-"&amp;CHAR(10)&amp;"| style='text-align: right;'| "&amp;Protocols[[#This Row],[id]]&amp;CHAR(10)&amp;"| "&amp;Protocols[[#This Row],[name]]&amp;CHAR(10)&amp;"| "&amp;Protocols[[#This Row],[description]]</f>
        <v xml:space="preserve">
|-
| style='text-align: right;'| 14431
| Produce torches
| [14421 perform]: Produce 1 units torches from 1 unt hoses, 1 unit tanks, and 1 unit nozels.</v>
      </c>
      <c r="J73" s="64" t="str">
        <f>IF(AND(Protocols[[#This Row],[id]]&gt;=M$3,Protocols[[#This Row],[id]]&lt;M$4),Protocols[[#This Row],[Wiki Row]],"")</f>
        <v/>
      </c>
      <c r="K73" s="60"/>
    </row>
    <row r="74" spans="1:11" ht="31.2" customHeight="1" x14ac:dyDescent="0.3">
      <c r="A74" s="58">
        <v>14501</v>
      </c>
      <c r="B74" s="31" t="s">
        <v>125</v>
      </c>
      <c r="C74" s="58">
        <v>0</v>
      </c>
      <c r="D74" s="58">
        <v>100</v>
      </c>
      <c r="E74" s="31" t="s">
        <v>126</v>
      </c>
      <c r="F74" s="58">
        <v>1</v>
      </c>
      <c r="G74" s="58">
        <v>1</v>
      </c>
      <c r="H74" s="58">
        <v>0</v>
      </c>
      <c r="I74" s="64" t="str">
        <f>CHAR(10)&amp;"|-"&amp;CHAR(10)&amp;"| style='text-align: right;'| "&amp;Protocols[[#This Row],[id]]&amp;CHAR(10)&amp;"| "&amp;Protocols[[#This Row],[name]]&amp;CHAR(10)&amp;"| "&amp;Protocols[[#This Row],[description]]</f>
        <v xml:space="preserve">
|-
| style='text-align: right;'| 14501
| Produce reactors
| [14501 perform]: Produce 1 unit reactors from 1 unit cables, 1 unt superconductors, and 1 unt tanks.</v>
      </c>
      <c r="J74" s="64" t="str">
        <f>IF(AND(Protocols[[#This Row],[id]]&gt;=M$3,Protocols[[#This Row],[id]]&lt;M$4),Protocols[[#This Row],[Wiki Row]],"")</f>
        <v/>
      </c>
      <c r="K74" s="60"/>
    </row>
    <row r="75" spans="1:11" ht="31.2" customHeight="1" x14ac:dyDescent="0.3">
      <c r="A75" s="58">
        <v>21000</v>
      </c>
      <c r="B75" s="31" t="s">
        <v>127</v>
      </c>
      <c r="C75" s="58">
        <v>0</v>
      </c>
      <c r="D75" s="58">
        <v>100</v>
      </c>
      <c r="E75" s="31" t="s">
        <v>456</v>
      </c>
      <c r="F75" s="58">
        <v>-1</v>
      </c>
      <c r="G75" s="58">
        <v>-1</v>
      </c>
      <c r="H75" s="58">
        <v>0</v>
      </c>
      <c r="I75" s="64" t="str">
        <f>CHAR(10)&amp;"|-"&amp;CHAR(10)&amp;"| style='text-align: right;'| "&amp;Protocols[[#This Row],[id]]&amp;CHAR(10)&amp;"| "&amp;Protocols[[#This Row],[name]]&amp;CHAR(10)&amp;"| "&amp;Protocols[[#This Row],[description]]</f>
        <v xml:space="preserve">
|-
| style='text-align: right;'| 21000
| Refine magmite
| [21000 perform]: Produces 2 units common inorganics, 1 unit common metals, and 1 unit common organics from 20 units magmite. Requires a Refinery I module.</v>
      </c>
      <c r="J75" s="64" t="str">
        <f>IF(AND(Protocols[[#This Row],[id]]&gt;=M$3,Protocols[[#This Row],[id]]&lt;M$4),Protocols[[#This Row],[Wiki Row]],"")</f>
        <v/>
      </c>
      <c r="K75" s="60"/>
    </row>
    <row r="76" spans="1:11" ht="31.2" customHeight="1" x14ac:dyDescent="0.3">
      <c r="A76" s="58">
        <v>21010</v>
      </c>
      <c r="B76" s="31" t="s">
        <v>128</v>
      </c>
      <c r="C76" s="58">
        <v>0</v>
      </c>
      <c r="D76" s="58">
        <v>100</v>
      </c>
      <c r="E76" s="31" t="s">
        <v>457</v>
      </c>
      <c r="F76" s="58">
        <v>1</v>
      </c>
      <c r="G76" s="58">
        <v>1</v>
      </c>
      <c r="H76" s="58">
        <v>0</v>
      </c>
      <c r="I76" s="64" t="str">
        <f>CHAR(10)&amp;"|-"&amp;CHAR(10)&amp;"| style='text-align: right;'| "&amp;Protocols[[#This Row],[id]]&amp;CHAR(10)&amp;"| "&amp;Protocols[[#This Row],[name]]&amp;CHAR(10)&amp;"| "&amp;Protocols[[#This Row],[description]]</f>
        <v xml:space="preserve">
|-
| style='text-align: right;'| 21010
| Refine formite
| [21010 perform]: Produces 3 units common metals, 1 unit common inorganics, and 1 unit rare inorganics from 20 units formite. Requires a Refinery I module.</v>
      </c>
      <c r="J76" s="64" t="str">
        <f>IF(AND(Protocols[[#This Row],[id]]&gt;=M$3,Protocols[[#This Row],[id]]&lt;M$4),Protocols[[#This Row],[Wiki Row]],"")</f>
        <v/>
      </c>
      <c r="K76" s="60"/>
    </row>
    <row r="77" spans="1:11" ht="31.2" customHeight="1" x14ac:dyDescent="0.3">
      <c r="A77" s="58">
        <v>21020</v>
      </c>
      <c r="B77" s="31" t="s">
        <v>129</v>
      </c>
      <c r="C77" s="58">
        <v>0</v>
      </c>
      <c r="D77" s="58">
        <v>100</v>
      </c>
      <c r="E77" s="31" t="s">
        <v>458</v>
      </c>
      <c r="F77" s="58">
        <v>1</v>
      </c>
      <c r="G77" s="58">
        <v>1</v>
      </c>
      <c r="H77" s="58">
        <v>0</v>
      </c>
      <c r="I77" s="64" t="str">
        <f>CHAR(10)&amp;"|-"&amp;CHAR(10)&amp;"| style='text-align: right;'| "&amp;Protocols[[#This Row],[id]]&amp;CHAR(10)&amp;"| "&amp;Protocols[[#This Row],[name]]&amp;CHAR(10)&amp;"| "&amp;Protocols[[#This Row],[description]]</f>
        <v xml:space="preserve">
|-
| style='text-align: right;'| 21020
| Refine voxite
| [21020 perform]: Produces 1 unit scarce metals, 1 unit rare metals, and 1 unit common organics from 9 units voxite. Requires a Refinery I module.</v>
      </c>
      <c r="J77" s="64" t="str">
        <f>IF(AND(Protocols[[#This Row],[id]]&gt;=M$3,Protocols[[#This Row],[id]]&lt;M$4),Protocols[[#This Row],[Wiki Row]],"")</f>
        <v/>
      </c>
      <c r="K77" s="60"/>
    </row>
    <row r="78" spans="1:11" ht="31.2" customHeight="1" x14ac:dyDescent="0.3">
      <c r="A78" s="58">
        <v>21030</v>
      </c>
      <c r="B78" s="31" t="s">
        <v>130</v>
      </c>
      <c r="C78" s="58">
        <v>0</v>
      </c>
      <c r="D78" s="58">
        <v>100</v>
      </c>
      <c r="E78" s="31" t="s">
        <v>459</v>
      </c>
      <c r="F78" s="58">
        <v>1</v>
      </c>
      <c r="G78" s="58">
        <v>1</v>
      </c>
      <c r="H78" s="58">
        <v>0</v>
      </c>
      <c r="I78" s="64" t="str">
        <f>CHAR(10)&amp;"|-"&amp;CHAR(10)&amp;"| style='text-align: right;'| "&amp;Protocols[[#This Row],[id]]&amp;CHAR(10)&amp;"| "&amp;Protocols[[#This Row],[name]]&amp;CHAR(10)&amp;"| "&amp;Protocols[[#This Row],[description]]</f>
        <v xml:space="preserve">
|-
| style='text-align: right;'| 21030
| Refine zenolite
| [21030 perform]: Produces 2 units common metals, 1 unit rare metals, and 1 unit common organics from 8 units zenolite.  Requires a Refinery I module.</v>
      </c>
      <c r="J78" s="64" t="str">
        <f>IF(AND(Protocols[[#This Row],[id]]&gt;=M$3,Protocols[[#This Row],[id]]&lt;M$4),Protocols[[#This Row],[Wiki Row]],"")</f>
        <v/>
      </c>
      <c r="K78" s="60"/>
    </row>
    <row r="79" spans="1:11" ht="31.2" customHeight="1" x14ac:dyDescent="0.3">
      <c r="A79" s="58">
        <v>21100</v>
      </c>
      <c r="B79" s="31" t="s">
        <v>131</v>
      </c>
      <c r="C79" s="58">
        <v>0</v>
      </c>
      <c r="D79" s="58">
        <v>100</v>
      </c>
      <c r="E79" s="31" t="s">
        <v>460</v>
      </c>
      <c r="F79" s="58">
        <v>1</v>
      </c>
      <c r="G79" s="58">
        <v>1</v>
      </c>
      <c r="H79" s="58">
        <v>0</v>
      </c>
      <c r="I79" s="64" t="str">
        <f>CHAR(10)&amp;"|-"&amp;CHAR(10)&amp;"| style='text-align: right;'| "&amp;Protocols[[#This Row],[id]]&amp;CHAR(10)&amp;"| "&amp;Protocols[[#This Row],[name]]&amp;CHAR(10)&amp;"| "&amp;Protocols[[#This Row],[description]]</f>
        <v xml:space="preserve">
|-
| style='text-align: right;'| 21100
| Refine kunspar
| [21100 perform]: Produces 1 unit common metals, 12 unitsscarce metals, and 1 unit rare metals from 20 inits kunspar.  Requires a Refinery I module.</v>
      </c>
      <c r="J79" s="64" t="str">
        <f>IF(AND(Protocols[[#This Row],[id]]&gt;=M$3,Protocols[[#This Row],[id]]&lt;M$4),Protocols[[#This Row],[Wiki Row]],"")</f>
        <v/>
      </c>
      <c r="K79" s="60"/>
    </row>
    <row r="80" spans="1:11" ht="31.2" customHeight="1" x14ac:dyDescent="0.3">
      <c r="A80" s="58">
        <v>21110</v>
      </c>
      <c r="B80" s="31" t="s">
        <v>132</v>
      </c>
      <c r="C80" s="58">
        <v>0</v>
      </c>
      <c r="D80" s="58">
        <v>100</v>
      </c>
      <c r="E80" s="31" t="s">
        <v>461</v>
      </c>
      <c r="F80" s="58">
        <v>1</v>
      </c>
      <c r="G80" s="58">
        <v>1</v>
      </c>
      <c r="H80" s="58">
        <v>0</v>
      </c>
      <c r="I80" s="64" t="str">
        <f>CHAR(10)&amp;"|-"&amp;CHAR(10)&amp;"| style='text-align: right;'| "&amp;Protocols[[#This Row],[id]]&amp;CHAR(10)&amp;"| "&amp;Protocols[[#This Row],[name]]&amp;CHAR(10)&amp;"| "&amp;Protocols[[#This Row],[description]]</f>
        <v xml:space="preserve">
|-
| style='text-align: right;'| 21110
| Refine yalspar
| [21110 perform]:  Produces 3 units common metals and 1 unit common organics from 16 units yalspar.  Requires a Refinery I module.</v>
      </c>
      <c r="J80" s="64" t="str">
        <f>IF(AND(Protocols[[#This Row],[id]]&gt;=M$3,Protocols[[#This Row],[id]]&lt;M$4),Protocols[[#This Row],[Wiki Row]],"")</f>
        <v/>
      </c>
      <c r="K80" s="60"/>
    </row>
    <row r="81" spans="1:11" ht="31.2" customHeight="1" x14ac:dyDescent="0.3">
      <c r="A81" s="58">
        <v>21120</v>
      </c>
      <c r="B81" s="31" t="s">
        <v>133</v>
      </c>
      <c r="C81" s="58">
        <v>0</v>
      </c>
      <c r="D81" s="58">
        <v>100</v>
      </c>
      <c r="E81" s="31" t="s">
        <v>462</v>
      </c>
      <c r="F81" s="58">
        <v>1</v>
      </c>
      <c r="G81" s="58">
        <v>1</v>
      </c>
      <c r="H81" s="58">
        <v>0</v>
      </c>
      <c r="I81" s="64" t="str">
        <f>CHAR(10)&amp;"|-"&amp;CHAR(10)&amp;"| style='text-align: right;'| "&amp;Protocols[[#This Row],[id]]&amp;CHAR(10)&amp;"| "&amp;Protocols[[#This Row],[name]]&amp;CHAR(10)&amp;"| "&amp;Protocols[[#This Row],[description]]</f>
        <v xml:space="preserve">
|-
| style='text-align: right;'| 21120
| Refine vladnium
| [21120 perform]: Produces 1 unit scarce metals, 2 units common inorganics, and 3 units scarce inorganics from 12 units vladnium.  Requires a Refinery I module.</v>
      </c>
      <c r="J81" s="64" t="str">
        <f>IF(AND(Protocols[[#This Row],[id]]&gt;=M$3,Protocols[[#This Row],[id]]&lt;M$4),Protocols[[#This Row],[Wiki Row]],"")</f>
        <v/>
      </c>
      <c r="K81" s="60"/>
    </row>
    <row r="82" spans="1:11" ht="31.2" customHeight="1" x14ac:dyDescent="0.3">
      <c r="A82" s="58">
        <v>21130</v>
      </c>
      <c r="B82" s="31" t="s">
        <v>134</v>
      </c>
      <c r="C82" s="58">
        <v>0</v>
      </c>
      <c r="D82" s="58">
        <v>100</v>
      </c>
      <c r="E82" s="31" t="s">
        <v>463</v>
      </c>
      <c r="F82" s="58">
        <v>1</v>
      </c>
      <c r="G82" s="58">
        <v>1</v>
      </c>
      <c r="H82" s="58">
        <v>0</v>
      </c>
      <c r="I82" s="64" t="str">
        <f>CHAR(10)&amp;"|-"&amp;CHAR(10)&amp;"| style='text-align: right;'| "&amp;Protocols[[#This Row],[id]]&amp;CHAR(10)&amp;"| "&amp;Protocols[[#This Row],[name]]&amp;CHAR(10)&amp;"| "&amp;Protocols[[#This Row],[description]]</f>
        <v xml:space="preserve">
|-
| style='text-align: right;'| 21130
| Refine wolfite
| [21130 perform]: Produces 3 units common metals, 2 units scarce metals, and 1 unit scarce inorganics from 16 units wolfite.  Requires a Refinery I module.</v>
      </c>
      <c r="J82" s="64" t="str">
        <f>IF(AND(Protocols[[#This Row],[id]]&gt;=M$3,Protocols[[#This Row],[id]]&lt;M$4),Protocols[[#This Row],[Wiki Row]],"")</f>
        <v/>
      </c>
      <c r="K82" s="60"/>
    </row>
    <row r="83" spans="1:11" ht="31.2" customHeight="1" x14ac:dyDescent="0.3">
      <c r="A83" s="58">
        <v>21200</v>
      </c>
      <c r="B83" s="31" t="s">
        <v>135</v>
      </c>
      <c r="C83" s="58">
        <v>0</v>
      </c>
      <c r="D83" s="58">
        <v>100</v>
      </c>
      <c r="E83" s="31" t="s">
        <v>464</v>
      </c>
      <c r="F83" s="58">
        <v>1</v>
      </c>
      <c r="G83" s="58">
        <v>1</v>
      </c>
      <c r="H83" s="58">
        <v>0</v>
      </c>
      <c r="I83" s="64" t="str">
        <f>CHAR(10)&amp;"|-"&amp;CHAR(10)&amp;"| style='text-align: right;'| "&amp;Protocols[[#This Row],[id]]&amp;CHAR(10)&amp;"| "&amp;Protocols[[#This Row],[name]]&amp;CHAR(10)&amp;"| "&amp;Protocols[[#This Row],[description]]</f>
        <v xml:space="preserve">
|-
| style='text-align: right;'| 21200
| Refine kronite
| [21200 perform]: Produces 2 units common metals, 1 unit scarce metals, and 1 unit common inorganics from 20 units kronite.  Requires a Refinery I module.</v>
      </c>
      <c r="J83" s="64" t="str">
        <f>IF(AND(Protocols[[#This Row],[id]]&gt;=M$3,Protocols[[#This Row],[id]]&lt;M$4),Protocols[[#This Row],[Wiki Row]],"")</f>
        <v/>
      </c>
      <c r="K83" s="60"/>
    </row>
    <row r="84" spans="1:11" ht="31.2" customHeight="1" x14ac:dyDescent="0.3">
      <c r="A84" s="58">
        <v>21210</v>
      </c>
      <c r="B84" s="31" t="s">
        <v>136</v>
      </c>
      <c r="C84" s="58">
        <v>0</v>
      </c>
      <c r="D84" s="58">
        <v>100</v>
      </c>
      <c r="E84" s="31" t="s">
        <v>465</v>
      </c>
      <c r="F84" s="58">
        <v>1</v>
      </c>
      <c r="G84" s="58">
        <v>1</v>
      </c>
      <c r="H84" s="58">
        <v>0</v>
      </c>
      <c r="I84" s="64" t="str">
        <f>CHAR(10)&amp;"|-"&amp;CHAR(10)&amp;"| style='text-align: right;'| "&amp;Protocols[[#This Row],[id]]&amp;CHAR(10)&amp;"| "&amp;Protocols[[#This Row],[name]]&amp;CHAR(10)&amp;"| "&amp;Protocols[[#This Row],[description]]</f>
        <v xml:space="preserve">
|-
| style='text-align: right;'| 21210
| Refine efrite
| [21210 perform]: Produces 1 unit scarce metals, 1 unit scarce inorganics, and 1 unit common organics from 12 units efrite.  Requires a Refinery I module.</v>
      </c>
      <c r="J84" s="64" t="str">
        <f>IF(AND(Protocols[[#This Row],[id]]&gt;=M$3,Protocols[[#This Row],[id]]&lt;M$4),Protocols[[#This Row],[Wiki Row]],"")</f>
        <v/>
      </c>
      <c r="K84" s="60"/>
    </row>
    <row r="85" spans="1:11" ht="31.2" customHeight="1" x14ac:dyDescent="0.3">
      <c r="A85" s="58">
        <v>21220</v>
      </c>
      <c r="B85" s="31" t="s">
        <v>137</v>
      </c>
      <c r="C85" s="58">
        <v>0</v>
      </c>
      <c r="D85" s="58">
        <v>100</v>
      </c>
      <c r="E85" s="31" t="s">
        <v>466</v>
      </c>
      <c r="F85" s="58">
        <v>1</v>
      </c>
      <c r="G85" s="58">
        <v>1</v>
      </c>
      <c r="H85" s="58">
        <v>0</v>
      </c>
      <c r="I85" s="64" t="str">
        <f>CHAR(10)&amp;"|-"&amp;CHAR(10)&amp;"| style='text-align: right;'| "&amp;Protocols[[#This Row],[id]]&amp;CHAR(10)&amp;"| "&amp;Protocols[[#This Row],[name]]&amp;CHAR(10)&amp;"| "&amp;Protocols[[#This Row],[description]]</f>
        <v xml:space="preserve">
|-
| style='text-align: right;'| 21220
| Refine olivium
| [21220 perform]: Produces 3 units common metals and 1 unit common organics from 12 units olivium.  Requires a Refinery I module.</v>
      </c>
      <c r="J85" s="64" t="str">
        <f>IF(AND(Protocols[[#This Row],[id]]&gt;=M$3,Protocols[[#This Row],[id]]&lt;M$4),Protocols[[#This Row],[Wiki Row]],"")</f>
        <v/>
      </c>
      <c r="K85" s="60"/>
    </row>
    <row r="86" spans="1:11" ht="31.2" customHeight="1" x14ac:dyDescent="0.3">
      <c r="A86" s="58">
        <v>21230</v>
      </c>
      <c r="B86" s="31" t="s">
        <v>138</v>
      </c>
      <c r="C86" s="58">
        <v>0</v>
      </c>
      <c r="D86" s="58">
        <v>100</v>
      </c>
      <c r="E86" s="31" t="s">
        <v>467</v>
      </c>
      <c r="F86" s="58">
        <v>1</v>
      </c>
      <c r="G86" s="58">
        <v>1</v>
      </c>
      <c r="H86" s="58">
        <v>0</v>
      </c>
      <c r="I86" s="64" t="str">
        <f>CHAR(10)&amp;"|-"&amp;CHAR(10)&amp;"| style='text-align: right;'| "&amp;Protocols[[#This Row],[id]]&amp;CHAR(10)&amp;"| "&amp;Protocols[[#This Row],[name]]&amp;CHAR(10)&amp;"| "&amp;Protocols[[#This Row],[description]]</f>
        <v xml:space="preserve">
|-
| style='text-align: right;'| 21230
| Refine aladanite
| [21230 perform]: Produces 2 units common metals, 1 unit scarce inorganics, and 1 unit common organics from 12 units aladanite.  Requires a Refinery I module.</v>
      </c>
      <c r="J86" s="64" t="str">
        <f>IF(AND(Protocols[[#This Row],[id]]&gt;=M$3,Protocols[[#This Row],[id]]&lt;M$4),Protocols[[#This Row],[Wiki Row]],"")</f>
        <v/>
      </c>
      <c r="K86" s="60"/>
    </row>
    <row r="87" spans="1:11" ht="31.2" customHeight="1" x14ac:dyDescent="0.3">
      <c r="A87" s="58">
        <v>21300</v>
      </c>
      <c r="B87" s="31" t="s">
        <v>139</v>
      </c>
      <c r="C87" s="58">
        <v>0</v>
      </c>
      <c r="D87" s="58">
        <v>100</v>
      </c>
      <c r="E87" s="31" t="s">
        <v>468</v>
      </c>
      <c r="F87" s="58">
        <v>1</v>
      </c>
      <c r="G87" s="58">
        <v>1</v>
      </c>
      <c r="H87" s="58">
        <v>0</v>
      </c>
      <c r="I87" s="64" t="str">
        <f>CHAR(10)&amp;"|-"&amp;CHAR(10)&amp;"| style='text-align: right;'| "&amp;Protocols[[#This Row],[id]]&amp;CHAR(10)&amp;"| "&amp;Protocols[[#This Row],[name]]&amp;CHAR(10)&amp;"| "&amp;Protocols[[#This Row],[description]]</f>
        <v xml:space="preserve">
|-
| style='text-align: right;'| 21300
| Refine halosite
| [21300 perform]: Produces 1 unit rare metals and 2 units common inorganics from 15 units halosite.  Requires a Refinery I module.</v>
      </c>
      <c r="J87" s="64" t="str">
        <f>IF(AND(Protocols[[#This Row],[id]]&gt;=M$3,Protocols[[#This Row],[id]]&lt;M$4),Protocols[[#This Row],[Wiki Row]],"")</f>
        <v/>
      </c>
      <c r="K87" s="60"/>
    </row>
    <row r="88" spans="1:11" ht="31.2" customHeight="1" x14ac:dyDescent="0.3">
      <c r="A88" s="58">
        <v>21310</v>
      </c>
      <c r="B88" s="31" t="s">
        <v>140</v>
      </c>
      <c r="C88" s="58">
        <v>0</v>
      </c>
      <c r="D88" s="58">
        <v>100</v>
      </c>
      <c r="E88" s="31" t="s">
        <v>469</v>
      </c>
      <c r="F88" s="58">
        <v>1</v>
      </c>
      <c r="G88" s="58">
        <v>1</v>
      </c>
      <c r="H88" s="58">
        <v>0</v>
      </c>
      <c r="I88" s="64" t="str">
        <f>CHAR(10)&amp;"|-"&amp;CHAR(10)&amp;"| style='text-align: right;'| "&amp;Protocols[[#This Row],[id]]&amp;CHAR(10)&amp;"| "&amp;Protocols[[#This Row],[name]]&amp;CHAR(10)&amp;"| "&amp;Protocols[[#This Row],[description]]</f>
        <v xml:space="preserve">
|-
| style='text-align: right;'| 21310
| Refine stellarite
| [21310 perform]: Produces 3 units common metals and 1 unit scarce metals from 16 units stellarite.  Requires a Refinery I module.</v>
      </c>
      <c r="J88" s="64" t="str">
        <f>IF(AND(Protocols[[#This Row],[id]]&gt;=M$3,Protocols[[#This Row],[id]]&lt;M$4),Protocols[[#This Row],[Wiki Row]],"")</f>
        <v/>
      </c>
      <c r="K88" s="60"/>
    </row>
    <row r="89" spans="1:11" ht="31.2" customHeight="1" x14ac:dyDescent="0.3">
      <c r="A89" s="58">
        <v>21320</v>
      </c>
      <c r="B89" s="31" t="s">
        <v>141</v>
      </c>
      <c r="C89" s="58">
        <v>0</v>
      </c>
      <c r="D89" s="58">
        <v>100</v>
      </c>
      <c r="E89" s="31" t="s">
        <v>470</v>
      </c>
      <c r="F89" s="58">
        <v>1</v>
      </c>
      <c r="G89" s="58">
        <v>1</v>
      </c>
      <c r="H89" s="58">
        <v>0</v>
      </c>
      <c r="I89" s="64" t="str">
        <f>CHAR(10)&amp;"|-"&amp;CHAR(10)&amp;"| style='text-align: right;'| "&amp;Protocols[[#This Row],[id]]&amp;CHAR(10)&amp;"| "&amp;Protocols[[#This Row],[name]]&amp;CHAR(10)&amp;"| "&amp;Protocols[[#This Row],[description]]</f>
        <v xml:space="preserve">
|-
| style='text-align: right;'| 21320
| Refine mullinite
| [21320 perform]: Produces 2 units common metals, 2 units common inorganics, and 1 unit scarce inorganics from 15 units mullinite.  Requires a Refinery I module.</v>
      </c>
      <c r="J89" s="64" t="str">
        <f>IF(AND(Protocols[[#This Row],[id]]&gt;=M$3,Protocols[[#This Row],[id]]&lt;M$4),Protocols[[#This Row],[Wiki Row]],"")</f>
        <v/>
      </c>
      <c r="K89" s="60"/>
    </row>
    <row r="90" spans="1:11" ht="31.2" customHeight="1" x14ac:dyDescent="0.3">
      <c r="A90" s="58">
        <v>21330</v>
      </c>
      <c r="B90" s="31" t="s">
        <v>142</v>
      </c>
      <c r="C90" s="58">
        <v>0</v>
      </c>
      <c r="D90" s="58">
        <v>100</v>
      </c>
      <c r="E90" s="31" t="s">
        <v>471</v>
      </c>
      <c r="F90" s="58">
        <v>1</v>
      </c>
      <c r="G90" s="58">
        <v>1</v>
      </c>
      <c r="H90" s="58">
        <v>0</v>
      </c>
      <c r="I90" s="64" t="str">
        <f>CHAR(10)&amp;"|-"&amp;CHAR(10)&amp;"| style='text-align: right;'| "&amp;Protocols[[#This Row],[id]]&amp;CHAR(10)&amp;"| "&amp;Protocols[[#This Row],[name]]&amp;CHAR(10)&amp;"| "&amp;Protocols[[#This Row],[description]]</f>
        <v xml:space="preserve">
|-
| style='text-align: right;'| 21330
| Refine oznium
| [21330 perform]: Produces 2 units scarce metals and 1 unit rare inorganics from 9 units oznium.  Requires a Refinery I module.</v>
      </c>
      <c r="J90" s="64" t="str">
        <f>IF(AND(Protocols[[#This Row],[id]]&gt;=M$3,Protocols[[#This Row],[id]]&lt;M$4),Protocols[[#This Row],[Wiki Row]],"")</f>
        <v/>
      </c>
      <c r="K90" s="60"/>
    </row>
    <row r="91" spans="1:11" ht="31.2" customHeight="1" x14ac:dyDescent="0.3">
      <c r="A91" s="58">
        <v>21400</v>
      </c>
      <c r="B91" s="31" t="s">
        <v>143</v>
      </c>
      <c r="C91" s="58">
        <v>0</v>
      </c>
      <c r="D91" s="58">
        <v>100</v>
      </c>
      <c r="E91" s="31" t="s">
        <v>472</v>
      </c>
      <c r="F91" s="58">
        <v>1</v>
      </c>
      <c r="G91" s="58">
        <v>1</v>
      </c>
      <c r="H91" s="58">
        <v>0</v>
      </c>
      <c r="I91" s="64" t="str">
        <f>CHAR(10)&amp;"|-"&amp;CHAR(10)&amp;"| style='text-align: right;'| "&amp;Protocols[[#This Row],[id]]&amp;CHAR(10)&amp;"| "&amp;Protocols[[#This Row],[name]]&amp;CHAR(10)&amp;"| "&amp;Protocols[[#This Row],[description]]</f>
        <v xml:space="preserve">
|-
| style='text-align: right;'| 21400
| Refine tephnium
| [21400 perform]: Produces 1 unit common inorganics, 1 unit scarce inorganics, and 1 unit inogranics from 15 units tephnium.  Requires a Refinery I module.</v>
      </c>
      <c r="J91" s="64" t="str">
        <f>IF(AND(Protocols[[#This Row],[id]]&gt;=M$3,Protocols[[#This Row],[id]]&lt;M$4),Protocols[[#This Row],[Wiki Row]],"")</f>
        <v/>
      </c>
      <c r="K91" s="60"/>
    </row>
    <row r="92" spans="1:11" ht="31.2" customHeight="1" x14ac:dyDescent="0.3">
      <c r="A92" s="58">
        <v>21410</v>
      </c>
      <c r="B92" s="31" t="s">
        <v>144</v>
      </c>
      <c r="C92" s="58">
        <v>0</v>
      </c>
      <c r="D92" s="58">
        <v>100</v>
      </c>
      <c r="E92" s="31" t="s">
        <v>473</v>
      </c>
      <c r="F92" s="58">
        <v>1</v>
      </c>
      <c r="G92" s="58">
        <v>1</v>
      </c>
      <c r="H92" s="58">
        <v>0</v>
      </c>
      <c r="I92" s="64" t="str">
        <f>CHAR(10)&amp;"|-"&amp;CHAR(10)&amp;"| style='text-align: right;'| "&amp;Protocols[[#This Row],[id]]&amp;CHAR(10)&amp;"| "&amp;Protocols[[#This Row],[name]]&amp;CHAR(10)&amp;"| "&amp;Protocols[[#This Row],[description]]</f>
        <v xml:space="preserve">
|-
| style='text-align: right;'| 21410
| Refine neptine
| [21410 perform]: Produces 1 unit scarce metals, 1 unit rare metals, and 2 units common organics from 16 units neptine.  Requires a Refinery I module.</v>
      </c>
      <c r="J92" s="64" t="str">
        <f>IF(AND(Protocols[[#This Row],[id]]&gt;=M$3,Protocols[[#This Row],[id]]&lt;M$4),Protocols[[#This Row],[Wiki Row]],"")</f>
        <v/>
      </c>
      <c r="K92" s="60"/>
    </row>
    <row r="93" spans="1:11" ht="31.2" customHeight="1" x14ac:dyDescent="0.3">
      <c r="A93" s="59">
        <v>21420</v>
      </c>
      <c r="B93" s="43" t="s">
        <v>145</v>
      </c>
      <c r="C93" s="59">
        <v>0</v>
      </c>
      <c r="D93" s="59">
        <v>100</v>
      </c>
      <c r="E93" s="43" t="s">
        <v>474</v>
      </c>
      <c r="F93" s="59">
        <v>1</v>
      </c>
      <c r="G93" s="59">
        <v>1</v>
      </c>
      <c r="H93" s="59">
        <v>0</v>
      </c>
      <c r="I93" s="64" t="str">
        <f>CHAR(10)&amp;"|-"&amp;CHAR(10)&amp;"| style='text-align: right;'| "&amp;Protocols[[#This Row],[id]]&amp;CHAR(10)&amp;"| "&amp;Protocols[[#This Row],[name]]&amp;CHAR(10)&amp;"| "&amp;Protocols[[#This Row],[description]]</f>
        <v xml:space="preserve">
|-
| style='text-align: right;'| 21420
| Refine empirogen
| [21420 perform]: Produces 2 units common metals, 2 units scarce metals, and 1 unit common organics from 15 units empirogen.  Requires a Refinery I module.</v>
      </c>
      <c r="J93" s="64" t="str">
        <f>IF(AND(Protocols[[#This Row],[id]]&gt;=M$3,Protocols[[#This Row],[id]]&lt;M$4),Protocols[[#This Row],[Wiki Row]],"")</f>
        <v/>
      </c>
      <c r="K93" s="60"/>
    </row>
    <row r="94" spans="1:11" ht="31.2" customHeight="1" x14ac:dyDescent="0.3">
      <c r="A94" s="58">
        <v>21430</v>
      </c>
      <c r="B94" s="31" t="s">
        <v>146</v>
      </c>
      <c r="C94" s="58">
        <v>0</v>
      </c>
      <c r="D94" s="58">
        <v>100</v>
      </c>
      <c r="E94" s="31" t="s">
        <v>475</v>
      </c>
      <c r="F94" s="58">
        <v>1</v>
      </c>
      <c r="G94" s="58">
        <v>1</v>
      </c>
      <c r="H94" s="58">
        <v>0</v>
      </c>
      <c r="I94" s="64" t="str">
        <f>CHAR(10)&amp;"|-"&amp;CHAR(10)&amp;"| style='text-align: right;'| "&amp;Protocols[[#This Row],[id]]&amp;CHAR(10)&amp;"| "&amp;Protocols[[#This Row],[name]]&amp;CHAR(10)&amp;"| "&amp;Protocols[[#This Row],[description]]</f>
        <v xml:space="preserve">
|-
| style='text-align: right;'| 21430
| Refine laudite
| [21430 perform]: Produces 1 unit scarce inorganics, 1 unit rare inorganics, and 1 unit common organics from 9 units laudite.  Requires a Refinery I module.</v>
      </c>
      <c r="J94" s="64" t="str">
        <f>IF(AND(Protocols[[#This Row],[id]]&gt;=M$3,Protocols[[#This Row],[id]]&lt;M$4),Protocols[[#This Row],[Wiki Row]],"")</f>
        <v/>
      </c>
      <c r="K94" s="60"/>
    </row>
    <row r="95" spans="1:11" ht="31.2" customHeight="1" x14ac:dyDescent="0.3">
      <c r="A95" s="59">
        <v>25901</v>
      </c>
      <c r="B95" s="43" t="s">
        <v>147</v>
      </c>
      <c r="C95" s="59">
        <v>0</v>
      </c>
      <c r="D95" s="59">
        <v>100</v>
      </c>
      <c r="E95" s="43" t="s">
        <v>148</v>
      </c>
      <c r="F95" s="59">
        <v>1</v>
      </c>
      <c r="G95" s="59">
        <v>1</v>
      </c>
      <c r="H95" s="59">
        <v>0</v>
      </c>
      <c r="I95" s="64" t="str">
        <f>CHAR(10)&amp;"|-"&amp;CHAR(10)&amp;"| style='text-align: right;'| "&amp;Protocols[[#This Row],[id]]&amp;CHAR(10)&amp;"| "&amp;Protocols[[#This Row],[name]]&amp;CHAR(10)&amp;"| "&amp;Protocols[[#This Row],[description]]</f>
        <v xml:space="preserve">
|-
| style='text-align: right;'| 25901
| Unpack Starter Kit I
| [25901 perform]: This protocol unpacks the starter kit that comes with new spacecraft.</v>
      </c>
      <c r="J95" s="64" t="str">
        <f>IF(AND(Protocols[[#This Row],[id]]&gt;=M$3,Protocols[[#This Row],[id]]&lt;M$4),Protocols[[#This Row],[Wiki Row]],"")</f>
        <v/>
      </c>
      <c r="K95" s="60"/>
    </row>
    <row r="96" spans="1:11" ht="31.2" customHeight="1" x14ac:dyDescent="0.3">
      <c r="A96" s="59">
        <v>30003</v>
      </c>
      <c r="B96" s="43" t="s">
        <v>493</v>
      </c>
      <c r="C96" s="59">
        <v>1</v>
      </c>
      <c r="D96" s="59">
        <v>100</v>
      </c>
      <c r="E96" s="43" t="s">
        <v>494</v>
      </c>
      <c r="F96" s="59">
        <v>1</v>
      </c>
      <c r="G96" s="59">
        <v>1</v>
      </c>
      <c r="H96" s="59">
        <v>0</v>
      </c>
      <c r="I96" s="65" t="str">
        <f>CHAR(10)&amp;"|-"&amp;CHAR(10)&amp;"| style='text-align: right;'| "&amp;Protocols[[#This Row],[id]]&amp;CHAR(10)&amp;"| "&amp;Protocols[[#This Row],[name]]&amp;CHAR(10)&amp;"| "&amp;Protocols[[#This Row],[description]]</f>
        <v xml:space="preserve">
|-
| style='text-align: right;'| 30003
| Summon resource
| [N 30003 perform]: Automatically resource N to your cargo bay.</v>
      </c>
      <c r="J96" s="65" t="str">
        <f>IF(AND(Protocols[[#This Row],[id]]&gt;=M$3,Protocols[[#This Row],[id]]&lt;M$4),Protocols[[#This Row],[Wiki Row]],"")</f>
        <v/>
      </c>
      <c r="K96" s="60"/>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BA4DD-C10C-4A77-9FFC-552DF76E6C7A}">
  <dimension ref="A1:AA468"/>
  <sheetViews>
    <sheetView zoomScaleNormal="100" workbookViewId="0">
      <pane ySplit="3" topLeftCell="A446" activePane="bottomLeft" state="frozen"/>
      <selection pane="bottomLeft" activeCell="B474" sqref="B474"/>
    </sheetView>
  </sheetViews>
  <sheetFormatPr defaultRowHeight="14.4" x14ac:dyDescent="0.3"/>
  <cols>
    <col min="1" max="1" width="7.109375" style="16" customWidth="1"/>
    <col min="2" max="2" width="25.44140625" customWidth="1"/>
    <col min="3" max="3" width="21" style="14" customWidth="1"/>
    <col min="4" max="4" width="9.88671875" style="11" customWidth="1"/>
    <col min="5" max="5" width="5.44140625" style="11" customWidth="1"/>
    <col min="6" max="6" width="10.44140625" style="27" customWidth="1"/>
    <col min="7" max="7" width="13.21875" customWidth="1"/>
    <col min="8" max="8" width="12.6640625" style="11" customWidth="1"/>
    <col min="9" max="9" width="8.109375" style="11" customWidth="1"/>
    <col min="10" max="10" width="10.109375" style="11" customWidth="1"/>
    <col min="11" max="11" width="9.109375" style="11" customWidth="1"/>
    <col min="12" max="15" width="6.88671875" style="11" customWidth="1"/>
    <col min="16" max="16" width="12.6640625" customWidth="1"/>
    <col min="17" max="17" width="7.109375" customWidth="1"/>
    <col min="18" max="27" width="5.6640625" customWidth="1"/>
  </cols>
  <sheetData>
    <row r="1" spans="1:27" x14ac:dyDescent="0.3">
      <c r="A1" s="29" t="s">
        <v>401</v>
      </c>
      <c r="B1" s="29"/>
      <c r="D1" s="14">
        <v>1</v>
      </c>
    </row>
    <row r="2" spans="1:27" s="13" customFormat="1" x14ac:dyDescent="0.3">
      <c r="A2" s="54" t="s">
        <v>483</v>
      </c>
      <c r="B2" s="54"/>
      <c r="C2" s="54"/>
      <c r="D2" s="54"/>
      <c r="E2" s="54"/>
      <c r="F2" s="54"/>
      <c r="G2" s="54"/>
      <c r="H2" s="54"/>
      <c r="I2" s="54"/>
      <c r="J2" s="54"/>
      <c r="K2" s="54"/>
      <c r="L2" s="54"/>
      <c r="M2" s="54"/>
      <c r="N2" s="54"/>
      <c r="O2" s="54"/>
      <c r="P2" s="55" t="s">
        <v>400</v>
      </c>
      <c r="Q2" s="55"/>
      <c r="R2" s="55"/>
      <c r="S2" s="55"/>
      <c r="T2" s="55"/>
      <c r="U2" s="55"/>
      <c r="V2" s="55"/>
      <c r="W2" s="55"/>
      <c r="X2" s="55"/>
      <c r="Y2" s="55"/>
      <c r="Z2" s="55"/>
      <c r="AA2" s="55"/>
    </row>
    <row r="3" spans="1:27" s="5" customFormat="1" ht="43.2" x14ac:dyDescent="0.3">
      <c r="A3" s="21" t="s">
        <v>416</v>
      </c>
      <c r="B3" s="22" t="s">
        <v>392</v>
      </c>
      <c r="C3" s="22" t="s">
        <v>484</v>
      </c>
      <c r="D3" s="23" t="s">
        <v>382</v>
      </c>
      <c r="E3" s="23" t="s">
        <v>402</v>
      </c>
      <c r="F3" s="28" t="s">
        <v>393</v>
      </c>
      <c r="G3" s="22" t="s">
        <v>411</v>
      </c>
      <c r="H3" s="23" t="s">
        <v>384</v>
      </c>
      <c r="I3" s="23" t="s">
        <v>385</v>
      </c>
      <c r="J3" s="23" t="s">
        <v>412</v>
      </c>
      <c r="K3" s="23" t="s">
        <v>413</v>
      </c>
      <c r="L3" s="23" t="s">
        <v>397</v>
      </c>
      <c r="M3" s="23" t="s">
        <v>396</v>
      </c>
      <c r="N3" s="23" t="s">
        <v>398</v>
      </c>
      <c r="O3" s="23" t="s">
        <v>399</v>
      </c>
      <c r="P3" s="23" t="s">
        <v>0</v>
      </c>
      <c r="Q3" s="23" t="s">
        <v>151</v>
      </c>
      <c r="R3" s="23" t="s">
        <v>159</v>
      </c>
      <c r="S3" s="23" t="s">
        <v>149</v>
      </c>
      <c r="T3" s="23" t="s">
        <v>150</v>
      </c>
      <c r="U3" s="23" t="s">
        <v>152</v>
      </c>
      <c r="V3" s="23" t="s">
        <v>153</v>
      </c>
      <c r="W3" s="23" t="s">
        <v>154</v>
      </c>
      <c r="X3" s="23" t="s">
        <v>155</v>
      </c>
      <c r="Y3" s="23" t="s">
        <v>156</v>
      </c>
      <c r="Z3" s="23" t="s">
        <v>157</v>
      </c>
      <c r="AA3" s="23" t="s">
        <v>158</v>
      </c>
    </row>
    <row r="4" spans="1:27" ht="14.4" customHeight="1" x14ac:dyDescent="0.3">
      <c r="A4" s="15">
        <v>1</v>
      </c>
      <c r="B4" t="s">
        <v>414</v>
      </c>
      <c r="D4" s="11" t="s">
        <v>395</v>
      </c>
      <c r="E4" s="11">
        <v>1</v>
      </c>
      <c r="F4" s="27" t="s">
        <v>387</v>
      </c>
      <c r="G4" t="s">
        <v>388</v>
      </c>
      <c r="H4" s="11" t="str">
        <f t="shared" ref="H4:H21" si="0">"No"</f>
        <v>No</v>
      </c>
      <c r="I4" s="11">
        <f>0</f>
        <v>0</v>
      </c>
      <c r="J4" s="11" t="str">
        <f t="shared" ref="J4:J67" si="1">"Yes"</f>
        <v>Yes</v>
      </c>
      <c r="K4" s="11" t="str">
        <f t="shared" ref="K4:K67" si="2">"No"</f>
        <v>No</v>
      </c>
      <c r="L4" s="11">
        <f>INT(ResourceEffects[[#This Row],[Time Factor]]*TimeInterval/60/60/24)</f>
        <v>0</v>
      </c>
      <c r="M4" s="11">
        <f>INT(ResourceEffects[[#This Row],[Time Factor]]*TimeInterval/60/60)-ResourceEffects[[#This Row],[Days]]*24</f>
        <v>0</v>
      </c>
      <c r="N4" s="11">
        <f>INT(ResourceEffects[[#This Row],[Time Factor]]*TimeInterval/60)-ResourceEffects[[#This Row],[Hours]]*60-ResourceEffects[[#This Row],[Days]]*60*24</f>
        <v>0</v>
      </c>
      <c r="O4" s="11">
        <f>ResourceEffects[[#This Row],[Time Factor]]*TimeInterval-ResourceEffects[[#This Row],[Min]]*60-ResourceEffects[[#This Row],[Hours]]*60*60-ResourceEffects[[#This Row],[Days]]*60*60*24</f>
        <v>1</v>
      </c>
      <c r="P4" s="12">
        <f t="shared" ref="P4:P67" ca="1" si="3">INT(RAND()*999999999)</f>
        <v>263317941</v>
      </c>
      <c r="Q4" s="12">
        <f>_xlfn.XLOOKUP(ResourceEffects[[#This Row],[Protocol Name]],ProtocolNamesCol,ProtocolIds,"")</f>
        <v>1</v>
      </c>
      <c r="R4" s="12">
        <f>ResourceEffects[[#This Row],[Time Factor]]</f>
        <v>1</v>
      </c>
      <c r="S4" s="12">
        <f>ResourceEffects[[#This Row],[Drone ID]]</f>
        <v>0</v>
      </c>
      <c r="T4" s="12">
        <f>_xlfn.XLOOKUP(ResourceEffects[[#This Row],[Resource Name]],ResourceNames,ResourceIds,"")</f>
        <v>-1</v>
      </c>
      <c r="U4" s="12">
        <f>_xlfn.XLOOKUP(ResourceEffects[[#This Row],[Event Type]],EventTypeNames,EventTypeIds,"")</f>
        <v>2</v>
      </c>
      <c r="V4" s="12">
        <f>IF(ResourceEffects[[#This Row],[Is Local]]="Yes",1,0)</f>
        <v>1</v>
      </c>
      <c r="W4" s="12">
        <f>IF(ResourceEffects[[#This Row],[Is Installed]]="Yes",1,0)</f>
        <v>0</v>
      </c>
      <c r="X4" s="12">
        <f>IF(ResourceEffects[[#This Row],[Status]]="Locked",1,0)</f>
        <v>0</v>
      </c>
      <c r="Y4" s="12">
        <f>IF(ResourceEffects[[#This Row],[event_type]]=1,0,1)</f>
        <v>1</v>
      </c>
      <c r="Z4" s="12">
        <f>IF(ResourceEffects[[#This Row],[Use Abundancies]]="Yes",1,0)</f>
        <v>0</v>
      </c>
      <c r="AA4" s="12">
        <f>ResourceEffects[[#This Row],[∆]]</f>
        <v>1</v>
      </c>
    </row>
    <row r="5" spans="1:27" ht="14.4" customHeight="1" x14ac:dyDescent="0.3">
      <c r="A5" s="15">
        <v>0</v>
      </c>
      <c r="B5" t="s">
        <v>12</v>
      </c>
      <c r="D5" s="11" t="s">
        <v>395</v>
      </c>
      <c r="E5" s="11">
        <v>1</v>
      </c>
      <c r="F5" s="27" t="s">
        <v>387</v>
      </c>
      <c r="G5" t="s">
        <v>389</v>
      </c>
      <c r="H5" s="11" t="str">
        <f t="shared" si="0"/>
        <v>No</v>
      </c>
      <c r="I5" s="11">
        <f>0</f>
        <v>0</v>
      </c>
      <c r="J5" s="11" t="str">
        <f t="shared" si="1"/>
        <v>Yes</v>
      </c>
      <c r="K5" s="11" t="str">
        <f t="shared" si="2"/>
        <v>No</v>
      </c>
      <c r="L5" s="11">
        <f>INT(ResourceEffects[[#This Row],[Time Factor]]*TimeInterval/60/60/24)</f>
        <v>0</v>
      </c>
      <c r="M5" s="11">
        <f>INT(ResourceEffects[[#This Row],[Time Factor]]*TimeInterval/60/60)-ResourceEffects[[#This Row],[Days]]*24</f>
        <v>0</v>
      </c>
      <c r="N5" s="11">
        <f>INT(ResourceEffects[[#This Row],[Time Factor]]*TimeInterval/60)-ResourceEffects[[#This Row],[Hours]]*60-ResourceEffects[[#This Row],[Days]]*60*24</f>
        <v>0</v>
      </c>
      <c r="O5" s="11">
        <f>ResourceEffects[[#This Row],[Time Factor]]*TimeInterval-ResourceEffects[[#This Row],[Min]]*60-ResourceEffects[[#This Row],[Hours]]*60*60-ResourceEffects[[#This Row],[Days]]*60*60*24</f>
        <v>0</v>
      </c>
      <c r="P5" s="12">
        <f t="shared" ca="1" si="3"/>
        <v>716159776</v>
      </c>
      <c r="Q5" s="12">
        <f>_xlfn.XLOOKUP(ResourceEffects[[#This Row],[Protocol Name]],ProtocolNamesCol,ProtocolIds,"")</f>
        <v>10</v>
      </c>
      <c r="R5" s="12">
        <f>ResourceEffects[[#This Row],[Time Factor]]</f>
        <v>0</v>
      </c>
      <c r="S5" s="12">
        <f>ResourceEffects[[#This Row],[Drone ID]]</f>
        <v>0</v>
      </c>
      <c r="T5" s="12">
        <f>_xlfn.XLOOKUP(ResourceEffects[[#This Row],[Resource Name]],ResourceNames,ResourceIds,"")</f>
        <v>-2</v>
      </c>
      <c r="U5" s="12">
        <f>_xlfn.XLOOKUP(ResourceEffects[[#This Row],[Event Type]],EventTypeNames,EventTypeIds,"")</f>
        <v>2</v>
      </c>
      <c r="V5" s="12">
        <f>IF(ResourceEffects[[#This Row],[Is Local]]="Yes",1,0)</f>
        <v>1</v>
      </c>
      <c r="W5" s="12">
        <f>IF(ResourceEffects[[#This Row],[Is Installed]]="Yes",1,0)</f>
        <v>0</v>
      </c>
      <c r="X5" s="12">
        <f>IF(ResourceEffects[[#This Row],[Status]]="Locked",1,0)</f>
        <v>0</v>
      </c>
      <c r="Y5" s="12">
        <f>IF(ResourceEffects[[#This Row],[event_type]]=1,0,1)</f>
        <v>1</v>
      </c>
      <c r="Z5" s="12">
        <f>IF(ResourceEffects[[#This Row],[Use Abundancies]]="Yes",1,0)</f>
        <v>0</v>
      </c>
      <c r="AA5" s="12">
        <f>ResourceEffects[[#This Row],[∆]]</f>
        <v>1</v>
      </c>
    </row>
    <row r="6" spans="1:27" ht="14.4" customHeight="1" x14ac:dyDescent="0.3">
      <c r="A6" s="15">
        <v>1</v>
      </c>
      <c r="B6" t="s">
        <v>12</v>
      </c>
      <c r="D6" s="11" t="s">
        <v>394</v>
      </c>
      <c r="E6" s="11">
        <v>1</v>
      </c>
      <c r="F6" s="27" t="s">
        <v>387</v>
      </c>
      <c r="G6" t="s">
        <v>389</v>
      </c>
      <c r="H6" s="11" t="str">
        <f t="shared" si="0"/>
        <v>No</v>
      </c>
      <c r="I6" s="11">
        <v>-1</v>
      </c>
      <c r="J6" s="11" t="str">
        <f t="shared" si="1"/>
        <v>Yes</v>
      </c>
      <c r="K6" s="11" t="str">
        <f t="shared" si="2"/>
        <v>No</v>
      </c>
      <c r="L6" s="11">
        <f>INT(ResourceEffects[[#This Row],[Time Factor]]*TimeInterval/60/60/24)</f>
        <v>0</v>
      </c>
      <c r="M6" s="11">
        <f>INT(ResourceEffects[[#This Row],[Time Factor]]*TimeInterval/60/60)-ResourceEffects[[#This Row],[Days]]*24</f>
        <v>0</v>
      </c>
      <c r="N6" s="11">
        <f>INT(ResourceEffects[[#This Row],[Time Factor]]*TimeInterval/60)-ResourceEffects[[#This Row],[Hours]]*60-ResourceEffects[[#This Row],[Days]]*60*24</f>
        <v>0</v>
      </c>
      <c r="O6" s="11">
        <f>ResourceEffects[[#This Row],[Time Factor]]*TimeInterval-ResourceEffects[[#This Row],[Min]]*60-ResourceEffects[[#This Row],[Hours]]*60*60-ResourceEffects[[#This Row],[Days]]*60*60*24</f>
        <v>1</v>
      </c>
      <c r="P6" s="12">
        <f t="shared" ca="1" si="3"/>
        <v>330432700</v>
      </c>
      <c r="Q6" s="12">
        <f>_xlfn.XLOOKUP(ResourceEffects[[#This Row],[Protocol Name]],ProtocolNamesCol,ProtocolIds,"")</f>
        <v>10</v>
      </c>
      <c r="R6" s="12">
        <f>ResourceEffects[[#This Row],[Time Factor]]</f>
        <v>1</v>
      </c>
      <c r="S6" s="12">
        <f>ResourceEffects[[#This Row],[Drone ID]]</f>
        <v>-1</v>
      </c>
      <c r="T6" s="12">
        <f>_xlfn.XLOOKUP(ResourceEffects[[#This Row],[Resource Name]],ResourceNames,ResourceIds,"")</f>
        <v>-2</v>
      </c>
      <c r="U6" s="12">
        <f>_xlfn.XLOOKUP(ResourceEffects[[#This Row],[Event Type]],EventTypeNames,EventTypeIds,"")</f>
        <v>1</v>
      </c>
      <c r="V6" s="12">
        <f>IF(ResourceEffects[[#This Row],[Is Local]]="Yes",1,0)</f>
        <v>1</v>
      </c>
      <c r="W6" s="12">
        <f>IF(ResourceEffects[[#This Row],[Is Installed]]="Yes",1,0)</f>
        <v>0</v>
      </c>
      <c r="X6" s="12">
        <f>IF(ResourceEffects[[#This Row],[Status]]="Locked",1,0)</f>
        <v>0</v>
      </c>
      <c r="Y6" s="12">
        <f>IF(ResourceEffects[[#This Row],[event_type]]=1,0,1)</f>
        <v>0</v>
      </c>
      <c r="Z6" s="12">
        <f>IF(ResourceEffects[[#This Row],[Use Abundancies]]="Yes",1,0)</f>
        <v>0</v>
      </c>
      <c r="AA6" s="12">
        <f>ResourceEffects[[#This Row],[∆]]</f>
        <v>1</v>
      </c>
    </row>
    <row r="7" spans="1:27" ht="14.4" customHeight="1" x14ac:dyDescent="0.3">
      <c r="A7" s="15">
        <v>0</v>
      </c>
      <c r="B7" t="s">
        <v>14</v>
      </c>
      <c r="D7" s="11" t="s">
        <v>395</v>
      </c>
      <c r="E7" s="11">
        <v>1</v>
      </c>
      <c r="F7" s="27" t="s">
        <v>387</v>
      </c>
      <c r="G7" t="s">
        <v>389</v>
      </c>
      <c r="H7" s="11" t="str">
        <f t="shared" si="0"/>
        <v>No</v>
      </c>
      <c r="I7" s="11">
        <v>-1</v>
      </c>
      <c r="J7" s="11" t="str">
        <f t="shared" si="1"/>
        <v>Yes</v>
      </c>
      <c r="K7" s="11" t="str">
        <f t="shared" si="2"/>
        <v>No</v>
      </c>
      <c r="L7" s="11">
        <f>INT(ResourceEffects[[#This Row],[Time Factor]]*TimeInterval/60/60/24)</f>
        <v>0</v>
      </c>
      <c r="M7" s="11">
        <f>INT(ResourceEffects[[#This Row],[Time Factor]]*TimeInterval/60/60)-ResourceEffects[[#This Row],[Days]]*24</f>
        <v>0</v>
      </c>
      <c r="N7" s="11">
        <f>INT(ResourceEffects[[#This Row],[Time Factor]]*TimeInterval/60)-ResourceEffects[[#This Row],[Hours]]*60-ResourceEffects[[#This Row],[Days]]*60*24</f>
        <v>0</v>
      </c>
      <c r="O7" s="11">
        <f>ResourceEffects[[#This Row],[Time Factor]]*TimeInterval-ResourceEffects[[#This Row],[Min]]*60-ResourceEffects[[#This Row],[Hours]]*60*60-ResourceEffects[[#This Row],[Days]]*60*60*24</f>
        <v>0</v>
      </c>
      <c r="P7" s="12">
        <f t="shared" ca="1" si="3"/>
        <v>526965919</v>
      </c>
      <c r="Q7" s="12">
        <f>_xlfn.XLOOKUP(ResourceEffects[[#This Row],[Protocol Name]],ProtocolNamesCol,ProtocolIds,"")</f>
        <v>11</v>
      </c>
      <c r="R7" s="12">
        <f>ResourceEffects[[#This Row],[Time Factor]]</f>
        <v>0</v>
      </c>
      <c r="S7" s="12">
        <f>ResourceEffects[[#This Row],[Drone ID]]</f>
        <v>-1</v>
      </c>
      <c r="T7" s="12">
        <f>_xlfn.XLOOKUP(ResourceEffects[[#This Row],[Resource Name]],ResourceNames,ResourceIds,"")</f>
        <v>-2</v>
      </c>
      <c r="U7" s="12">
        <f>_xlfn.XLOOKUP(ResourceEffects[[#This Row],[Event Type]],EventTypeNames,EventTypeIds,"")</f>
        <v>2</v>
      </c>
      <c r="V7" s="12">
        <f>IF(ResourceEffects[[#This Row],[Is Local]]="Yes",1,0)</f>
        <v>1</v>
      </c>
      <c r="W7" s="12">
        <f>IF(ResourceEffects[[#This Row],[Is Installed]]="Yes",1,0)</f>
        <v>0</v>
      </c>
      <c r="X7" s="12">
        <f>IF(ResourceEffects[[#This Row],[Status]]="Locked",1,0)</f>
        <v>0</v>
      </c>
      <c r="Y7" s="12">
        <f>IF(ResourceEffects[[#This Row],[event_type]]=1,0,1)</f>
        <v>1</v>
      </c>
      <c r="Z7" s="12">
        <f>IF(ResourceEffects[[#This Row],[Use Abundancies]]="Yes",1,0)</f>
        <v>0</v>
      </c>
      <c r="AA7" s="12">
        <f>ResourceEffects[[#This Row],[∆]]</f>
        <v>1</v>
      </c>
    </row>
    <row r="8" spans="1:27" ht="14.4" customHeight="1" x14ac:dyDescent="0.3">
      <c r="A8" s="15">
        <v>0</v>
      </c>
      <c r="B8" t="s">
        <v>14</v>
      </c>
      <c r="D8" s="11" t="s">
        <v>395</v>
      </c>
      <c r="E8" s="11">
        <v>1</v>
      </c>
      <c r="F8" s="27" t="s">
        <v>387</v>
      </c>
      <c r="G8" t="s">
        <v>217</v>
      </c>
      <c r="H8" s="11" t="str">
        <f t="shared" si="0"/>
        <v>No</v>
      </c>
      <c r="I8" s="11">
        <f>0</f>
        <v>0</v>
      </c>
      <c r="J8" s="11" t="str">
        <f t="shared" si="1"/>
        <v>Yes</v>
      </c>
      <c r="K8" s="11" t="str">
        <f t="shared" si="2"/>
        <v>No</v>
      </c>
      <c r="L8" s="11">
        <f>INT(ResourceEffects[[#This Row],[Time Factor]]*TimeInterval/60/60/24)</f>
        <v>0</v>
      </c>
      <c r="M8" s="11">
        <f>INT(ResourceEffects[[#This Row],[Time Factor]]*TimeInterval/60/60)-ResourceEffects[[#This Row],[Days]]*24</f>
        <v>0</v>
      </c>
      <c r="N8" s="11">
        <f>INT(ResourceEffects[[#This Row],[Time Factor]]*TimeInterval/60)-ResourceEffects[[#This Row],[Hours]]*60-ResourceEffects[[#This Row],[Days]]*60*24</f>
        <v>0</v>
      </c>
      <c r="O8" s="11">
        <f>ResourceEffects[[#This Row],[Time Factor]]*TimeInterval-ResourceEffects[[#This Row],[Min]]*60-ResourceEffects[[#This Row],[Hours]]*60*60-ResourceEffects[[#This Row],[Days]]*60*60*24</f>
        <v>0</v>
      </c>
      <c r="P8" s="12">
        <f t="shared" ca="1" si="3"/>
        <v>905721251</v>
      </c>
      <c r="Q8" s="12">
        <f>_xlfn.XLOOKUP(ResourceEffects[[#This Row],[Protocol Name]],ProtocolNamesCol,ProtocolIds,"")</f>
        <v>11</v>
      </c>
      <c r="R8" s="12">
        <f>ResourceEffects[[#This Row],[Time Factor]]</f>
        <v>0</v>
      </c>
      <c r="S8" s="12">
        <f>ResourceEffects[[#This Row],[Drone ID]]</f>
        <v>0</v>
      </c>
      <c r="T8" s="12">
        <f>_xlfn.XLOOKUP(ResourceEffects[[#This Row],[Resource Name]],ResourceNames,ResourceIds,"")</f>
        <v>3011</v>
      </c>
      <c r="U8" s="12">
        <f>_xlfn.XLOOKUP(ResourceEffects[[#This Row],[Event Type]],EventTypeNames,EventTypeIds,"")</f>
        <v>2</v>
      </c>
      <c r="V8" s="12">
        <f>IF(ResourceEffects[[#This Row],[Is Local]]="Yes",1,0)</f>
        <v>1</v>
      </c>
      <c r="W8" s="12">
        <f>IF(ResourceEffects[[#This Row],[Is Installed]]="Yes",1,0)</f>
        <v>0</v>
      </c>
      <c r="X8" s="12">
        <f>IF(ResourceEffects[[#This Row],[Status]]="Locked",1,0)</f>
        <v>0</v>
      </c>
      <c r="Y8" s="12">
        <f>IF(ResourceEffects[[#This Row],[event_type]]=1,0,1)</f>
        <v>1</v>
      </c>
      <c r="Z8" s="12">
        <f>IF(ResourceEffects[[#This Row],[Use Abundancies]]="Yes",1,0)</f>
        <v>0</v>
      </c>
      <c r="AA8" s="12">
        <f>ResourceEffects[[#This Row],[∆]]</f>
        <v>1</v>
      </c>
    </row>
    <row r="9" spans="1:27" ht="14.4" customHeight="1" x14ac:dyDescent="0.3">
      <c r="A9" s="15">
        <v>0</v>
      </c>
      <c r="B9" t="s">
        <v>14</v>
      </c>
      <c r="D9" s="11" t="s">
        <v>395</v>
      </c>
      <c r="E9" s="11">
        <v>1</v>
      </c>
      <c r="F9" s="27" t="s">
        <v>387</v>
      </c>
      <c r="G9" t="s">
        <v>239</v>
      </c>
      <c r="H9" s="11" t="str">
        <f t="shared" si="0"/>
        <v>No</v>
      </c>
      <c r="I9" s="11">
        <f>0</f>
        <v>0</v>
      </c>
      <c r="J9" s="11" t="str">
        <f t="shared" si="1"/>
        <v>Yes</v>
      </c>
      <c r="K9" s="11" t="str">
        <f t="shared" si="2"/>
        <v>No</v>
      </c>
      <c r="L9" s="11">
        <f>INT(ResourceEffects[[#This Row],[Time Factor]]*TimeInterval/60/60/24)</f>
        <v>0</v>
      </c>
      <c r="M9" s="11">
        <f>INT(ResourceEffects[[#This Row],[Time Factor]]*TimeInterval/60/60)-ResourceEffects[[#This Row],[Days]]*24</f>
        <v>0</v>
      </c>
      <c r="N9" s="11">
        <f>INT(ResourceEffects[[#This Row],[Time Factor]]*TimeInterval/60)-ResourceEffects[[#This Row],[Hours]]*60-ResourceEffects[[#This Row],[Days]]*60*24</f>
        <v>0</v>
      </c>
      <c r="O9" s="11">
        <f>ResourceEffects[[#This Row],[Time Factor]]*TimeInterval-ResourceEffects[[#This Row],[Min]]*60-ResourceEffects[[#This Row],[Hours]]*60*60-ResourceEffects[[#This Row],[Days]]*60*60*24</f>
        <v>0</v>
      </c>
      <c r="P9" s="12">
        <f t="shared" ca="1" si="3"/>
        <v>245586373</v>
      </c>
      <c r="Q9" s="12">
        <f>_xlfn.XLOOKUP(ResourceEffects[[#This Row],[Protocol Name]],ProtocolNamesCol,ProtocolIds,"")</f>
        <v>11</v>
      </c>
      <c r="R9" s="12">
        <f>ResourceEffects[[#This Row],[Time Factor]]</f>
        <v>0</v>
      </c>
      <c r="S9" s="12">
        <f>ResourceEffects[[#This Row],[Drone ID]]</f>
        <v>0</v>
      </c>
      <c r="T9" s="12">
        <f>_xlfn.XLOOKUP(ResourceEffects[[#This Row],[Resource Name]],ResourceNames,ResourceIds,"")</f>
        <v>3311</v>
      </c>
      <c r="U9" s="12">
        <f>_xlfn.XLOOKUP(ResourceEffects[[#This Row],[Event Type]],EventTypeNames,EventTypeIds,"")</f>
        <v>2</v>
      </c>
      <c r="V9" s="12">
        <f>IF(ResourceEffects[[#This Row],[Is Local]]="Yes",1,0)</f>
        <v>1</v>
      </c>
      <c r="W9" s="12">
        <f>IF(ResourceEffects[[#This Row],[Is Installed]]="Yes",1,0)</f>
        <v>0</v>
      </c>
      <c r="X9" s="12">
        <f>IF(ResourceEffects[[#This Row],[Status]]="Locked",1,0)</f>
        <v>0</v>
      </c>
      <c r="Y9" s="12">
        <f>IF(ResourceEffects[[#This Row],[event_type]]=1,0,1)</f>
        <v>1</v>
      </c>
      <c r="Z9" s="12">
        <f>IF(ResourceEffects[[#This Row],[Use Abundancies]]="Yes",1,0)</f>
        <v>0</v>
      </c>
      <c r="AA9" s="12">
        <f>ResourceEffects[[#This Row],[∆]]</f>
        <v>1</v>
      </c>
    </row>
    <row r="10" spans="1:27" ht="14.4" customHeight="1" x14ac:dyDescent="0.3">
      <c r="A10" s="15">
        <v>0</v>
      </c>
      <c r="B10" t="s">
        <v>14</v>
      </c>
      <c r="D10" s="11" t="s">
        <v>394</v>
      </c>
      <c r="E10" s="11">
        <v>1</v>
      </c>
      <c r="F10" s="27" t="s">
        <v>387</v>
      </c>
      <c r="G10" t="s">
        <v>273</v>
      </c>
      <c r="H10" s="11" t="str">
        <f t="shared" si="0"/>
        <v>No</v>
      </c>
      <c r="I10" s="11">
        <f>0</f>
        <v>0</v>
      </c>
      <c r="J10" s="11" t="str">
        <f t="shared" si="1"/>
        <v>Yes</v>
      </c>
      <c r="K10" s="11" t="str">
        <f t="shared" si="2"/>
        <v>No</v>
      </c>
      <c r="L10" s="11">
        <f>INT(ResourceEffects[[#This Row],[Time Factor]]*TimeInterval/60/60/24)</f>
        <v>0</v>
      </c>
      <c r="M10" s="11">
        <f>INT(ResourceEffects[[#This Row],[Time Factor]]*TimeInterval/60/60)-ResourceEffects[[#This Row],[Days]]*24</f>
        <v>0</v>
      </c>
      <c r="N10" s="11">
        <f>INT(ResourceEffects[[#This Row],[Time Factor]]*TimeInterval/60)-ResourceEffects[[#This Row],[Hours]]*60-ResourceEffects[[#This Row],[Days]]*60*24</f>
        <v>0</v>
      </c>
      <c r="O10" s="11">
        <f>ResourceEffects[[#This Row],[Time Factor]]*TimeInterval-ResourceEffects[[#This Row],[Min]]*60-ResourceEffects[[#This Row],[Hours]]*60*60-ResourceEffects[[#This Row],[Days]]*60*60*24</f>
        <v>0</v>
      </c>
      <c r="P10" s="12">
        <f t="shared" ca="1" si="3"/>
        <v>211388221</v>
      </c>
      <c r="Q10" s="12">
        <f>_xlfn.XLOOKUP(ResourceEffects[[#This Row],[Protocol Name]],ProtocolNamesCol,ProtocolIds,"")</f>
        <v>11</v>
      </c>
      <c r="R10" s="12">
        <f>ResourceEffects[[#This Row],[Time Factor]]</f>
        <v>0</v>
      </c>
      <c r="S10" s="12">
        <f>ResourceEffects[[#This Row],[Drone ID]]</f>
        <v>0</v>
      </c>
      <c r="T10" s="12">
        <f>_xlfn.XLOOKUP(ResourceEffects[[#This Row],[Resource Name]],ResourceNames,ResourceIds,"")</f>
        <v>4301</v>
      </c>
      <c r="U10" s="12">
        <f>_xlfn.XLOOKUP(ResourceEffects[[#This Row],[Event Type]],EventTypeNames,EventTypeIds,"")</f>
        <v>1</v>
      </c>
      <c r="V10" s="12">
        <f>IF(ResourceEffects[[#This Row],[Is Local]]="Yes",1,0)</f>
        <v>1</v>
      </c>
      <c r="W10" s="12">
        <f>IF(ResourceEffects[[#This Row],[Is Installed]]="Yes",1,0)</f>
        <v>0</v>
      </c>
      <c r="X10" s="12">
        <f>IF(ResourceEffects[[#This Row],[Status]]="Locked",1,0)</f>
        <v>0</v>
      </c>
      <c r="Y10" s="12">
        <f>IF(ResourceEffects[[#This Row],[event_type]]=1,0,1)</f>
        <v>0</v>
      </c>
      <c r="Z10" s="12">
        <f>IF(ResourceEffects[[#This Row],[Use Abundancies]]="Yes",1,0)</f>
        <v>0</v>
      </c>
      <c r="AA10" s="12">
        <f>ResourceEffects[[#This Row],[∆]]</f>
        <v>1</v>
      </c>
    </row>
    <row r="11" spans="1:27" ht="14.4" customHeight="1" x14ac:dyDescent="0.3">
      <c r="A11" s="15">
        <v>1</v>
      </c>
      <c r="B11" t="s">
        <v>14</v>
      </c>
      <c r="D11" s="11" t="s">
        <v>394</v>
      </c>
      <c r="E11" s="11">
        <v>1</v>
      </c>
      <c r="F11" s="27" t="s">
        <v>387</v>
      </c>
      <c r="G11" t="s">
        <v>389</v>
      </c>
      <c r="H11" s="11" t="str">
        <f t="shared" si="0"/>
        <v>No</v>
      </c>
      <c r="I11" s="11">
        <f>0</f>
        <v>0</v>
      </c>
      <c r="J11" s="11" t="str">
        <f t="shared" si="1"/>
        <v>Yes</v>
      </c>
      <c r="K11" s="11" t="str">
        <f t="shared" si="2"/>
        <v>No</v>
      </c>
      <c r="L11" s="11">
        <f>INT(ResourceEffects[[#This Row],[Time Factor]]*TimeInterval/60/60/24)</f>
        <v>0</v>
      </c>
      <c r="M11" s="11">
        <f>INT(ResourceEffects[[#This Row],[Time Factor]]*TimeInterval/60/60)-ResourceEffects[[#This Row],[Days]]*24</f>
        <v>0</v>
      </c>
      <c r="N11" s="11">
        <f>INT(ResourceEffects[[#This Row],[Time Factor]]*TimeInterval/60)-ResourceEffects[[#This Row],[Hours]]*60-ResourceEffects[[#This Row],[Days]]*60*24</f>
        <v>0</v>
      </c>
      <c r="O11" s="11">
        <f>ResourceEffects[[#This Row],[Time Factor]]*TimeInterval-ResourceEffects[[#This Row],[Min]]*60-ResourceEffects[[#This Row],[Hours]]*60*60-ResourceEffects[[#This Row],[Days]]*60*60*24</f>
        <v>1</v>
      </c>
      <c r="P11" s="12">
        <f t="shared" ca="1" si="3"/>
        <v>807632590</v>
      </c>
      <c r="Q11" s="12">
        <f>_xlfn.XLOOKUP(ResourceEffects[[#This Row],[Protocol Name]],ProtocolNamesCol,ProtocolIds,"")</f>
        <v>11</v>
      </c>
      <c r="R11" s="12">
        <f>ResourceEffects[[#This Row],[Time Factor]]</f>
        <v>1</v>
      </c>
      <c r="S11" s="12">
        <f>ResourceEffects[[#This Row],[Drone ID]]</f>
        <v>0</v>
      </c>
      <c r="T11" s="12">
        <f>_xlfn.XLOOKUP(ResourceEffects[[#This Row],[Resource Name]],ResourceNames,ResourceIds,"")</f>
        <v>-2</v>
      </c>
      <c r="U11" s="12">
        <f>_xlfn.XLOOKUP(ResourceEffects[[#This Row],[Event Type]],EventTypeNames,EventTypeIds,"")</f>
        <v>1</v>
      </c>
      <c r="V11" s="12">
        <f>IF(ResourceEffects[[#This Row],[Is Local]]="Yes",1,0)</f>
        <v>1</v>
      </c>
      <c r="W11" s="12">
        <f>IF(ResourceEffects[[#This Row],[Is Installed]]="Yes",1,0)</f>
        <v>0</v>
      </c>
      <c r="X11" s="12">
        <f>IF(ResourceEffects[[#This Row],[Status]]="Locked",1,0)</f>
        <v>0</v>
      </c>
      <c r="Y11" s="12">
        <f>IF(ResourceEffects[[#This Row],[event_type]]=1,0,1)</f>
        <v>0</v>
      </c>
      <c r="Z11" s="12">
        <f>IF(ResourceEffects[[#This Row],[Use Abundancies]]="Yes",1,0)</f>
        <v>0</v>
      </c>
      <c r="AA11" s="12">
        <f>ResourceEffects[[#This Row],[∆]]</f>
        <v>1</v>
      </c>
    </row>
    <row r="12" spans="1:27" ht="14.4" customHeight="1" x14ac:dyDescent="0.3">
      <c r="A12" s="15">
        <v>0</v>
      </c>
      <c r="B12" t="s">
        <v>16</v>
      </c>
      <c r="D12" s="11" t="s">
        <v>395</v>
      </c>
      <c r="E12" s="11">
        <v>1</v>
      </c>
      <c r="F12" s="27" t="s">
        <v>387</v>
      </c>
      <c r="G12" t="s">
        <v>289</v>
      </c>
      <c r="H12" s="11" t="str">
        <f t="shared" si="0"/>
        <v>No</v>
      </c>
      <c r="I12" s="11">
        <f>0</f>
        <v>0</v>
      </c>
      <c r="J12" s="11" t="str">
        <f t="shared" si="1"/>
        <v>Yes</v>
      </c>
      <c r="K12" s="11" t="str">
        <f t="shared" si="2"/>
        <v>No</v>
      </c>
      <c r="L12" s="11">
        <f>INT(ResourceEffects[[#This Row],[Time Factor]]*TimeInterval/60/60/24)</f>
        <v>0</v>
      </c>
      <c r="M12" s="11">
        <f>INT(ResourceEffects[[#This Row],[Time Factor]]*TimeInterval/60/60)-ResourceEffects[[#This Row],[Days]]*24</f>
        <v>0</v>
      </c>
      <c r="N12" s="11">
        <f>INT(ResourceEffects[[#This Row],[Time Factor]]*TimeInterval/60)-ResourceEffects[[#This Row],[Hours]]*60-ResourceEffects[[#This Row],[Days]]*60*24</f>
        <v>0</v>
      </c>
      <c r="O12" s="11">
        <f>ResourceEffects[[#This Row],[Time Factor]]*TimeInterval-ResourceEffects[[#This Row],[Min]]*60-ResourceEffects[[#This Row],[Hours]]*60*60-ResourceEffects[[#This Row],[Days]]*60*60*24</f>
        <v>0</v>
      </c>
      <c r="P12" s="12">
        <f t="shared" ca="1" si="3"/>
        <v>611220322</v>
      </c>
      <c r="Q12" s="12">
        <f>_xlfn.XLOOKUP(ResourceEffects[[#This Row],[Protocol Name]],ProtocolNamesCol,ProtocolIds,"")</f>
        <v>5001</v>
      </c>
      <c r="R12" s="12">
        <f>ResourceEffects[[#This Row],[Time Factor]]</f>
        <v>0</v>
      </c>
      <c r="S12" s="12">
        <f>ResourceEffects[[#This Row],[Drone ID]]</f>
        <v>0</v>
      </c>
      <c r="T12" s="12">
        <f>_xlfn.XLOOKUP(ResourceEffects[[#This Row],[Resource Name]],ResourceNames,ResourceIds,"")</f>
        <v>5001</v>
      </c>
      <c r="U12" s="12">
        <f>_xlfn.XLOOKUP(ResourceEffects[[#This Row],[Event Type]],EventTypeNames,EventTypeIds,"")</f>
        <v>2</v>
      </c>
      <c r="V12" s="12">
        <f>IF(ResourceEffects[[#This Row],[Is Local]]="Yes",1,0)</f>
        <v>1</v>
      </c>
      <c r="W12" s="12">
        <f>IF(ResourceEffects[[#This Row],[Is Installed]]="Yes",1,0)</f>
        <v>0</v>
      </c>
      <c r="X12" s="12">
        <f>IF(ResourceEffects[[#This Row],[Status]]="Locked",1,0)</f>
        <v>0</v>
      </c>
      <c r="Y12" s="12">
        <f>IF(ResourceEffects[[#This Row],[event_type]]=1,0,1)</f>
        <v>1</v>
      </c>
      <c r="Z12" s="12">
        <f>IF(ResourceEffects[[#This Row],[Use Abundancies]]="Yes",1,0)</f>
        <v>0</v>
      </c>
      <c r="AA12" s="12">
        <f>ResourceEffects[[#This Row],[∆]]</f>
        <v>1</v>
      </c>
    </row>
    <row r="13" spans="1:27" ht="14.4" customHeight="1" x14ac:dyDescent="0.3">
      <c r="A13" s="15">
        <v>1</v>
      </c>
      <c r="B13" t="s">
        <v>16</v>
      </c>
      <c r="D13" s="11" t="s">
        <v>394</v>
      </c>
      <c r="E13" s="11">
        <v>1</v>
      </c>
      <c r="F13" s="27" t="s">
        <v>383</v>
      </c>
      <c r="G13" t="s">
        <v>289</v>
      </c>
      <c r="H13" s="11" t="str">
        <f t="shared" si="0"/>
        <v>No</v>
      </c>
      <c r="I13" s="11">
        <f>0</f>
        <v>0</v>
      </c>
      <c r="J13" s="11" t="str">
        <f t="shared" si="1"/>
        <v>Yes</v>
      </c>
      <c r="K13" s="11" t="str">
        <f t="shared" si="2"/>
        <v>No</v>
      </c>
      <c r="L13" s="11">
        <f>INT(ResourceEffects[[#This Row],[Time Factor]]*TimeInterval/60/60/24)</f>
        <v>0</v>
      </c>
      <c r="M13" s="11">
        <f>INT(ResourceEffects[[#This Row],[Time Factor]]*TimeInterval/60/60)-ResourceEffects[[#This Row],[Days]]*24</f>
        <v>0</v>
      </c>
      <c r="N13" s="11">
        <f>INT(ResourceEffects[[#This Row],[Time Factor]]*TimeInterval/60)-ResourceEffects[[#This Row],[Hours]]*60-ResourceEffects[[#This Row],[Days]]*60*24</f>
        <v>0</v>
      </c>
      <c r="O13" s="11">
        <f>ResourceEffects[[#This Row],[Time Factor]]*TimeInterval-ResourceEffects[[#This Row],[Min]]*60-ResourceEffects[[#This Row],[Hours]]*60*60-ResourceEffects[[#This Row],[Days]]*60*60*24</f>
        <v>1</v>
      </c>
      <c r="P13" s="12">
        <f t="shared" ca="1" si="3"/>
        <v>967470324</v>
      </c>
      <c r="Q13" s="12">
        <f>_xlfn.XLOOKUP(ResourceEffects[[#This Row],[Protocol Name]],ProtocolNamesCol,ProtocolIds,"")</f>
        <v>5001</v>
      </c>
      <c r="R13" s="12">
        <f>ResourceEffects[[#This Row],[Time Factor]]</f>
        <v>1</v>
      </c>
      <c r="S13" s="12">
        <f>ResourceEffects[[#This Row],[Drone ID]]</f>
        <v>0</v>
      </c>
      <c r="T13" s="12">
        <f>_xlfn.XLOOKUP(ResourceEffects[[#This Row],[Resource Name]],ResourceNames,ResourceIds,"")</f>
        <v>5001</v>
      </c>
      <c r="U13" s="12">
        <f>_xlfn.XLOOKUP(ResourceEffects[[#This Row],[Event Type]],EventTypeNames,EventTypeIds,"")</f>
        <v>1</v>
      </c>
      <c r="V13" s="12">
        <f>IF(ResourceEffects[[#This Row],[Is Local]]="Yes",1,0)</f>
        <v>1</v>
      </c>
      <c r="W13" s="12">
        <f>IF(ResourceEffects[[#This Row],[Is Installed]]="Yes",1,0)</f>
        <v>0</v>
      </c>
      <c r="X13" s="12">
        <f>IF(ResourceEffects[[#This Row],[Status]]="Locked",1,0)</f>
        <v>1</v>
      </c>
      <c r="Y13" s="12">
        <f>IF(ResourceEffects[[#This Row],[event_type]]=1,0,1)</f>
        <v>0</v>
      </c>
      <c r="Z13" s="12">
        <f>IF(ResourceEffects[[#This Row],[Use Abundancies]]="Yes",1,0)</f>
        <v>0</v>
      </c>
      <c r="AA13" s="12">
        <f>ResourceEffects[[#This Row],[∆]]</f>
        <v>1</v>
      </c>
    </row>
    <row r="14" spans="1:27" ht="14.4" customHeight="1" x14ac:dyDescent="0.3">
      <c r="A14" s="15">
        <v>10</v>
      </c>
      <c r="B14" t="s">
        <v>16</v>
      </c>
      <c r="D14" s="11" t="s">
        <v>395</v>
      </c>
      <c r="E14" s="11">
        <v>1</v>
      </c>
      <c r="F14" s="27" t="s">
        <v>383</v>
      </c>
      <c r="G14" t="s">
        <v>289</v>
      </c>
      <c r="H14" s="11" t="str">
        <f t="shared" si="0"/>
        <v>No</v>
      </c>
      <c r="I14" s="11">
        <f>0</f>
        <v>0</v>
      </c>
      <c r="J14" s="11" t="str">
        <f t="shared" si="1"/>
        <v>Yes</v>
      </c>
      <c r="K14" s="11" t="str">
        <f t="shared" si="2"/>
        <v>No</v>
      </c>
      <c r="L14" s="11">
        <f>INT(ResourceEffects[[#This Row],[Time Factor]]*TimeInterval/60/60/24)</f>
        <v>0</v>
      </c>
      <c r="M14" s="11">
        <f>INT(ResourceEffects[[#This Row],[Time Factor]]*TimeInterval/60/60)-ResourceEffects[[#This Row],[Days]]*24</f>
        <v>0</v>
      </c>
      <c r="N14" s="11">
        <f>INT(ResourceEffects[[#This Row],[Time Factor]]*TimeInterval/60)-ResourceEffects[[#This Row],[Hours]]*60-ResourceEffects[[#This Row],[Days]]*60*24</f>
        <v>0</v>
      </c>
      <c r="O14" s="11">
        <f>ResourceEffects[[#This Row],[Time Factor]]*TimeInterval-ResourceEffects[[#This Row],[Min]]*60-ResourceEffects[[#This Row],[Hours]]*60*60-ResourceEffects[[#This Row],[Days]]*60*60*24</f>
        <v>10</v>
      </c>
      <c r="P14" s="12">
        <f t="shared" ca="1" si="3"/>
        <v>683886666</v>
      </c>
      <c r="Q14" s="12">
        <f>_xlfn.XLOOKUP(ResourceEffects[[#This Row],[Protocol Name]],ProtocolNamesCol,ProtocolIds,"")</f>
        <v>5001</v>
      </c>
      <c r="R14" s="12">
        <f>ResourceEffects[[#This Row],[Time Factor]]</f>
        <v>10</v>
      </c>
      <c r="S14" s="12">
        <f>ResourceEffects[[#This Row],[Drone ID]]</f>
        <v>0</v>
      </c>
      <c r="T14" s="12">
        <f>_xlfn.XLOOKUP(ResourceEffects[[#This Row],[Resource Name]],ResourceNames,ResourceIds,"")</f>
        <v>5001</v>
      </c>
      <c r="U14" s="12">
        <f>_xlfn.XLOOKUP(ResourceEffects[[#This Row],[Event Type]],EventTypeNames,EventTypeIds,"")</f>
        <v>2</v>
      </c>
      <c r="V14" s="12">
        <f>IF(ResourceEffects[[#This Row],[Is Local]]="Yes",1,0)</f>
        <v>1</v>
      </c>
      <c r="W14" s="12">
        <f>IF(ResourceEffects[[#This Row],[Is Installed]]="Yes",1,0)</f>
        <v>0</v>
      </c>
      <c r="X14" s="12">
        <f>IF(ResourceEffects[[#This Row],[Status]]="Locked",1,0)</f>
        <v>1</v>
      </c>
      <c r="Y14" s="12">
        <f>IF(ResourceEffects[[#This Row],[event_type]]=1,0,1)</f>
        <v>1</v>
      </c>
      <c r="Z14" s="12">
        <f>IF(ResourceEffects[[#This Row],[Use Abundancies]]="Yes",1,0)</f>
        <v>0</v>
      </c>
      <c r="AA14" s="12">
        <f>ResourceEffects[[#This Row],[∆]]</f>
        <v>1</v>
      </c>
    </row>
    <row r="15" spans="1:27" ht="14.4" customHeight="1" x14ac:dyDescent="0.3">
      <c r="A15" s="15">
        <v>11</v>
      </c>
      <c r="B15" t="s">
        <v>16</v>
      </c>
      <c r="D15" s="11" t="s">
        <v>394</v>
      </c>
      <c r="E15" s="11">
        <v>1</v>
      </c>
      <c r="F15" s="27" t="s">
        <v>387</v>
      </c>
      <c r="G15" t="s">
        <v>289</v>
      </c>
      <c r="H15" s="11" t="str">
        <f t="shared" si="0"/>
        <v>No</v>
      </c>
      <c r="I15" s="11">
        <f>0</f>
        <v>0</v>
      </c>
      <c r="J15" s="11" t="str">
        <f t="shared" si="1"/>
        <v>Yes</v>
      </c>
      <c r="K15" s="11" t="str">
        <f t="shared" si="2"/>
        <v>No</v>
      </c>
      <c r="L15" s="11">
        <f>INT(ResourceEffects[[#This Row],[Time Factor]]*TimeInterval/60/60/24)</f>
        <v>0</v>
      </c>
      <c r="M15" s="11">
        <f>INT(ResourceEffects[[#This Row],[Time Factor]]*TimeInterval/60/60)-ResourceEffects[[#This Row],[Days]]*24</f>
        <v>0</v>
      </c>
      <c r="N15" s="11">
        <f>INT(ResourceEffects[[#This Row],[Time Factor]]*TimeInterval/60)-ResourceEffects[[#This Row],[Hours]]*60-ResourceEffects[[#This Row],[Days]]*60*24</f>
        <v>0</v>
      </c>
      <c r="O15" s="11">
        <f>ResourceEffects[[#This Row],[Time Factor]]*TimeInterval-ResourceEffects[[#This Row],[Min]]*60-ResourceEffects[[#This Row],[Hours]]*60*60-ResourceEffects[[#This Row],[Days]]*60*60*24</f>
        <v>11</v>
      </c>
      <c r="P15" s="12">
        <f t="shared" ca="1" si="3"/>
        <v>588388533</v>
      </c>
      <c r="Q15" s="12">
        <f>_xlfn.XLOOKUP(ResourceEffects[[#This Row],[Protocol Name]],ProtocolNamesCol,ProtocolIds,"")</f>
        <v>5001</v>
      </c>
      <c r="R15" s="12">
        <f>ResourceEffects[[#This Row],[Time Factor]]</f>
        <v>11</v>
      </c>
      <c r="S15" s="12">
        <f>ResourceEffects[[#This Row],[Drone ID]]</f>
        <v>0</v>
      </c>
      <c r="T15" s="12">
        <f>_xlfn.XLOOKUP(ResourceEffects[[#This Row],[Resource Name]],ResourceNames,ResourceIds,"")</f>
        <v>5001</v>
      </c>
      <c r="U15" s="12">
        <f>_xlfn.XLOOKUP(ResourceEffects[[#This Row],[Event Type]],EventTypeNames,EventTypeIds,"")</f>
        <v>1</v>
      </c>
      <c r="V15" s="12">
        <f>IF(ResourceEffects[[#This Row],[Is Local]]="Yes",1,0)</f>
        <v>1</v>
      </c>
      <c r="W15" s="12">
        <f>IF(ResourceEffects[[#This Row],[Is Installed]]="Yes",1,0)</f>
        <v>0</v>
      </c>
      <c r="X15" s="12">
        <f>IF(ResourceEffects[[#This Row],[Status]]="Locked",1,0)</f>
        <v>0</v>
      </c>
      <c r="Y15" s="12">
        <f>IF(ResourceEffects[[#This Row],[event_type]]=1,0,1)</f>
        <v>0</v>
      </c>
      <c r="Z15" s="12">
        <f>IF(ResourceEffects[[#This Row],[Use Abundancies]]="Yes",1,0)</f>
        <v>0</v>
      </c>
      <c r="AA15" s="12">
        <f>ResourceEffects[[#This Row],[∆]]</f>
        <v>1</v>
      </c>
    </row>
    <row r="16" spans="1:27" ht="14.4" customHeight="1" x14ac:dyDescent="0.3">
      <c r="A16" s="16">
        <v>0</v>
      </c>
      <c r="B16" t="s">
        <v>489</v>
      </c>
      <c r="C16" s="14" t="s">
        <v>479</v>
      </c>
      <c r="D16" s="11" t="s">
        <v>395</v>
      </c>
      <c r="E16" s="11">
        <v>1</v>
      </c>
      <c r="F16" s="27" t="s">
        <v>387</v>
      </c>
      <c r="G16" t="s">
        <v>485</v>
      </c>
      <c r="H16" s="11" t="str">
        <f t="shared" si="0"/>
        <v>No</v>
      </c>
      <c r="I16" s="11">
        <f>0</f>
        <v>0</v>
      </c>
      <c r="J16" s="11" t="str">
        <f t="shared" si="1"/>
        <v>Yes</v>
      </c>
      <c r="K16" s="11" t="str">
        <f t="shared" si="2"/>
        <v>No</v>
      </c>
      <c r="L16" s="11">
        <f>INT(ResourceEffects[[#This Row],[Time Factor]]*TimeInterval/60/60/24)</f>
        <v>0</v>
      </c>
      <c r="M16" s="11">
        <f>INT(ResourceEffects[[#This Row],[Time Factor]]*TimeInterval/60/60)-ResourceEffects[[#This Row],[Days]]*24</f>
        <v>0</v>
      </c>
      <c r="N16" s="11">
        <f>INT(ResourceEffects[[#This Row],[Time Factor]]*TimeInterval/60)-ResourceEffects[[#This Row],[Hours]]*60-ResourceEffects[[#This Row],[Days]]*60*24</f>
        <v>0</v>
      </c>
      <c r="O16" s="11">
        <f>ResourceEffects[[#This Row],[Time Factor]]*TimeInterval-ResourceEffects[[#This Row],[Min]]*60-ResourceEffects[[#This Row],[Hours]]*60*60-ResourceEffects[[#This Row],[Days]]*60*60*24</f>
        <v>0</v>
      </c>
      <c r="P16" s="12">
        <f t="shared" ca="1" si="3"/>
        <v>15708830</v>
      </c>
      <c r="Q16" s="12">
        <f>_xlfn.XLOOKUP(ResourceEffects[[#This Row],[Protocol Name]],ProtocolNamesCol,ProtocolIds,"")</f>
        <v>5911</v>
      </c>
      <c r="R16" s="12">
        <f>ResourceEffects[[#This Row],[Time Factor]]</f>
        <v>0</v>
      </c>
      <c r="S16" s="12">
        <f>ResourceEffects[[#This Row],[Drone ID]]</f>
        <v>0</v>
      </c>
      <c r="T16" s="12">
        <f>_xlfn.XLOOKUP(ResourceEffects[[#This Row],[Resource Name]],ResourceNames,ResourceIds,"")</f>
        <v>5911</v>
      </c>
      <c r="U16" s="12">
        <f>_xlfn.XLOOKUP(ResourceEffects[[#This Row],[Event Type]],EventTypeNames,EventTypeIds,"")</f>
        <v>2</v>
      </c>
      <c r="V16" s="12">
        <f>IF(ResourceEffects[[#This Row],[Is Local]]="Yes",1,0)</f>
        <v>1</v>
      </c>
      <c r="W16" s="12">
        <f>IF(ResourceEffects[[#This Row],[Is Installed]]="Yes",1,0)</f>
        <v>0</v>
      </c>
      <c r="X16" s="12">
        <f>IF(ResourceEffects[[#This Row],[Status]]="Locked",1,0)</f>
        <v>0</v>
      </c>
      <c r="Y16" s="12">
        <f>IF(ResourceEffects[[#This Row],[event_type]]=1,0,1)</f>
        <v>1</v>
      </c>
      <c r="Z16" s="12">
        <f>IF(ResourceEffects[[#This Row],[Use Abundancies]]="Yes",1,0)</f>
        <v>0</v>
      </c>
      <c r="AA16" s="12">
        <f>ResourceEffects[[#This Row],[∆]]</f>
        <v>1</v>
      </c>
    </row>
    <row r="17" spans="1:27" ht="14.4" customHeight="1" x14ac:dyDescent="0.3">
      <c r="A17" s="16">
        <v>0</v>
      </c>
      <c r="B17" t="s">
        <v>489</v>
      </c>
      <c r="C17" s="14" t="s">
        <v>479</v>
      </c>
      <c r="D17" s="11" t="s">
        <v>394</v>
      </c>
      <c r="E17" s="11">
        <v>1</v>
      </c>
      <c r="F17" s="27" t="s">
        <v>387</v>
      </c>
      <c r="G17" t="s">
        <v>485</v>
      </c>
      <c r="H17" s="11" t="str">
        <f t="shared" si="0"/>
        <v>No</v>
      </c>
      <c r="I17" s="11">
        <f>0</f>
        <v>0</v>
      </c>
      <c r="J17" s="11" t="str">
        <f t="shared" si="1"/>
        <v>Yes</v>
      </c>
      <c r="K17" s="11" t="str">
        <f t="shared" si="2"/>
        <v>No</v>
      </c>
      <c r="L17" s="11">
        <f>INT(ResourceEffects[[#This Row],[Time Factor]]*TimeInterval/60/60/24)</f>
        <v>0</v>
      </c>
      <c r="M17" s="11">
        <f>INT(ResourceEffects[[#This Row],[Time Factor]]*TimeInterval/60/60)-ResourceEffects[[#This Row],[Days]]*24</f>
        <v>0</v>
      </c>
      <c r="N17" s="11">
        <f>INT(ResourceEffects[[#This Row],[Time Factor]]*TimeInterval/60)-ResourceEffects[[#This Row],[Hours]]*60-ResourceEffects[[#This Row],[Days]]*60*24</f>
        <v>0</v>
      </c>
      <c r="O17" s="11">
        <f>ResourceEffects[[#This Row],[Time Factor]]*TimeInterval-ResourceEffects[[#This Row],[Min]]*60-ResourceEffects[[#This Row],[Hours]]*60*60-ResourceEffects[[#This Row],[Days]]*60*60*24</f>
        <v>0</v>
      </c>
      <c r="P17" s="12">
        <f t="shared" ca="1" si="3"/>
        <v>628425211</v>
      </c>
      <c r="Q17" s="12">
        <f>_xlfn.XLOOKUP(ResourceEffects[[#This Row],[Protocol Name]],ProtocolNamesCol,ProtocolIds,"")</f>
        <v>5911</v>
      </c>
      <c r="R17" s="12">
        <f>ResourceEffects[[#This Row],[Time Factor]]</f>
        <v>0</v>
      </c>
      <c r="S17" s="12">
        <f>ResourceEffects[[#This Row],[Drone ID]]</f>
        <v>0</v>
      </c>
      <c r="T17" s="12">
        <f>_xlfn.XLOOKUP(ResourceEffects[[#This Row],[Resource Name]],ResourceNames,ResourceIds,"")</f>
        <v>5911</v>
      </c>
      <c r="U17" s="12">
        <f>_xlfn.XLOOKUP(ResourceEffects[[#This Row],[Event Type]],EventTypeNames,EventTypeIds,"")</f>
        <v>1</v>
      </c>
      <c r="V17" s="12">
        <f>IF(ResourceEffects[[#This Row],[Is Local]]="Yes",1,0)</f>
        <v>1</v>
      </c>
      <c r="W17" s="12">
        <f>IF(ResourceEffects[[#This Row],[Is Installed]]="Yes",1,0)</f>
        <v>0</v>
      </c>
      <c r="X17" s="12">
        <f>IF(ResourceEffects[[#This Row],[Status]]="Locked",1,0)</f>
        <v>0</v>
      </c>
      <c r="Y17" s="12">
        <f>IF(ResourceEffects[[#This Row],[event_type]]=1,0,1)</f>
        <v>0</v>
      </c>
      <c r="Z17" s="12">
        <f>IF(ResourceEffects[[#This Row],[Use Abundancies]]="Yes",1,0)</f>
        <v>0</v>
      </c>
      <c r="AA17" s="12">
        <f>ResourceEffects[[#This Row],[∆]]</f>
        <v>1</v>
      </c>
    </row>
    <row r="18" spans="1:27" ht="14.4" customHeight="1" x14ac:dyDescent="0.3">
      <c r="A18" s="16">
        <v>1</v>
      </c>
      <c r="B18" t="s">
        <v>489</v>
      </c>
      <c r="C18" s="14" t="s">
        <v>480</v>
      </c>
      <c r="D18" s="11" t="s">
        <v>394</v>
      </c>
      <c r="E18" s="11">
        <v>1</v>
      </c>
      <c r="F18" s="27" t="s">
        <v>387</v>
      </c>
      <c r="G18" t="s">
        <v>388</v>
      </c>
      <c r="H18" s="11" t="str">
        <f t="shared" si="0"/>
        <v>No</v>
      </c>
      <c r="I18" s="11">
        <f>0</f>
        <v>0</v>
      </c>
      <c r="J18" s="11" t="str">
        <f t="shared" si="1"/>
        <v>Yes</v>
      </c>
      <c r="K18" s="11" t="str">
        <f t="shared" si="2"/>
        <v>No</v>
      </c>
      <c r="L18" s="11">
        <f>INT(ResourceEffects[[#This Row],[Time Factor]]*TimeInterval/60/60/24)</f>
        <v>0</v>
      </c>
      <c r="M18" s="11">
        <f>INT(ResourceEffects[[#This Row],[Time Factor]]*TimeInterval/60/60)-ResourceEffects[[#This Row],[Days]]*24</f>
        <v>0</v>
      </c>
      <c r="N18" s="11">
        <f>INT(ResourceEffects[[#This Row],[Time Factor]]*TimeInterval/60)-ResourceEffects[[#This Row],[Hours]]*60-ResourceEffects[[#This Row],[Days]]*60*24</f>
        <v>0</v>
      </c>
      <c r="O18" s="11">
        <f>ResourceEffects[[#This Row],[Time Factor]]*TimeInterval-ResourceEffects[[#This Row],[Min]]*60-ResourceEffects[[#This Row],[Hours]]*60*60-ResourceEffects[[#This Row],[Days]]*60*60*24</f>
        <v>1</v>
      </c>
      <c r="P18" s="12">
        <f t="shared" ca="1" si="3"/>
        <v>885661110</v>
      </c>
      <c r="Q18" s="12">
        <f>_xlfn.XLOOKUP(ResourceEffects[[#This Row],[Protocol Name]],ProtocolNamesCol,ProtocolIds,"")</f>
        <v>5911</v>
      </c>
      <c r="R18" s="12">
        <f>ResourceEffects[[#This Row],[Time Factor]]</f>
        <v>1</v>
      </c>
      <c r="S18" s="12">
        <f>ResourceEffects[[#This Row],[Drone ID]]</f>
        <v>0</v>
      </c>
      <c r="T18" s="12">
        <f>_xlfn.XLOOKUP(ResourceEffects[[#This Row],[Resource Name]],ResourceNames,ResourceIds,"")</f>
        <v>-1</v>
      </c>
      <c r="U18" s="12">
        <f>_xlfn.XLOOKUP(ResourceEffects[[#This Row],[Event Type]],EventTypeNames,EventTypeIds,"")</f>
        <v>1</v>
      </c>
      <c r="V18" s="12">
        <f>IF(ResourceEffects[[#This Row],[Is Local]]="Yes",1,0)</f>
        <v>1</v>
      </c>
      <c r="W18" s="12">
        <f>IF(ResourceEffects[[#This Row],[Is Installed]]="Yes",1,0)</f>
        <v>0</v>
      </c>
      <c r="X18" s="12">
        <f>IF(ResourceEffects[[#This Row],[Status]]="Locked",1,0)</f>
        <v>0</v>
      </c>
      <c r="Y18" s="12">
        <f>IF(ResourceEffects[[#This Row],[event_type]]=1,0,1)</f>
        <v>0</v>
      </c>
      <c r="Z18" s="12">
        <f>IF(ResourceEffects[[#This Row],[Use Abundancies]]="Yes",1,0)</f>
        <v>0</v>
      </c>
      <c r="AA18" s="12">
        <f>ResourceEffects[[#This Row],[∆]]</f>
        <v>1</v>
      </c>
    </row>
    <row r="19" spans="1:27" ht="14.4" customHeight="1" x14ac:dyDescent="0.3">
      <c r="A19" s="16">
        <v>0</v>
      </c>
      <c r="B19" t="s">
        <v>490</v>
      </c>
      <c r="C19" s="14" t="s">
        <v>479</v>
      </c>
      <c r="D19" s="11" t="s">
        <v>395</v>
      </c>
      <c r="E19" s="11">
        <v>1</v>
      </c>
      <c r="F19" s="27" t="s">
        <v>387</v>
      </c>
      <c r="G19" t="s">
        <v>485</v>
      </c>
      <c r="H19" s="11" t="str">
        <f t="shared" si="0"/>
        <v>No</v>
      </c>
      <c r="I19" s="11">
        <f>0</f>
        <v>0</v>
      </c>
      <c r="J19" s="11" t="str">
        <f t="shared" si="1"/>
        <v>Yes</v>
      </c>
      <c r="K19" s="11" t="str">
        <f t="shared" si="2"/>
        <v>No</v>
      </c>
      <c r="L19" s="11">
        <f>INT(ResourceEffects[[#This Row],[Time Factor]]*TimeInterval/60/60/24)</f>
        <v>0</v>
      </c>
      <c r="M19" s="11">
        <f>INT(ResourceEffects[[#This Row],[Time Factor]]*TimeInterval/60/60)-ResourceEffects[[#This Row],[Days]]*24</f>
        <v>0</v>
      </c>
      <c r="N19" s="11">
        <f>INT(ResourceEffects[[#This Row],[Time Factor]]*TimeInterval/60)-ResourceEffects[[#This Row],[Hours]]*60-ResourceEffects[[#This Row],[Days]]*60*24</f>
        <v>0</v>
      </c>
      <c r="O19" s="11">
        <f>ResourceEffects[[#This Row],[Time Factor]]*TimeInterval-ResourceEffects[[#This Row],[Min]]*60-ResourceEffects[[#This Row],[Hours]]*60*60-ResourceEffects[[#This Row],[Days]]*60*60*24</f>
        <v>0</v>
      </c>
      <c r="P19" s="12">
        <f t="shared" ca="1" si="3"/>
        <v>430106442</v>
      </c>
      <c r="Q19" s="12">
        <f>_xlfn.XLOOKUP(ResourceEffects[[#This Row],[Protocol Name]],ProtocolNamesCol,ProtocolIds,"")</f>
        <v>5921</v>
      </c>
      <c r="R19" s="12">
        <f>ResourceEffects[[#This Row],[Time Factor]]</f>
        <v>0</v>
      </c>
      <c r="S19" s="12">
        <f>ResourceEffects[[#This Row],[Drone ID]]</f>
        <v>0</v>
      </c>
      <c r="T19" s="12">
        <f>_xlfn.XLOOKUP(ResourceEffects[[#This Row],[Resource Name]],ResourceNames,ResourceIds,"")</f>
        <v>5911</v>
      </c>
      <c r="U19" s="12">
        <f>_xlfn.XLOOKUP(ResourceEffects[[#This Row],[Event Type]],EventTypeNames,EventTypeIds,"")</f>
        <v>2</v>
      </c>
      <c r="V19" s="12">
        <f>IF(ResourceEffects[[#This Row],[Is Local]]="Yes",1,0)</f>
        <v>1</v>
      </c>
      <c r="W19" s="12">
        <f>IF(ResourceEffects[[#This Row],[Is Installed]]="Yes",1,0)</f>
        <v>0</v>
      </c>
      <c r="X19" s="12">
        <f>IF(ResourceEffects[[#This Row],[Status]]="Locked",1,0)</f>
        <v>0</v>
      </c>
      <c r="Y19" s="12">
        <f>IF(ResourceEffects[[#This Row],[event_type]]=1,0,1)</f>
        <v>1</v>
      </c>
      <c r="Z19" s="12">
        <f>IF(ResourceEffects[[#This Row],[Use Abundancies]]="Yes",1,0)</f>
        <v>0</v>
      </c>
      <c r="AA19" s="12">
        <f>ResourceEffects[[#This Row],[∆]]</f>
        <v>1</v>
      </c>
    </row>
    <row r="20" spans="1:27" ht="14.4" customHeight="1" x14ac:dyDescent="0.3">
      <c r="A20" s="16">
        <v>0</v>
      </c>
      <c r="B20" t="s">
        <v>490</v>
      </c>
      <c r="C20" s="14" t="s">
        <v>479</v>
      </c>
      <c r="D20" s="11" t="s">
        <v>394</v>
      </c>
      <c r="E20" s="11">
        <v>1</v>
      </c>
      <c r="F20" s="27" t="s">
        <v>387</v>
      </c>
      <c r="G20" t="s">
        <v>485</v>
      </c>
      <c r="H20" s="11" t="str">
        <f t="shared" si="0"/>
        <v>No</v>
      </c>
      <c r="I20" s="11">
        <f>0</f>
        <v>0</v>
      </c>
      <c r="J20" s="11" t="str">
        <f t="shared" si="1"/>
        <v>Yes</v>
      </c>
      <c r="K20" s="11" t="str">
        <f t="shared" si="2"/>
        <v>No</v>
      </c>
      <c r="L20" s="11">
        <f>INT(ResourceEffects[[#This Row],[Time Factor]]*TimeInterval/60/60/24)</f>
        <v>0</v>
      </c>
      <c r="M20" s="11">
        <f>INT(ResourceEffects[[#This Row],[Time Factor]]*TimeInterval/60/60)-ResourceEffects[[#This Row],[Days]]*24</f>
        <v>0</v>
      </c>
      <c r="N20" s="11">
        <f>INT(ResourceEffects[[#This Row],[Time Factor]]*TimeInterval/60)-ResourceEffects[[#This Row],[Hours]]*60-ResourceEffects[[#This Row],[Days]]*60*24</f>
        <v>0</v>
      </c>
      <c r="O20" s="11">
        <f>ResourceEffects[[#This Row],[Time Factor]]*TimeInterval-ResourceEffects[[#This Row],[Min]]*60-ResourceEffects[[#This Row],[Hours]]*60*60-ResourceEffects[[#This Row],[Days]]*60*60*24</f>
        <v>0</v>
      </c>
      <c r="P20" s="12">
        <f t="shared" ca="1" si="3"/>
        <v>328748820</v>
      </c>
      <c r="Q20" s="12">
        <f>_xlfn.XLOOKUP(ResourceEffects[[#This Row],[Protocol Name]],ProtocolNamesCol,ProtocolIds,"")</f>
        <v>5921</v>
      </c>
      <c r="R20" s="12">
        <f>ResourceEffects[[#This Row],[Time Factor]]</f>
        <v>0</v>
      </c>
      <c r="S20" s="12">
        <f>ResourceEffects[[#This Row],[Drone ID]]</f>
        <v>0</v>
      </c>
      <c r="T20" s="12">
        <f>_xlfn.XLOOKUP(ResourceEffects[[#This Row],[Resource Name]],ResourceNames,ResourceIds,"")</f>
        <v>5911</v>
      </c>
      <c r="U20" s="12">
        <f>_xlfn.XLOOKUP(ResourceEffects[[#This Row],[Event Type]],EventTypeNames,EventTypeIds,"")</f>
        <v>1</v>
      </c>
      <c r="V20" s="12">
        <f>IF(ResourceEffects[[#This Row],[Is Local]]="Yes",1,0)</f>
        <v>1</v>
      </c>
      <c r="W20" s="12">
        <f>IF(ResourceEffects[[#This Row],[Is Installed]]="Yes",1,0)</f>
        <v>0</v>
      </c>
      <c r="X20" s="12">
        <f>IF(ResourceEffects[[#This Row],[Status]]="Locked",1,0)</f>
        <v>0</v>
      </c>
      <c r="Y20" s="12">
        <f>IF(ResourceEffects[[#This Row],[event_type]]=1,0,1)</f>
        <v>0</v>
      </c>
      <c r="Z20" s="12">
        <f>IF(ResourceEffects[[#This Row],[Use Abundancies]]="Yes",1,0)</f>
        <v>0</v>
      </c>
      <c r="AA20" s="12">
        <f>ResourceEffects[[#This Row],[∆]]</f>
        <v>1</v>
      </c>
    </row>
    <row r="21" spans="1:27" ht="14.4" customHeight="1" x14ac:dyDescent="0.3">
      <c r="A21" s="16">
        <v>1</v>
      </c>
      <c r="B21" t="s">
        <v>490</v>
      </c>
      <c r="C21" s="14" t="s">
        <v>478</v>
      </c>
      <c r="D21" s="11" t="s">
        <v>395</v>
      </c>
      <c r="E21" s="11">
        <v>1</v>
      </c>
      <c r="F21" s="27" t="s">
        <v>387</v>
      </c>
      <c r="G21" t="s">
        <v>388</v>
      </c>
      <c r="H21" s="11" t="str">
        <f t="shared" si="0"/>
        <v>No</v>
      </c>
      <c r="I21" s="11">
        <f>0</f>
        <v>0</v>
      </c>
      <c r="J21" s="11" t="str">
        <f t="shared" si="1"/>
        <v>Yes</v>
      </c>
      <c r="K21" s="11" t="str">
        <f t="shared" si="2"/>
        <v>No</v>
      </c>
      <c r="L21" s="11">
        <f>INT(ResourceEffects[[#This Row],[Time Factor]]*TimeInterval/60/60/24)</f>
        <v>0</v>
      </c>
      <c r="M21" s="11">
        <f>INT(ResourceEffects[[#This Row],[Time Factor]]*TimeInterval/60/60)-ResourceEffects[[#This Row],[Days]]*24</f>
        <v>0</v>
      </c>
      <c r="N21" s="11">
        <f>INT(ResourceEffects[[#This Row],[Time Factor]]*TimeInterval/60)-ResourceEffects[[#This Row],[Hours]]*60-ResourceEffects[[#This Row],[Days]]*60*24</f>
        <v>0</v>
      </c>
      <c r="O21" s="11">
        <f>ResourceEffects[[#This Row],[Time Factor]]*TimeInterval-ResourceEffects[[#This Row],[Min]]*60-ResourceEffects[[#This Row],[Hours]]*60*60-ResourceEffects[[#This Row],[Days]]*60*60*24</f>
        <v>1</v>
      </c>
      <c r="P21" s="12">
        <f t="shared" ca="1" si="3"/>
        <v>317668816</v>
      </c>
      <c r="Q21" s="12">
        <f>_xlfn.XLOOKUP(ResourceEffects[[#This Row],[Protocol Name]],ProtocolNamesCol,ProtocolIds,"")</f>
        <v>5921</v>
      </c>
      <c r="R21" s="12">
        <f>ResourceEffects[[#This Row],[Time Factor]]</f>
        <v>1</v>
      </c>
      <c r="S21" s="12">
        <f>ResourceEffects[[#This Row],[Drone ID]]</f>
        <v>0</v>
      </c>
      <c r="T21" s="12">
        <f>_xlfn.XLOOKUP(ResourceEffects[[#This Row],[Resource Name]],ResourceNames,ResourceIds,"")</f>
        <v>-1</v>
      </c>
      <c r="U21" s="12">
        <f>_xlfn.XLOOKUP(ResourceEffects[[#This Row],[Event Type]],EventTypeNames,EventTypeIds,"")</f>
        <v>2</v>
      </c>
      <c r="V21" s="12">
        <f>IF(ResourceEffects[[#This Row],[Is Local]]="Yes",1,0)</f>
        <v>1</v>
      </c>
      <c r="W21" s="12">
        <f>IF(ResourceEffects[[#This Row],[Is Installed]]="Yes",1,0)</f>
        <v>0</v>
      </c>
      <c r="X21" s="12">
        <f>IF(ResourceEffects[[#This Row],[Status]]="Locked",1,0)</f>
        <v>0</v>
      </c>
      <c r="Y21" s="12">
        <f>IF(ResourceEffects[[#This Row],[event_type]]=1,0,1)</f>
        <v>1</v>
      </c>
      <c r="Z21" s="12">
        <f>IF(ResourceEffects[[#This Row],[Use Abundancies]]="Yes",1,0)</f>
        <v>0</v>
      </c>
      <c r="AA21" s="12">
        <f>ResourceEffects[[#This Row],[∆]]</f>
        <v>1</v>
      </c>
    </row>
    <row r="22" spans="1:27" ht="14.4" customHeight="1" x14ac:dyDescent="0.3">
      <c r="A22" s="15">
        <v>0</v>
      </c>
      <c r="B22" t="s">
        <v>18</v>
      </c>
      <c r="C22" s="14" t="s">
        <v>430</v>
      </c>
      <c r="D22" s="11" t="s">
        <v>395</v>
      </c>
      <c r="E22" s="11">
        <v>1</v>
      </c>
      <c r="F22" s="27" t="s">
        <v>387</v>
      </c>
      <c r="G22" t="s">
        <v>293</v>
      </c>
      <c r="H22" s="11" t="s">
        <v>429</v>
      </c>
      <c r="I22" s="11">
        <f>0</f>
        <v>0</v>
      </c>
      <c r="J22" s="11" t="str">
        <f t="shared" si="1"/>
        <v>Yes</v>
      </c>
      <c r="K22" s="11" t="str">
        <f t="shared" si="2"/>
        <v>No</v>
      </c>
      <c r="L22" s="11">
        <f>INT(ResourceEffects[[#This Row],[Time Factor]]*TimeInterval/60/60/24)</f>
        <v>0</v>
      </c>
      <c r="M22" s="11">
        <f>INT(ResourceEffects[[#This Row],[Time Factor]]*TimeInterval/60/60)-ResourceEffects[[#This Row],[Days]]*24</f>
        <v>0</v>
      </c>
      <c r="N22" s="11">
        <f>INT(ResourceEffects[[#This Row],[Time Factor]]*TimeInterval/60)-ResourceEffects[[#This Row],[Hours]]*60-ResourceEffects[[#This Row],[Days]]*60*24</f>
        <v>0</v>
      </c>
      <c r="O22" s="11">
        <f>ResourceEffects[[#This Row],[Time Factor]]*TimeInterval-ResourceEffects[[#This Row],[Min]]*60-ResourceEffects[[#This Row],[Hours]]*60*60-ResourceEffects[[#This Row],[Days]]*60*60*24</f>
        <v>0</v>
      </c>
      <c r="P22" s="12">
        <f t="shared" ca="1" si="3"/>
        <v>11182478</v>
      </c>
      <c r="Q22" s="12">
        <f>_xlfn.XLOOKUP(ResourceEffects[[#This Row],[Protocol Name]],ProtocolNamesCol,ProtocolIds,"")</f>
        <v>11000</v>
      </c>
      <c r="R22" s="12">
        <f>ResourceEffects[[#This Row],[Time Factor]]</f>
        <v>0</v>
      </c>
      <c r="S22" s="12">
        <f>ResourceEffects[[#This Row],[Drone ID]]</f>
        <v>0</v>
      </c>
      <c r="T22" s="12">
        <f>_xlfn.XLOOKUP(ResourceEffects[[#This Row],[Resource Name]],ResourceNames,ResourceIds,"")</f>
        <v>5101</v>
      </c>
      <c r="U22" s="12">
        <f>_xlfn.XLOOKUP(ResourceEffects[[#This Row],[Event Type]],EventTypeNames,EventTypeIds,"")</f>
        <v>2</v>
      </c>
      <c r="V22" s="12">
        <f>IF(ResourceEffects[[#This Row],[Is Local]]="Yes",1,0)</f>
        <v>1</v>
      </c>
      <c r="W22" s="12">
        <f>IF(ResourceEffects[[#This Row],[Is Installed]]="Yes",1,0)</f>
        <v>0</v>
      </c>
      <c r="X22" s="12">
        <f>IF(ResourceEffects[[#This Row],[Status]]="Locked",1,0)</f>
        <v>0</v>
      </c>
      <c r="Y22" s="12">
        <f>IF(ResourceEffects[[#This Row],[event_type]]=1,0,1)</f>
        <v>1</v>
      </c>
      <c r="Z22" s="12">
        <f>IF(ResourceEffects[[#This Row],[Use Abundancies]]="Yes",1,0)</f>
        <v>0</v>
      </c>
      <c r="AA22" s="12">
        <f>ResourceEffects[[#This Row],[∆]]</f>
        <v>1</v>
      </c>
    </row>
    <row r="23" spans="1:27" ht="14.4" customHeight="1" x14ac:dyDescent="0.3">
      <c r="A23" s="15">
        <v>0</v>
      </c>
      <c r="B23" t="s">
        <v>18</v>
      </c>
      <c r="C23" s="14" t="s">
        <v>430</v>
      </c>
      <c r="D23" s="11" t="s">
        <v>394</v>
      </c>
      <c r="E23" s="11">
        <v>1</v>
      </c>
      <c r="F23" s="27" t="s">
        <v>383</v>
      </c>
      <c r="G23" t="s">
        <v>293</v>
      </c>
      <c r="H23" s="11" t="str">
        <f>"No"</f>
        <v>No</v>
      </c>
      <c r="I23" s="11">
        <f>0</f>
        <v>0</v>
      </c>
      <c r="J23" s="11" t="str">
        <f t="shared" si="1"/>
        <v>Yes</v>
      </c>
      <c r="K23" s="11" t="str">
        <f t="shared" si="2"/>
        <v>No</v>
      </c>
      <c r="L23" s="11">
        <f>INT(ResourceEffects[[#This Row],[Time Factor]]*TimeInterval/60/60/24)</f>
        <v>0</v>
      </c>
      <c r="M23" s="11">
        <f>INT(ResourceEffects[[#This Row],[Time Factor]]*TimeInterval/60/60)-ResourceEffects[[#This Row],[Days]]*24</f>
        <v>0</v>
      </c>
      <c r="N23" s="11">
        <f>INT(ResourceEffects[[#This Row],[Time Factor]]*TimeInterval/60)-ResourceEffects[[#This Row],[Hours]]*60-ResourceEffects[[#This Row],[Days]]*60*24</f>
        <v>0</v>
      </c>
      <c r="O23" s="11">
        <f>ResourceEffects[[#This Row],[Time Factor]]*TimeInterval-ResourceEffects[[#This Row],[Min]]*60-ResourceEffects[[#This Row],[Hours]]*60*60-ResourceEffects[[#This Row],[Days]]*60*60*24</f>
        <v>0</v>
      </c>
      <c r="P23" s="12">
        <f t="shared" ca="1" si="3"/>
        <v>711640670</v>
      </c>
      <c r="Q23" s="12">
        <f>_xlfn.XLOOKUP(ResourceEffects[[#This Row],[Protocol Name]],ProtocolNamesCol,ProtocolIds,"")</f>
        <v>11000</v>
      </c>
      <c r="R23" s="12">
        <f>ResourceEffects[[#This Row],[Time Factor]]</f>
        <v>0</v>
      </c>
      <c r="S23" s="12">
        <f>ResourceEffects[[#This Row],[Drone ID]]</f>
        <v>0</v>
      </c>
      <c r="T23" s="12">
        <f>_xlfn.XLOOKUP(ResourceEffects[[#This Row],[Resource Name]],ResourceNames,ResourceIds,"")</f>
        <v>5101</v>
      </c>
      <c r="U23" s="12">
        <f>_xlfn.XLOOKUP(ResourceEffects[[#This Row],[Event Type]],EventTypeNames,EventTypeIds,"")</f>
        <v>1</v>
      </c>
      <c r="V23" s="12">
        <f>IF(ResourceEffects[[#This Row],[Is Local]]="Yes",1,0)</f>
        <v>1</v>
      </c>
      <c r="W23" s="12">
        <f>IF(ResourceEffects[[#This Row],[Is Installed]]="Yes",1,0)</f>
        <v>0</v>
      </c>
      <c r="X23" s="12">
        <f>IF(ResourceEffects[[#This Row],[Status]]="Locked",1,0)</f>
        <v>1</v>
      </c>
      <c r="Y23" s="12">
        <f>IF(ResourceEffects[[#This Row],[event_type]]=1,0,1)</f>
        <v>0</v>
      </c>
      <c r="Z23" s="12">
        <f>IF(ResourceEffects[[#This Row],[Use Abundancies]]="Yes",1,0)</f>
        <v>0</v>
      </c>
      <c r="AA23" s="12">
        <f>ResourceEffects[[#This Row],[∆]]</f>
        <v>1</v>
      </c>
    </row>
    <row r="24" spans="1:27" ht="14.4" customHeight="1" x14ac:dyDescent="0.3">
      <c r="A24" s="15">
        <v>10</v>
      </c>
      <c r="B24" t="s">
        <v>18</v>
      </c>
      <c r="C24" s="14" t="s">
        <v>432</v>
      </c>
      <c r="D24" s="11" t="s">
        <v>395</v>
      </c>
      <c r="E24" s="11">
        <v>1</v>
      </c>
      <c r="F24" s="27" t="s">
        <v>383</v>
      </c>
      <c r="G24" t="s">
        <v>293</v>
      </c>
      <c r="H24" s="11" t="str">
        <f>"No"</f>
        <v>No</v>
      </c>
      <c r="I24" s="11">
        <f>0</f>
        <v>0</v>
      </c>
      <c r="J24" s="11" t="str">
        <f t="shared" si="1"/>
        <v>Yes</v>
      </c>
      <c r="K24" s="11" t="str">
        <f t="shared" si="2"/>
        <v>No</v>
      </c>
      <c r="L24" s="11">
        <f>INT(ResourceEffects[[#This Row],[Time Factor]]*TimeInterval/60/60/24)</f>
        <v>0</v>
      </c>
      <c r="M24" s="11">
        <f>INT(ResourceEffects[[#This Row],[Time Factor]]*TimeInterval/60/60)-ResourceEffects[[#This Row],[Days]]*24</f>
        <v>0</v>
      </c>
      <c r="N24" s="11">
        <f>INT(ResourceEffects[[#This Row],[Time Factor]]*TimeInterval/60)-ResourceEffects[[#This Row],[Hours]]*60-ResourceEffects[[#This Row],[Days]]*60*24</f>
        <v>0</v>
      </c>
      <c r="O24" s="11">
        <f>ResourceEffects[[#This Row],[Time Factor]]*TimeInterval-ResourceEffects[[#This Row],[Min]]*60-ResourceEffects[[#This Row],[Hours]]*60*60-ResourceEffects[[#This Row],[Days]]*60*60*24</f>
        <v>10</v>
      </c>
      <c r="P24" s="12">
        <f t="shared" ca="1" si="3"/>
        <v>378300521</v>
      </c>
      <c r="Q24" s="12">
        <f>_xlfn.XLOOKUP(ResourceEffects[[#This Row],[Protocol Name]],ProtocolNamesCol,ProtocolIds,"")</f>
        <v>11000</v>
      </c>
      <c r="R24" s="12">
        <f>ResourceEffects[[#This Row],[Time Factor]]</f>
        <v>10</v>
      </c>
      <c r="S24" s="12">
        <f>ResourceEffects[[#This Row],[Drone ID]]</f>
        <v>0</v>
      </c>
      <c r="T24" s="12">
        <f>_xlfn.XLOOKUP(ResourceEffects[[#This Row],[Resource Name]],ResourceNames,ResourceIds,"")</f>
        <v>5101</v>
      </c>
      <c r="U24" s="12">
        <f>_xlfn.XLOOKUP(ResourceEffects[[#This Row],[Event Type]],EventTypeNames,EventTypeIds,"")</f>
        <v>2</v>
      </c>
      <c r="V24" s="12">
        <f>IF(ResourceEffects[[#This Row],[Is Local]]="Yes",1,0)</f>
        <v>1</v>
      </c>
      <c r="W24" s="12">
        <f>IF(ResourceEffects[[#This Row],[Is Installed]]="Yes",1,0)</f>
        <v>0</v>
      </c>
      <c r="X24" s="12">
        <f>IF(ResourceEffects[[#This Row],[Status]]="Locked",1,0)</f>
        <v>1</v>
      </c>
      <c r="Y24" s="12">
        <f>IF(ResourceEffects[[#This Row],[event_type]]=1,0,1)</f>
        <v>1</v>
      </c>
      <c r="Z24" s="12">
        <f>IF(ResourceEffects[[#This Row],[Use Abundancies]]="Yes",1,0)</f>
        <v>0</v>
      </c>
      <c r="AA24" s="12">
        <f>ResourceEffects[[#This Row],[∆]]</f>
        <v>1</v>
      </c>
    </row>
    <row r="25" spans="1:27" ht="14.4" customHeight="1" x14ac:dyDescent="0.3">
      <c r="A25" s="15">
        <v>10</v>
      </c>
      <c r="B25" t="s">
        <v>18</v>
      </c>
      <c r="C25" s="14" t="s">
        <v>432</v>
      </c>
      <c r="D25" s="11" t="s">
        <v>394</v>
      </c>
      <c r="E25" s="11">
        <v>1</v>
      </c>
      <c r="F25" s="27" t="s">
        <v>387</v>
      </c>
      <c r="G25" t="s">
        <v>293</v>
      </c>
      <c r="H25" s="11" t="s">
        <v>429</v>
      </c>
      <c r="I25" s="11">
        <f>0</f>
        <v>0</v>
      </c>
      <c r="J25" s="11" t="str">
        <f t="shared" si="1"/>
        <v>Yes</v>
      </c>
      <c r="K25" s="11" t="str">
        <f t="shared" si="2"/>
        <v>No</v>
      </c>
      <c r="L25" s="11">
        <f>INT(ResourceEffects[[#This Row],[Time Factor]]*TimeInterval/60/60/24)</f>
        <v>0</v>
      </c>
      <c r="M25" s="11">
        <f>INT(ResourceEffects[[#This Row],[Time Factor]]*TimeInterval/60/60)-ResourceEffects[[#This Row],[Days]]*24</f>
        <v>0</v>
      </c>
      <c r="N25" s="11">
        <f>INT(ResourceEffects[[#This Row],[Time Factor]]*TimeInterval/60)-ResourceEffects[[#This Row],[Hours]]*60-ResourceEffects[[#This Row],[Days]]*60*24</f>
        <v>0</v>
      </c>
      <c r="O25" s="11">
        <f>ResourceEffects[[#This Row],[Time Factor]]*TimeInterval-ResourceEffects[[#This Row],[Min]]*60-ResourceEffects[[#This Row],[Hours]]*60*60-ResourceEffects[[#This Row],[Days]]*60*60*24</f>
        <v>10</v>
      </c>
      <c r="P25" s="12">
        <f t="shared" ca="1" si="3"/>
        <v>243535297</v>
      </c>
      <c r="Q25" s="12">
        <f>_xlfn.XLOOKUP(ResourceEffects[[#This Row],[Protocol Name]],ProtocolNamesCol,ProtocolIds,"")</f>
        <v>11000</v>
      </c>
      <c r="R25" s="12">
        <f>ResourceEffects[[#This Row],[Time Factor]]</f>
        <v>10</v>
      </c>
      <c r="S25" s="12">
        <f>ResourceEffects[[#This Row],[Drone ID]]</f>
        <v>0</v>
      </c>
      <c r="T25" s="12">
        <f>_xlfn.XLOOKUP(ResourceEffects[[#This Row],[Resource Name]],ResourceNames,ResourceIds,"")</f>
        <v>5101</v>
      </c>
      <c r="U25" s="12">
        <f>_xlfn.XLOOKUP(ResourceEffects[[#This Row],[Event Type]],EventTypeNames,EventTypeIds,"")</f>
        <v>1</v>
      </c>
      <c r="V25" s="12">
        <f>IF(ResourceEffects[[#This Row],[Is Local]]="Yes",1,0)</f>
        <v>1</v>
      </c>
      <c r="W25" s="12">
        <f>IF(ResourceEffects[[#This Row],[Is Installed]]="Yes",1,0)</f>
        <v>0</v>
      </c>
      <c r="X25" s="12">
        <f>IF(ResourceEffects[[#This Row],[Status]]="Locked",1,0)</f>
        <v>0</v>
      </c>
      <c r="Y25" s="12">
        <f>IF(ResourceEffects[[#This Row],[event_type]]=1,0,1)</f>
        <v>0</v>
      </c>
      <c r="Z25" s="12">
        <f>IF(ResourceEffects[[#This Row],[Use Abundancies]]="Yes",1,0)</f>
        <v>0</v>
      </c>
      <c r="AA25" s="12">
        <f>ResourceEffects[[#This Row],[∆]]</f>
        <v>1</v>
      </c>
    </row>
    <row r="26" spans="1:27" ht="14.4" customHeight="1" x14ac:dyDescent="0.3">
      <c r="A26" s="15">
        <v>11</v>
      </c>
      <c r="B26" t="s">
        <v>18</v>
      </c>
      <c r="C26" s="14" t="s">
        <v>431</v>
      </c>
      <c r="D26" s="11" t="s">
        <v>394</v>
      </c>
      <c r="E26" s="11">
        <v>1</v>
      </c>
      <c r="F26" s="27" t="s">
        <v>387</v>
      </c>
      <c r="G26" t="s">
        <v>163</v>
      </c>
      <c r="H26" s="11" t="s">
        <v>386</v>
      </c>
      <c r="I26" s="11">
        <f>0</f>
        <v>0</v>
      </c>
      <c r="J26" s="11" t="str">
        <f t="shared" si="1"/>
        <v>Yes</v>
      </c>
      <c r="K26" s="11" t="str">
        <f t="shared" si="2"/>
        <v>No</v>
      </c>
      <c r="L26" s="11">
        <f>INT(ResourceEffects[[#This Row],[Time Factor]]*TimeInterval/60/60/24)</f>
        <v>0</v>
      </c>
      <c r="M26" s="11">
        <f>INT(ResourceEffects[[#This Row],[Time Factor]]*TimeInterval/60/60)-ResourceEffects[[#This Row],[Days]]*24</f>
        <v>0</v>
      </c>
      <c r="N26" s="11">
        <f>INT(ResourceEffects[[#This Row],[Time Factor]]*TimeInterval/60)-ResourceEffects[[#This Row],[Hours]]*60-ResourceEffects[[#This Row],[Days]]*60*24</f>
        <v>0</v>
      </c>
      <c r="O26" s="11">
        <f>ResourceEffects[[#This Row],[Time Factor]]*TimeInterval-ResourceEffects[[#This Row],[Min]]*60-ResourceEffects[[#This Row],[Hours]]*60*60-ResourceEffects[[#This Row],[Days]]*60*60*24</f>
        <v>11</v>
      </c>
      <c r="P26" s="12">
        <f t="shared" ca="1" si="3"/>
        <v>440038572</v>
      </c>
      <c r="Q26" s="12">
        <f>_xlfn.XLOOKUP(ResourceEffects[[#This Row],[Protocol Name]],ProtocolNamesCol,ProtocolIds,"")</f>
        <v>11000</v>
      </c>
      <c r="R26" s="12">
        <f>ResourceEffects[[#This Row],[Time Factor]]</f>
        <v>11</v>
      </c>
      <c r="S26" s="12">
        <f>ResourceEffects[[#This Row],[Drone ID]]</f>
        <v>0</v>
      </c>
      <c r="T26" s="12">
        <f>_xlfn.XLOOKUP(ResourceEffects[[#This Row],[Resource Name]],ResourceNames,ResourceIds,"")</f>
        <v>1000</v>
      </c>
      <c r="U26" s="12">
        <f>_xlfn.XLOOKUP(ResourceEffects[[#This Row],[Event Type]],EventTypeNames,EventTypeIds,"")</f>
        <v>1</v>
      </c>
      <c r="V26" s="12">
        <f>IF(ResourceEffects[[#This Row],[Is Local]]="Yes",1,0)</f>
        <v>1</v>
      </c>
      <c r="W26" s="12">
        <f>IF(ResourceEffects[[#This Row],[Is Installed]]="Yes",1,0)</f>
        <v>0</v>
      </c>
      <c r="X26" s="12">
        <f>IF(ResourceEffects[[#This Row],[Status]]="Locked",1,0)</f>
        <v>0</v>
      </c>
      <c r="Y26" s="12">
        <f>IF(ResourceEffects[[#This Row],[event_type]]=1,0,1)</f>
        <v>0</v>
      </c>
      <c r="Z26" s="12">
        <f>IF(ResourceEffects[[#This Row],[Use Abundancies]]="Yes",1,0)</f>
        <v>1</v>
      </c>
      <c r="AA26" s="12">
        <f>ResourceEffects[[#This Row],[∆]]</f>
        <v>1</v>
      </c>
    </row>
    <row r="27" spans="1:27" ht="14.4" customHeight="1" x14ac:dyDescent="0.3">
      <c r="A27" s="15">
        <v>0</v>
      </c>
      <c r="B27" t="s">
        <v>433</v>
      </c>
      <c r="C27" s="14" t="s">
        <v>430</v>
      </c>
      <c r="D27" s="11" t="s">
        <v>395</v>
      </c>
      <c r="E27" s="11">
        <v>1</v>
      </c>
      <c r="F27" s="27" t="s">
        <v>387</v>
      </c>
      <c r="G27" t="s">
        <v>293</v>
      </c>
      <c r="H27" s="11" t="s">
        <v>429</v>
      </c>
      <c r="I27" s="11">
        <f>0</f>
        <v>0</v>
      </c>
      <c r="J27" s="11" t="str">
        <f t="shared" si="1"/>
        <v>Yes</v>
      </c>
      <c r="K27" s="11" t="str">
        <f t="shared" si="2"/>
        <v>No</v>
      </c>
      <c r="L27" s="11">
        <f>INT(ResourceEffects[[#This Row],[Time Factor]]*TimeInterval/60/60/24)</f>
        <v>0</v>
      </c>
      <c r="M27" s="11">
        <f>INT(ResourceEffects[[#This Row],[Time Factor]]*TimeInterval/60/60)-ResourceEffects[[#This Row],[Days]]*24</f>
        <v>0</v>
      </c>
      <c r="N27" s="11">
        <f>INT(ResourceEffects[[#This Row],[Time Factor]]*TimeInterval/60)-ResourceEffects[[#This Row],[Hours]]*60-ResourceEffects[[#This Row],[Days]]*60*24</f>
        <v>0</v>
      </c>
      <c r="O27" s="11">
        <f>ResourceEffects[[#This Row],[Time Factor]]*TimeInterval-ResourceEffects[[#This Row],[Min]]*60-ResourceEffects[[#This Row],[Hours]]*60*60-ResourceEffects[[#This Row],[Days]]*60*60*24</f>
        <v>0</v>
      </c>
      <c r="P27" s="12">
        <f t="shared" ca="1" si="3"/>
        <v>140110778</v>
      </c>
      <c r="Q27" s="12">
        <f>_xlfn.XLOOKUP(ResourceEffects[[#This Row],[Protocol Name]],ProtocolNamesCol,ProtocolIds,"")</f>
        <v>11010</v>
      </c>
      <c r="R27" s="12">
        <f>ResourceEffects[[#This Row],[Time Factor]]</f>
        <v>0</v>
      </c>
      <c r="S27" s="12">
        <f>ResourceEffects[[#This Row],[Drone ID]]</f>
        <v>0</v>
      </c>
      <c r="T27" s="12">
        <f>_xlfn.XLOOKUP(ResourceEffects[[#This Row],[Resource Name]],ResourceNames,ResourceIds,"")</f>
        <v>5101</v>
      </c>
      <c r="U27" s="12">
        <f>_xlfn.XLOOKUP(ResourceEffects[[#This Row],[Event Type]],EventTypeNames,EventTypeIds,"")</f>
        <v>2</v>
      </c>
      <c r="V27" s="12">
        <f>IF(ResourceEffects[[#This Row],[Is Local]]="Yes",1,0)</f>
        <v>1</v>
      </c>
      <c r="W27" s="12">
        <f>IF(ResourceEffects[[#This Row],[Is Installed]]="Yes",1,0)</f>
        <v>0</v>
      </c>
      <c r="X27" s="12">
        <f>IF(ResourceEffects[[#This Row],[Status]]="Locked",1,0)</f>
        <v>0</v>
      </c>
      <c r="Y27" s="12">
        <f>IF(ResourceEffects[[#This Row],[event_type]]=1,0,1)</f>
        <v>1</v>
      </c>
      <c r="Z27" s="12">
        <f>IF(ResourceEffects[[#This Row],[Use Abundancies]]="Yes",1,0)</f>
        <v>0</v>
      </c>
      <c r="AA27" s="12">
        <f>ResourceEffects[[#This Row],[∆]]</f>
        <v>1</v>
      </c>
    </row>
    <row r="28" spans="1:27" ht="14.4" customHeight="1" x14ac:dyDescent="0.3">
      <c r="A28" s="15">
        <v>0</v>
      </c>
      <c r="B28" t="s">
        <v>433</v>
      </c>
      <c r="C28" s="14" t="s">
        <v>430</v>
      </c>
      <c r="D28" s="11" t="s">
        <v>394</v>
      </c>
      <c r="E28" s="11">
        <v>1</v>
      </c>
      <c r="F28" s="27" t="s">
        <v>383</v>
      </c>
      <c r="G28" t="s">
        <v>293</v>
      </c>
      <c r="H28" s="11" t="str">
        <f>"No"</f>
        <v>No</v>
      </c>
      <c r="I28" s="11">
        <f>0</f>
        <v>0</v>
      </c>
      <c r="J28" s="11" t="str">
        <f t="shared" si="1"/>
        <v>Yes</v>
      </c>
      <c r="K28" s="11" t="str">
        <f t="shared" si="2"/>
        <v>No</v>
      </c>
      <c r="L28" s="11">
        <f>INT(ResourceEffects[[#This Row],[Time Factor]]*TimeInterval/60/60/24)</f>
        <v>0</v>
      </c>
      <c r="M28" s="11">
        <f>INT(ResourceEffects[[#This Row],[Time Factor]]*TimeInterval/60/60)-ResourceEffects[[#This Row],[Days]]*24</f>
        <v>0</v>
      </c>
      <c r="N28" s="11">
        <f>INT(ResourceEffects[[#This Row],[Time Factor]]*TimeInterval/60)-ResourceEffects[[#This Row],[Hours]]*60-ResourceEffects[[#This Row],[Days]]*60*24</f>
        <v>0</v>
      </c>
      <c r="O28" s="11">
        <f>ResourceEffects[[#This Row],[Time Factor]]*TimeInterval-ResourceEffects[[#This Row],[Min]]*60-ResourceEffects[[#This Row],[Hours]]*60*60-ResourceEffects[[#This Row],[Days]]*60*60*24</f>
        <v>0</v>
      </c>
      <c r="P28" s="12">
        <f t="shared" ca="1" si="3"/>
        <v>343489806</v>
      </c>
      <c r="Q28" s="12">
        <f>_xlfn.XLOOKUP(ResourceEffects[[#This Row],[Protocol Name]],ProtocolNamesCol,ProtocolIds,"")</f>
        <v>11010</v>
      </c>
      <c r="R28" s="12">
        <f>ResourceEffects[[#This Row],[Time Factor]]</f>
        <v>0</v>
      </c>
      <c r="S28" s="12">
        <f>ResourceEffects[[#This Row],[Drone ID]]</f>
        <v>0</v>
      </c>
      <c r="T28" s="12">
        <f>_xlfn.XLOOKUP(ResourceEffects[[#This Row],[Resource Name]],ResourceNames,ResourceIds,"")</f>
        <v>5101</v>
      </c>
      <c r="U28" s="12">
        <f>_xlfn.XLOOKUP(ResourceEffects[[#This Row],[Event Type]],EventTypeNames,EventTypeIds,"")</f>
        <v>1</v>
      </c>
      <c r="V28" s="12">
        <f>IF(ResourceEffects[[#This Row],[Is Local]]="Yes",1,0)</f>
        <v>1</v>
      </c>
      <c r="W28" s="12">
        <f>IF(ResourceEffects[[#This Row],[Is Installed]]="Yes",1,0)</f>
        <v>0</v>
      </c>
      <c r="X28" s="12">
        <f>IF(ResourceEffects[[#This Row],[Status]]="Locked",1,0)</f>
        <v>1</v>
      </c>
      <c r="Y28" s="12">
        <f>IF(ResourceEffects[[#This Row],[event_type]]=1,0,1)</f>
        <v>0</v>
      </c>
      <c r="Z28" s="12">
        <f>IF(ResourceEffects[[#This Row],[Use Abundancies]]="Yes",1,0)</f>
        <v>0</v>
      </c>
      <c r="AA28" s="12">
        <f>ResourceEffects[[#This Row],[∆]]</f>
        <v>1</v>
      </c>
    </row>
    <row r="29" spans="1:27" ht="14.4" customHeight="1" x14ac:dyDescent="0.3">
      <c r="A29" s="15">
        <v>10</v>
      </c>
      <c r="B29" t="s">
        <v>433</v>
      </c>
      <c r="C29" s="14" t="s">
        <v>432</v>
      </c>
      <c r="D29" s="11" t="s">
        <v>395</v>
      </c>
      <c r="E29" s="11">
        <v>1</v>
      </c>
      <c r="F29" s="27" t="s">
        <v>383</v>
      </c>
      <c r="G29" t="s">
        <v>293</v>
      </c>
      <c r="H29" s="11" t="str">
        <f>"No"</f>
        <v>No</v>
      </c>
      <c r="I29" s="11">
        <f>0</f>
        <v>0</v>
      </c>
      <c r="J29" s="11" t="str">
        <f t="shared" si="1"/>
        <v>Yes</v>
      </c>
      <c r="K29" s="11" t="str">
        <f t="shared" si="2"/>
        <v>No</v>
      </c>
      <c r="L29" s="11">
        <f>INT(ResourceEffects[[#This Row],[Time Factor]]*TimeInterval/60/60/24)</f>
        <v>0</v>
      </c>
      <c r="M29" s="11">
        <f>INT(ResourceEffects[[#This Row],[Time Factor]]*TimeInterval/60/60)-ResourceEffects[[#This Row],[Days]]*24</f>
        <v>0</v>
      </c>
      <c r="N29" s="11">
        <f>INT(ResourceEffects[[#This Row],[Time Factor]]*TimeInterval/60)-ResourceEffects[[#This Row],[Hours]]*60-ResourceEffects[[#This Row],[Days]]*60*24</f>
        <v>0</v>
      </c>
      <c r="O29" s="11">
        <f>ResourceEffects[[#This Row],[Time Factor]]*TimeInterval-ResourceEffects[[#This Row],[Min]]*60-ResourceEffects[[#This Row],[Hours]]*60*60-ResourceEffects[[#This Row],[Days]]*60*60*24</f>
        <v>10</v>
      </c>
      <c r="P29" s="12">
        <f t="shared" ca="1" si="3"/>
        <v>774206325</v>
      </c>
      <c r="Q29" s="12">
        <f>_xlfn.XLOOKUP(ResourceEffects[[#This Row],[Protocol Name]],ProtocolNamesCol,ProtocolIds,"")</f>
        <v>11010</v>
      </c>
      <c r="R29" s="12">
        <f>ResourceEffects[[#This Row],[Time Factor]]</f>
        <v>10</v>
      </c>
      <c r="S29" s="12">
        <f>ResourceEffects[[#This Row],[Drone ID]]</f>
        <v>0</v>
      </c>
      <c r="T29" s="12">
        <f>_xlfn.XLOOKUP(ResourceEffects[[#This Row],[Resource Name]],ResourceNames,ResourceIds,"")</f>
        <v>5101</v>
      </c>
      <c r="U29" s="12">
        <f>_xlfn.XLOOKUP(ResourceEffects[[#This Row],[Event Type]],EventTypeNames,EventTypeIds,"")</f>
        <v>2</v>
      </c>
      <c r="V29" s="12">
        <f>IF(ResourceEffects[[#This Row],[Is Local]]="Yes",1,0)</f>
        <v>1</v>
      </c>
      <c r="W29" s="12">
        <f>IF(ResourceEffects[[#This Row],[Is Installed]]="Yes",1,0)</f>
        <v>0</v>
      </c>
      <c r="X29" s="12">
        <f>IF(ResourceEffects[[#This Row],[Status]]="Locked",1,0)</f>
        <v>1</v>
      </c>
      <c r="Y29" s="12">
        <f>IF(ResourceEffects[[#This Row],[event_type]]=1,0,1)</f>
        <v>1</v>
      </c>
      <c r="Z29" s="12">
        <f>IF(ResourceEffects[[#This Row],[Use Abundancies]]="Yes",1,0)</f>
        <v>0</v>
      </c>
      <c r="AA29" s="12">
        <f>ResourceEffects[[#This Row],[∆]]</f>
        <v>1</v>
      </c>
    </row>
    <row r="30" spans="1:27" ht="14.4" customHeight="1" x14ac:dyDescent="0.3">
      <c r="A30" s="15">
        <v>10</v>
      </c>
      <c r="B30" t="s">
        <v>433</v>
      </c>
      <c r="C30" s="14" t="s">
        <v>432</v>
      </c>
      <c r="D30" s="11" t="s">
        <v>394</v>
      </c>
      <c r="E30" s="11">
        <v>1</v>
      </c>
      <c r="F30" s="27" t="s">
        <v>387</v>
      </c>
      <c r="G30" t="s">
        <v>293</v>
      </c>
      <c r="H30" s="11" t="s">
        <v>429</v>
      </c>
      <c r="I30" s="11">
        <f>0</f>
        <v>0</v>
      </c>
      <c r="J30" s="11" t="str">
        <f t="shared" si="1"/>
        <v>Yes</v>
      </c>
      <c r="K30" s="11" t="str">
        <f t="shared" si="2"/>
        <v>No</v>
      </c>
      <c r="L30" s="11">
        <f>INT(ResourceEffects[[#This Row],[Time Factor]]*TimeInterval/60/60/24)</f>
        <v>0</v>
      </c>
      <c r="M30" s="11">
        <f>INT(ResourceEffects[[#This Row],[Time Factor]]*TimeInterval/60/60)-ResourceEffects[[#This Row],[Days]]*24</f>
        <v>0</v>
      </c>
      <c r="N30" s="11">
        <f>INT(ResourceEffects[[#This Row],[Time Factor]]*TimeInterval/60)-ResourceEffects[[#This Row],[Hours]]*60-ResourceEffects[[#This Row],[Days]]*60*24</f>
        <v>0</v>
      </c>
      <c r="O30" s="11">
        <f>ResourceEffects[[#This Row],[Time Factor]]*TimeInterval-ResourceEffects[[#This Row],[Min]]*60-ResourceEffects[[#This Row],[Hours]]*60*60-ResourceEffects[[#This Row],[Days]]*60*60*24</f>
        <v>10</v>
      </c>
      <c r="P30" s="12">
        <f t="shared" ca="1" si="3"/>
        <v>241524276</v>
      </c>
      <c r="Q30" s="12">
        <f>_xlfn.XLOOKUP(ResourceEffects[[#This Row],[Protocol Name]],ProtocolNamesCol,ProtocolIds,"")</f>
        <v>11010</v>
      </c>
      <c r="R30" s="12">
        <f>ResourceEffects[[#This Row],[Time Factor]]</f>
        <v>10</v>
      </c>
      <c r="S30" s="12">
        <f>ResourceEffects[[#This Row],[Drone ID]]</f>
        <v>0</v>
      </c>
      <c r="T30" s="12">
        <f>_xlfn.XLOOKUP(ResourceEffects[[#This Row],[Resource Name]],ResourceNames,ResourceIds,"")</f>
        <v>5101</v>
      </c>
      <c r="U30" s="12">
        <f>_xlfn.XLOOKUP(ResourceEffects[[#This Row],[Event Type]],EventTypeNames,EventTypeIds,"")</f>
        <v>1</v>
      </c>
      <c r="V30" s="12">
        <f>IF(ResourceEffects[[#This Row],[Is Local]]="Yes",1,0)</f>
        <v>1</v>
      </c>
      <c r="W30" s="12">
        <f>IF(ResourceEffects[[#This Row],[Is Installed]]="Yes",1,0)</f>
        <v>0</v>
      </c>
      <c r="X30" s="12">
        <f>IF(ResourceEffects[[#This Row],[Status]]="Locked",1,0)</f>
        <v>0</v>
      </c>
      <c r="Y30" s="12">
        <f>IF(ResourceEffects[[#This Row],[event_type]]=1,0,1)</f>
        <v>0</v>
      </c>
      <c r="Z30" s="12">
        <f>IF(ResourceEffects[[#This Row],[Use Abundancies]]="Yes",1,0)</f>
        <v>0</v>
      </c>
      <c r="AA30" s="12">
        <f>ResourceEffects[[#This Row],[∆]]</f>
        <v>1</v>
      </c>
    </row>
    <row r="31" spans="1:27" ht="14.4" customHeight="1" x14ac:dyDescent="0.3">
      <c r="A31" s="15">
        <v>11</v>
      </c>
      <c r="B31" t="s">
        <v>433</v>
      </c>
      <c r="C31" s="14" t="s">
        <v>431</v>
      </c>
      <c r="D31" s="11" t="s">
        <v>394</v>
      </c>
      <c r="E31" s="11">
        <v>1</v>
      </c>
      <c r="F31" s="27" t="s">
        <v>387</v>
      </c>
      <c r="G31" t="s">
        <v>165</v>
      </c>
      <c r="H31" s="11" t="s">
        <v>386</v>
      </c>
      <c r="I31" s="11">
        <f>0</f>
        <v>0</v>
      </c>
      <c r="J31" s="11" t="str">
        <f t="shared" si="1"/>
        <v>Yes</v>
      </c>
      <c r="K31" s="11" t="str">
        <f t="shared" si="2"/>
        <v>No</v>
      </c>
      <c r="L31" s="11">
        <f>INT(ResourceEffects[[#This Row],[Time Factor]]*TimeInterval/60/60/24)</f>
        <v>0</v>
      </c>
      <c r="M31" s="11">
        <f>INT(ResourceEffects[[#This Row],[Time Factor]]*TimeInterval/60/60)-ResourceEffects[[#This Row],[Days]]*24</f>
        <v>0</v>
      </c>
      <c r="N31" s="11">
        <f>INT(ResourceEffects[[#This Row],[Time Factor]]*TimeInterval/60)-ResourceEffects[[#This Row],[Hours]]*60-ResourceEffects[[#This Row],[Days]]*60*24</f>
        <v>0</v>
      </c>
      <c r="O31" s="11">
        <f>ResourceEffects[[#This Row],[Time Factor]]*TimeInterval-ResourceEffects[[#This Row],[Min]]*60-ResourceEffects[[#This Row],[Hours]]*60*60-ResourceEffects[[#This Row],[Days]]*60*60*24</f>
        <v>11</v>
      </c>
      <c r="P31" s="12">
        <f t="shared" ca="1" si="3"/>
        <v>811724339</v>
      </c>
      <c r="Q31" s="12">
        <f>_xlfn.XLOOKUP(ResourceEffects[[#This Row],[Protocol Name]],ProtocolNamesCol,ProtocolIds,"")</f>
        <v>11010</v>
      </c>
      <c r="R31" s="12">
        <f>ResourceEffects[[#This Row],[Time Factor]]</f>
        <v>11</v>
      </c>
      <c r="S31" s="12">
        <f>ResourceEffects[[#This Row],[Drone ID]]</f>
        <v>0</v>
      </c>
      <c r="T31" s="12">
        <f>_xlfn.XLOOKUP(ResourceEffects[[#This Row],[Resource Name]],ResourceNames,ResourceIds,"")</f>
        <v>1010</v>
      </c>
      <c r="U31" s="12">
        <f>_xlfn.XLOOKUP(ResourceEffects[[#This Row],[Event Type]],EventTypeNames,EventTypeIds,"")</f>
        <v>1</v>
      </c>
      <c r="V31" s="12">
        <f>IF(ResourceEffects[[#This Row],[Is Local]]="Yes",1,0)</f>
        <v>1</v>
      </c>
      <c r="W31" s="12">
        <f>IF(ResourceEffects[[#This Row],[Is Installed]]="Yes",1,0)</f>
        <v>0</v>
      </c>
      <c r="X31" s="12">
        <f>IF(ResourceEffects[[#This Row],[Status]]="Locked",1,0)</f>
        <v>0</v>
      </c>
      <c r="Y31" s="12">
        <f>IF(ResourceEffects[[#This Row],[event_type]]=1,0,1)</f>
        <v>0</v>
      </c>
      <c r="Z31" s="12">
        <f>IF(ResourceEffects[[#This Row],[Use Abundancies]]="Yes",1,0)</f>
        <v>1</v>
      </c>
      <c r="AA31" s="12">
        <f>ResourceEffects[[#This Row],[∆]]</f>
        <v>1</v>
      </c>
    </row>
    <row r="32" spans="1:27" ht="14.4" customHeight="1" x14ac:dyDescent="0.3">
      <c r="A32" s="15">
        <v>0</v>
      </c>
      <c r="B32" t="s">
        <v>20</v>
      </c>
      <c r="C32" s="14" t="s">
        <v>430</v>
      </c>
      <c r="D32" s="11" t="s">
        <v>395</v>
      </c>
      <c r="E32" s="11">
        <v>1</v>
      </c>
      <c r="F32" s="27" t="s">
        <v>387</v>
      </c>
      <c r="G32" t="s">
        <v>293</v>
      </c>
      <c r="H32" s="11" t="s">
        <v>429</v>
      </c>
      <c r="I32" s="11">
        <f>0</f>
        <v>0</v>
      </c>
      <c r="J32" s="11" t="str">
        <f t="shared" si="1"/>
        <v>Yes</v>
      </c>
      <c r="K32" s="11" t="str">
        <f t="shared" si="2"/>
        <v>No</v>
      </c>
      <c r="L32" s="11">
        <f>INT(ResourceEffects[[#This Row],[Time Factor]]*TimeInterval/60/60/24)</f>
        <v>0</v>
      </c>
      <c r="M32" s="11">
        <f>INT(ResourceEffects[[#This Row],[Time Factor]]*TimeInterval/60/60)-ResourceEffects[[#This Row],[Days]]*24</f>
        <v>0</v>
      </c>
      <c r="N32" s="11">
        <f>INT(ResourceEffects[[#This Row],[Time Factor]]*TimeInterval/60)-ResourceEffects[[#This Row],[Hours]]*60-ResourceEffects[[#This Row],[Days]]*60*24</f>
        <v>0</v>
      </c>
      <c r="O32" s="11">
        <f>ResourceEffects[[#This Row],[Time Factor]]*TimeInterval-ResourceEffects[[#This Row],[Min]]*60-ResourceEffects[[#This Row],[Hours]]*60*60-ResourceEffects[[#This Row],[Days]]*60*60*24</f>
        <v>0</v>
      </c>
      <c r="P32" s="12">
        <f t="shared" ca="1" si="3"/>
        <v>295258472</v>
      </c>
      <c r="Q32" s="12">
        <f>_xlfn.XLOOKUP(ResourceEffects[[#This Row],[Protocol Name]],ProtocolNamesCol,ProtocolIds,"")</f>
        <v>11020</v>
      </c>
      <c r="R32" s="12">
        <f>ResourceEffects[[#This Row],[Time Factor]]</f>
        <v>0</v>
      </c>
      <c r="S32" s="12">
        <f>ResourceEffects[[#This Row],[Drone ID]]</f>
        <v>0</v>
      </c>
      <c r="T32" s="12">
        <f>_xlfn.XLOOKUP(ResourceEffects[[#This Row],[Resource Name]],ResourceNames,ResourceIds,"")</f>
        <v>5101</v>
      </c>
      <c r="U32" s="12">
        <f>_xlfn.XLOOKUP(ResourceEffects[[#This Row],[Event Type]],EventTypeNames,EventTypeIds,"")</f>
        <v>2</v>
      </c>
      <c r="V32" s="12">
        <f>IF(ResourceEffects[[#This Row],[Is Local]]="Yes",1,0)</f>
        <v>1</v>
      </c>
      <c r="W32" s="12">
        <f>IF(ResourceEffects[[#This Row],[Is Installed]]="Yes",1,0)</f>
        <v>0</v>
      </c>
      <c r="X32" s="12">
        <f>IF(ResourceEffects[[#This Row],[Status]]="Locked",1,0)</f>
        <v>0</v>
      </c>
      <c r="Y32" s="12">
        <f>IF(ResourceEffects[[#This Row],[event_type]]=1,0,1)</f>
        <v>1</v>
      </c>
      <c r="Z32" s="12">
        <f>IF(ResourceEffects[[#This Row],[Use Abundancies]]="Yes",1,0)</f>
        <v>0</v>
      </c>
      <c r="AA32" s="12">
        <f>ResourceEffects[[#This Row],[∆]]</f>
        <v>1</v>
      </c>
    </row>
    <row r="33" spans="1:27" ht="14.4" customHeight="1" x14ac:dyDescent="0.3">
      <c r="A33" s="15">
        <v>0</v>
      </c>
      <c r="B33" t="s">
        <v>20</v>
      </c>
      <c r="C33" s="14" t="s">
        <v>430</v>
      </c>
      <c r="D33" s="11" t="s">
        <v>394</v>
      </c>
      <c r="E33" s="11">
        <v>1</v>
      </c>
      <c r="F33" s="27" t="s">
        <v>383</v>
      </c>
      <c r="G33" t="s">
        <v>293</v>
      </c>
      <c r="H33" s="11" t="str">
        <f>"No"</f>
        <v>No</v>
      </c>
      <c r="I33" s="11">
        <f>0</f>
        <v>0</v>
      </c>
      <c r="J33" s="11" t="str">
        <f t="shared" si="1"/>
        <v>Yes</v>
      </c>
      <c r="K33" s="11" t="str">
        <f t="shared" si="2"/>
        <v>No</v>
      </c>
      <c r="L33" s="11">
        <f>INT(ResourceEffects[[#This Row],[Time Factor]]*TimeInterval/60/60/24)</f>
        <v>0</v>
      </c>
      <c r="M33" s="11">
        <f>INT(ResourceEffects[[#This Row],[Time Factor]]*TimeInterval/60/60)-ResourceEffects[[#This Row],[Days]]*24</f>
        <v>0</v>
      </c>
      <c r="N33" s="11">
        <f>INT(ResourceEffects[[#This Row],[Time Factor]]*TimeInterval/60)-ResourceEffects[[#This Row],[Hours]]*60-ResourceEffects[[#This Row],[Days]]*60*24</f>
        <v>0</v>
      </c>
      <c r="O33" s="11">
        <f>ResourceEffects[[#This Row],[Time Factor]]*TimeInterval-ResourceEffects[[#This Row],[Min]]*60-ResourceEffects[[#This Row],[Hours]]*60*60-ResourceEffects[[#This Row],[Days]]*60*60*24</f>
        <v>0</v>
      </c>
      <c r="P33" s="12">
        <f t="shared" ca="1" si="3"/>
        <v>382284162</v>
      </c>
      <c r="Q33" s="12">
        <f>_xlfn.XLOOKUP(ResourceEffects[[#This Row],[Protocol Name]],ProtocolNamesCol,ProtocolIds,"")</f>
        <v>11020</v>
      </c>
      <c r="R33" s="12">
        <f>ResourceEffects[[#This Row],[Time Factor]]</f>
        <v>0</v>
      </c>
      <c r="S33" s="12">
        <f>ResourceEffects[[#This Row],[Drone ID]]</f>
        <v>0</v>
      </c>
      <c r="T33" s="12">
        <f>_xlfn.XLOOKUP(ResourceEffects[[#This Row],[Resource Name]],ResourceNames,ResourceIds,"")</f>
        <v>5101</v>
      </c>
      <c r="U33" s="12">
        <f>_xlfn.XLOOKUP(ResourceEffects[[#This Row],[Event Type]],EventTypeNames,EventTypeIds,"")</f>
        <v>1</v>
      </c>
      <c r="V33" s="12">
        <f>IF(ResourceEffects[[#This Row],[Is Local]]="Yes",1,0)</f>
        <v>1</v>
      </c>
      <c r="W33" s="12">
        <f>IF(ResourceEffects[[#This Row],[Is Installed]]="Yes",1,0)</f>
        <v>0</v>
      </c>
      <c r="X33" s="12">
        <f>IF(ResourceEffects[[#This Row],[Status]]="Locked",1,0)</f>
        <v>1</v>
      </c>
      <c r="Y33" s="12">
        <f>IF(ResourceEffects[[#This Row],[event_type]]=1,0,1)</f>
        <v>0</v>
      </c>
      <c r="Z33" s="12">
        <f>IF(ResourceEffects[[#This Row],[Use Abundancies]]="Yes",1,0)</f>
        <v>0</v>
      </c>
      <c r="AA33" s="12">
        <f>ResourceEffects[[#This Row],[∆]]</f>
        <v>1</v>
      </c>
    </row>
    <row r="34" spans="1:27" ht="14.4" customHeight="1" x14ac:dyDescent="0.3">
      <c r="A34" s="15">
        <v>10</v>
      </c>
      <c r="B34" t="s">
        <v>20</v>
      </c>
      <c r="C34" s="14" t="s">
        <v>432</v>
      </c>
      <c r="D34" s="11" t="s">
        <v>395</v>
      </c>
      <c r="E34" s="11">
        <v>1</v>
      </c>
      <c r="F34" s="27" t="s">
        <v>383</v>
      </c>
      <c r="G34" t="s">
        <v>293</v>
      </c>
      <c r="H34" s="11" t="str">
        <f>"No"</f>
        <v>No</v>
      </c>
      <c r="I34" s="11">
        <f>0</f>
        <v>0</v>
      </c>
      <c r="J34" s="11" t="str">
        <f t="shared" si="1"/>
        <v>Yes</v>
      </c>
      <c r="K34" s="11" t="str">
        <f t="shared" si="2"/>
        <v>No</v>
      </c>
      <c r="L34" s="11">
        <f>INT(ResourceEffects[[#This Row],[Time Factor]]*TimeInterval/60/60/24)</f>
        <v>0</v>
      </c>
      <c r="M34" s="11">
        <f>INT(ResourceEffects[[#This Row],[Time Factor]]*TimeInterval/60/60)-ResourceEffects[[#This Row],[Days]]*24</f>
        <v>0</v>
      </c>
      <c r="N34" s="11">
        <f>INT(ResourceEffects[[#This Row],[Time Factor]]*TimeInterval/60)-ResourceEffects[[#This Row],[Hours]]*60-ResourceEffects[[#This Row],[Days]]*60*24</f>
        <v>0</v>
      </c>
      <c r="O34" s="11">
        <f>ResourceEffects[[#This Row],[Time Factor]]*TimeInterval-ResourceEffects[[#This Row],[Min]]*60-ResourceEffects[[#This Row],[Hours]]*60*60-ResourceEffects[[#This Row],[Days]]*60*60*24</f>
        <v>10</v>
      </c>
      <c r="P34" s="12">
        <f t="shared" ca="1" si="3"/>
        <v>936608578</v>
      </c>
      <c r="Q34" s="12">
        <f>_xlfn.XLOOKUP(ResourceEffects[[#This Row],[Protocol Name]],ProtocolNamesCol,ProtocolIds,"")</f>
        <v>11020</v>
      </c>
      <c r="R34" s="12">
        <f>ResourceEffects[[#This Row],[Time Factor]]</f>
        <v>10</v>
      </c>
      <c r="S34" s="12">
        <f>ResourceEffects[[#This Row],[Drone ID]]</f>
        <v>0</v>
      </c>
      <c r="T34" s="12">
        <f>_xlfn.XLOOKUP(ResourceEffects[[#This Row],[Resource Name]],ResourceNames,ResourceIds,"")</f>
        <v>5101</v>
      </c>
      <c r="U34" s="12">
        <f>_xlfn.XLOOKUP(ResourceEffects[[#This Row],[Event Type]],EventTypeNames,EventTypeIds,"")</f>
        <v>2</v>
      </c>
      <c r="V34" s="12">
        <f>IF(ResourceEffects[[#This Row],[Is Local]]="Yes",1,0)</f>
        <v>1</v>
      </c>
      <c r="W34" s="12">
        <f>IF(ResourceEffects[[#This Row],[Is Installed]]="Yes",1,0)</f>
        <v>0</v>
      </c>
      <c r="X34" s="12">
        <f>IF(ResourceEffects[[#This Row],[Status]]="Locked",1,0)</f>
        <v>1</v>
      </c>
      <c r="Y34" s="12">
        <f>IF(ResourceEffects[[#This Row],[event_type]]=1,0,1)</f>
        <v>1</v>
      </c>
      <c r="Z34" s="12">
        <f>IF(ResourceEffects[[#This Row],[Use Abundancies]]="Yes",1,0)</f>
        <v>0</v>
      </c>
      <c r="AA34" s="12">
        <f>ResourceEffects[[#This Row],[∆]]</f>
        <v>1</v>
      </c>
    </row>
    <row r="35" spans="1:27" ht="14.4" customHeight="1" x14ac:dyDescent="0.3">
      <c r="A35" s="15">
        <v>10</v>
      </c>
      <c r="B35" t="s">
        <v>20</v>
      </c>
      <c r="C35" s="14" t="s">
        <v>432</v>
      </c>
      <c r="D35" s="11" t="s">
        <v>394</v>
      </c>
      <c r="E35" s="11">
        <v>1</v>
      </c>
      <c r="F35" s="27" t="s">
        <v>387</v>
      </c>
      <c r="G35" t="s">
        <v>293</v>
      </c>
      <c r="H35" s="11" t="s">
        <v>429</v>
      </c>
      <c r="I35" s="11">
        <f>0</f>
        <v>0</v>
      </c>
      <c r="J35" s="11" t="str">
        <f t="shared" si="1"/>
        <v>Yes</v>
      </c>
      <c r="K35" s="11" t="str">
        <f t="shared" si="2"/>
        <v>No</v>
      </c>
      <c r="L35" s="11">
        <f>INT(ResourceEffects[[#This Row],[Time Factor]]*TimeInterval/60/60/24)</f>
        <v>0</v>
      </c>
      <c r="M35" s="11">
        <f>INT(ResourceEffects[[#This Row],[Time Factor]]*TimeInterval/60/60)-ResourceEffects[[#This Row],[Days]]*24</f>
        <v>0</v>
      </c>
      <c r="N35" s="11">
        <f>INT(ResourceEffects[[#This Row],[Time Factor]]*TimeInterval/60)-ResourceEffects[[#This Row],[Hours]]*60-ResourceEffects[[#This Row],[Days]]*60*24</f>
        <v>0</v>
      </c>
      <c r="O35" s="11">
        <f>ResourceEffects[[#This Row],[Time Factor]]*TimeInterval-ResourceEffects[[#This Row],[Min]]*60-ResourceEffects[[#This Row],[Hours]]*60*60-ResourceEffects[[#This Row],[Days]]*60*60*24</f>
        <v>10</v>
      </c>
      <c r="P35" s="12">
        <f t="shared" ca="1" si="3"/>
        <v>442110790</v>
      </c>
      <c r="Q35" s="12">
        <f>_xlfn.XLOOKUP(ResourceEffects[[#This Row],[Protocol Name]],ProtocolNamesCol,ProtocolIds,"")</f>
        <v>11020</v>
      </c>
      <c r="R35" s="12">
        <f>ResourceEffects[[#This Row],[Time Factor]]</f>
        <v>10</v>
      </c>
      <c r="S35" s="12">
        <f>ResourceEffects[[#This Row],[Drone ID]]</f>
        <v>0</v>
      </c>
      <c r="T35" s="12">
        <f>_xlfn.XLOOKUP(ResourceEffects[[#This Row],[Resource Name]],ResourceNames,ResourceIds,"")</f>
        <v>5101</v>
      </c>
      <c r="U35" s="12">
        <f>_xlfn.XLOOKUP(ResourceEffects[[#This Row],[Event Type]],EventTypeNames,EventTypeIds,"")</f>
        <v>1</v>
      </c>
      <c r="V35" s="12">
        <f>IF(ResourceEffects[[#This Row],[Is Local]]="Yes",1,0)</f>
        <v>1</v>
      </c>
      <c r="W35" s="12">
        <f>IF(ResourceEffects[[#This Row],[Is Installed]]="Yes",1,0)</f>
        <v>0</v>
      </c>
      <c r="X35" s="12">
        <f>IF(ResourceEffects[[#This Row],[Status]]="Locked",1,0)</f>
        <v>0</v>
      </c>
      <c r="Y35" s="12">
        <f>IF(ResourceEffects[[#This Row],[event_type]]=1,0,1)</f>
        <v>0</v>
      </c>
      <c r="Z35" s="12">
        <f>IF(ResourceEffects[[#This Row],[Use Abundancies]]="Yes",1,0)</f>
        <v>0</v>
      </c>
      <c r="AA35" s="12">
        <f>ResourceEffects[[#This Row],[∆]]</f>
        <v>1</v>
      </c>
    </row>
    <row r="36" spans="1:27" ht="14.4" customHeight="1" x14ac:dyDescent="0.3">
      <c r="A36" s="15">
        <v>11</v>
      </c>
      <c r="B36" t="s">
        <v>20</v>
      </c>
      <c r="C36" s="14" t="s">
        <v>431</v>
      </c>
      <c r="D36" s="11" t="s">
        <v>394</v>
      </c>
      <c r="E36" s="11">
        <v>1</v>
      </c>
      <c r="F36" s="27" t="s">
        <v>387</v>
      </c>
      <c r="G36" t="s">
        <v>166</v>
      </c>
      <c r="H36" s="11" t="s">
        <v>386</v>
      </c>
      <c r="I36" s="11">
        <f>0</f>
        <v>0</v>
      </c>
      <c r="J36" s="11" t="str">
        <f t="shared" si="1"/>
        <v>Yes</v>
      </c>
      <c r="K36" s="11" t="str">
        <f t="shared" si="2"/>
        <v>No</v>
      </c>
      <c r="L36" s="11">
        <f>INT(ResourceEffects[[#This Row],[Time Factor]]*TimeInterval/60/60/24)</f>
        <v>0</v>
      </c>
      <c r="M36" s="11">
        <f>INT(ResourceEffects[[#This Row],[Time Factor]]*TimeInterval/60/60)-ResourceEffects[[#This Row],[Days]]*24</f>
        <v>0</v>
      </c>
      <c r="N36" s="11">
        <f>INT(ResourceEffects[[#This Row],[Time Factor]]*TimeInterval/60)-ResourceEffects[[#This Row],[Hours]]*60-ResourceEffects[[#This Row],[Days]]*60*24</f>
        <v>0</v>
      </c>
      <c r="O36" s="11">
        <f>ResourceEffects[[#This Row],[Time Factor]]*TimeInterval-ResourceEffects[[#This Row],[Min]]*60-ResourceEffects[[#This Row],[Hours]]*60*60-ResourceEffects[[#This Row],[Days]]*60*60*24</f>
        <v>11</v>
      </c>
      <c r="P36" s="12">
        <f t="shared" ca="1" si="3"/>
        <v>309383779</v>
      </c>
      <c r="Q36" s="12">
        <f>_xlfn.XLOOKUP(ResourceEffects[[#This Row],[Protocol Name]],ProtocolNamesCol,ProtocolIds,"")</f>
        <v>11020</v>
      </c>
      <c r="R36" s="12">
        <f>ResourceEffects[[#This Row],[Time Factor]]</f>
        <v>11</v>
      </c>
      <c r="S36" s="12">
        <f>ResourceEffects[[#This Row],[Drone ID]]</f>
        <v>0</v>
      </c>
      <c r="T36" s="12">
        <f>_xlfn.XLOOKUP(ResourceEffects[[#This Row],[Resource Name]],ResourceNames,ResourceIds,"")</f>
        <v>1020</v>
      </c>
      <c r="U36" s="12">
        <f>_xlfn.XLOOKUP(ResourceEffects[[#This Row],[Event Type]],EventTypeNames,EventTypeIds,"")</f>
        <v>1</v>
      </c>
      <c r="V36" s="12">
        <f>IF(ResourceEffects[[#This Row],[Is Local]]="Yes",1,0)</f>
        <v>1</v>
      </c>
      <c r="W36" s="12">
        <f>IF(ResourceEffects[[#This Row],[Is Installed]]="Yes",1,0)</f>
        <v>0</v>
      </c>
      <c r="X36" s="12">
        <f>IF(ResourceEffects[[#This Row],[Status]]="Locked",1,0)</f>
        <v>0</v>
      </c>
      <c r="Y36" s="12">
        <f>IF(ResourceEffects[[#This Row],[event_type]]=1,0,1)</f>
        <v>0</v>
      </c>
      <c r="Z36" s="12">
        <f>IF(ResourceEffects[[#This Row],[Use Abundancies]]="Yes",1,0)</f>
        <v>1</v>
      </c>
      <c r="AA36" s="12">
        <f>ResourceEffects[[#This Row],[∆]]</f>
        <v>1</v>
      </c>
    </row>
    <row r="37" spans="1:27" ht="14.4" customHeight="1" x14ac:dyDescent="0.3">
      <c r="A37" s="15">
        <v>0</v>
      </c>
      <c r="B37" t="s">
        <v>21</v>
      </c>
      <c r="C37" s="14" t="s">
        <v>430</v>
      </c>
      <c r="D37" s="11" t="s">
        <v>395</v>
      </c>
      <c r="E37" s="11">
        <v>1</v>
      </c>
      <c r="F37" s="27" t="s">
        <v>387</v>
      </c>
      <c r="G37" t="s">
        <v>293</v>
      </c>
      <c r="H37" s="11" t="s">
        <v>429</v>
      </c>
      <c r="I37" s="11">
        <f>0</f>
        <v>0</v>
      </c>
      <c r="J37" s="11" t="str">
        <f t="shared" si="1"/>
        <v>Yes</v>
      </c>
      <c r="K37" s="11" t="str">
        <f t="shared" si="2"/>
        <v>No</v>
      </c>
      <c r="L37" s="11">
        <f>INT(ResourceEffects[[#This Row],[Time Factor]]*TimeInterval/60/60/24)</f>
        <v>0</v>
      </c>
      <c r="M37" s="11">
        <f>INT(ResourceEffects[[#This Row],[Time Factor]]*TimeInterval/60/60)-ResourceEffects[[#This Row],[Days]]*24</f>
        <v>0</v>
      </c>
      <c r="N37" s="11">
        <f>INT(ResourceEffects[[#This Row],[Time Factor]]*TimeInterval/60)-ResourceEffects[[#This Row],[Hours]]*60-ResourceEffects[[#This Row],[Days]]*60*24</f>
        <v>0</v>
      </c>
      <c r="O37" s="11">
        <f>ResourceEffects[[#This Row],[Time Factor]]*TimeInterval-ResourceEffects[[#This Row],[Min]]*60-ResourceEffects[[#This Row],[Hours]]*60*60-ResourceEffects[[#This Row],[Days]]*60*60*24</f>
        <v>0</v>
      </c>
      <c r="P37" s="12">
        <f t="shared" ca="1" si="3"/>
        <v>581387672</v>
      </c>
      <c r="Q37" s="12">
        <f>_xlfn.XLOOKUP(ResourceEffects[[#This Row],[Protocol Name]],ProtocolNamesCol,ProtocolIds,"")</f>
        <v>11030</v>
      </c>
      <c r="R37" s="12">
        <f>ResourceEffects[[#This Row],[Time Factor]]</f>
        <v>0</v>
      </c>
      <c r="S37" s="12">
        <f>ResourceEffects[[#This Row],[Drone ID]]</f>
        <v>0</v>
      </c>
      <c r="T37" s="12">
        <f>_xlfn.XLOOKUP(ResourceEffects[[#This Row],[Resource Name]],ResourceNames,ResourceIds,"")</f>
        <v>5101</v>
      </c>
      <c r="U37" s="12">
        <f>_xlfn.XLOOKUP(ResourceEffects[[#This Row],[Event Type]],EventTypeNames,EventTypeIds,"")</f>
        <v>2</v>
      </c>
      <c r="V37" s="12">
        <f>IF(ResourceEffects[[#This Row],[Is Local]]="Yes",1,0)</f>
        <v>1</v>
      </c>
      <c r="W37" s="12">
        <f>IF(ResourceEffects[[#This Row],[Is Installed]]="Yes",1,0)</f>
        <v>0</v>
      </c>
      <c r="X37" s="12">
        <f>IF(ResourceEffects[[#This Row],[Status]]="Locked",1,0)</f>
        <v>0</v>
      </c>
      <c r="Y37" s="12">
        <f>IF(ResourceEffects[[#This Row],[event_type]]=1,0,1)</f>
        <v>1</v>
      </c>
      <c r="Z37" s="12">
        <f>IF(ResourceEffects[[#This Row],[Use Abundancies]]="Yes",1,0)</f>
        <v>0</v>
      </c>
      <c r="AA37" s="12">
        <f>ResourceEffects[[#This Row],[∆]]</f>
        <v>1</v>
      </c>
    </row>
    <row r="38" spans="1:27" ht="14.4" customHeight="1" x14ac:dyDescent="0.3">
      <c r="A38" s="15">
        <v>0</v>
      </c>
      <c r="B38" t="s">
        <v>21</v>
      </c>
      <c r="C38" s="14" t="s">
        <v>430</v>
      </c>
      <c r="D38" s="11" t="s">
        <v>394</v>
      </c>
      <c r="E38" s="11">
        <v>1</v>
      </c>
      <c r="F38" s="27" t="s">
        <v>383</v>
      </c>
      <c r="G38" t="s">
        <v>293</v>
      </c>
      <c r="H38" s="11" t="str">
        <f>"No"</f>
        <v>No</v>
      </c>
      <c r="I38" s="11">
        <f>0</f>
        <v>0</v>
      </c>
      <c r="J38" s="11" t="str">
        <f t="shared" si="1"/>
        <v>Yes</v>
      </c>
      <c r="K38" s="11" t="str">
        <f t="shared" si="2"/>
        <v>No</v>
      </c>
      <c r="L38" s="11">
        <f>INT(ResourceEffects[[#This Row],[Time Factor]]*TimeInterval/60/60/24)</f>
        <v>0</v>
      </c>
      <c r="M38" s="11">
        <f>INT(ResourceEffects[[#This Row],[Time Factor]]*TimeInterval/60/60)-ResourceEffects[[#This Row],[Days]]*24</f>
        <v>0</v>
      </c>
      <c r="N38" s="11">
        <f>INT(ResourceEffects[[#This Row],[Time Factor]]*TimeInterval/60)-ResourceEffects[[#This Row],[Hours]]*60-ResourceEffects[[#This Row],[Days]]*60*24</f>
        <v>0</v>
      </c>
      <c r="O38" s="11">
        <f>ResourceEffects[[#This Row],[Time Factor]]*TimeInterval-ResourceEffects[[#This Row],[Min]]*60-ResourceEffects[[#This Row],[Hours]]*60*60-ResourceEffects[[#This Row],[Days]]*60*60*24</f>
        <v>0</v>
      </c>
      <c r="P38" s="12">
        <f t="shared" ca="1" si="3"/>
        <v>310175350</v>
      </c>
      <c r="Q38" s="12">
        <f>_xlfn.XLOOKUP(ResourceEffects[[#This Row],[Protocol Name]],ProtocolNamesCol,ProtocolIds,"")</f>
        <v>11030</v>
      </c>
      <c r="R38" s="12">
        <f>ResourceEffects[[#This Row],[Time Factor]]</f>
        <v>0</v>
      </c>
      <c r="S38" s="12">
        <f>ResourceEffects[[#This Row],[Drone ID]]</f>
        <v>0</v>
      </c>
      <c r="T38" s="12">
        <f>_xlfn.XLOOKUP(ResourceEffects[[#This Row],[Resource Name]],ResourceNames,ResourceIds,"")</f>
        <v>5101</v>
      </c>
      <c r="U38" s="12">
        <f>_xlfn.XLOOKUP(ResourceEffects[[#This Row],[Event Type]],EventTypeNames,EventTypeIds,"")</f>
        <v>1</v>
      </c>
      <c r="V38" s="12">
        <f>IF(ResourceEffects[[#This Row],[Is Local]]="Yes",1,0)</f>
        <v>1</v>
      </c>
      <c r="W38" s="12">
        <f>IF(ResourceEffects[[#This Row],[Is Installed]]="Yes",1,0)</f>
        <v>0</v>
      </c>
      <c r="X38" s="12">
        <f>IF(ResourceEffects[[#This Row],[Status]]="Locked",1,0)</f>
        <v>1</v>
      </c>
      <c r="Y38" s="12">
        <f>IF(ResourceEffects[[#This Row],[event_type]]=1,0,1)</f>
        <v>0</v>
      </c>
      <c r="Z38" s="12">
        <f>IF(ResourceEffects[[#This Row],[Use Abundancies]]="Yes",1,0)</f>
        <v>0</v>
      </c>
      <c r="AA38" s="12">
        <f>ResourceEffects[[#This Row],[∆]]</f>
        <v>1</v>
      </c>
    </row>
    <row r="39" spans="1:27" ht="14.4" customHeight="1" x14ac:dyDescent="0.3">
      <c r="A39" s="15">
        <v>10</v>
      </c>
      <c r="B39" t="s">
        <v>21</v>
      </c>
      <c r="C39" s="14" t="s">
        <v>432</v>
      </c>
      <c r="D39" s="11" t="s">
        <v>395</v>
      </c>
      <c r="E39" s="11">
        <v>1</v>
      </c>
      <c r="F39" s="27" t="s">
        <v>383</v>
      </c>
      <c r="G39" t="s">
        <v>293</v>
      </c>
      <c r="H39" s="11" t="str">
        <f>"No"</f>
        <v>No</v>
      </c>
      <c r="I39" s="11">
        <f>0</f>
        <v>0</v>
      </c>
      <c r="J39" s="11" t="str">
        <f t="shared" si="1"/>
        <v>Yes</v>
      </c>
      <c r="K39" s="11" t="str">
        <f t="shared" si="2"/>
        <v>No</v>
      </c>
      <c r="L39" s="11">
        <f>INT(ResourceEffects[[#This Row],[Time Factor]]*TimeInterval/60/60/24)</f>
        <v>0</v>
      </c>
      <c r="M39" s="11">
        <f>INT(ResourceEffects[[#This Row],[Time Factor]]*TimeInterval/60/60)-ResourceEffects[[#This Row],[Days]]*24</f>
        <v>0</v>
      </c>
      <c r="N39" s="11">
        <f>INT(ResourceEffects[[#This Row],[Time Factor]]*TimeInterval/60)-ResourceEffects[[#This Row],[Hours]]*60-ResourceEffects[[#This Row],[Days]]*60*24</f>
        <v>0</v>
      </c>
      <c r="O39" s="11">
        <f>ResourceEffects[[#This Row],[Time Factor]]*TimeInterval-ResourceEffects[[#This Row],[Min]]*60-ResourceEffects[[#This Row],[Hours]]*60*60-ResourceEffects[[#This Row],[Days]]*60*60*24</f>
        <v>10</v>
      </c>
      <c r="P39" s="12">
        <f t="shared" ca="1" si="3"/>
        <v>864877174</v>
      </c>
      <c r="Q39" s="12">
        <f>_xlfn.XLOOKUP(ResourceEffects[[#This Row],[Protocol Name]],ProtocolNamesCol,ProtocolIds,"")</f>
        <v>11030</v>
      </c>
      <c r="R39" s="12">
        <f>ResourceEffects[[#This Row],[Time Factor]]</f>
        <v>10</v>
      </c>
      <c r="S39" s="12">
        <f>ResourceEffects[[#This Row],[Drone ID]]</f>
        <v>0</v>
      </c>
      <c r="T39" s="12">
        <f>_xlfn.XLOOKUP(ResourceEffects[[#This Row],[Resource Name]],ResourceNames,ResourceIds,"")</f>
        <v>5101</v>
      </c>
      <c r="U39" s="12">
        <f>_xlfn.XLOOKUP(ResourceEffects[[#This Row],[Event Type]],EventTypeNames,EventTypeIds,"")</f>
        <v>2</v>
      </c>
      <c r="V39" s="12">
        <f>IF(ResourceEffects[[#This Row],[Is Local]]="Yes",1,0)</f>
        <v>1</v>
      </c>
      <c r="W39" s="12">
        <f>IF(ResourceEffects[[#This Row],[Is Installed]]="Yes",1,0)</f>
        <v>0</v>
      </c>
      <c r="X39" s="12">
        <f>IF(ResourceEffects[[#This Row],[Status]]="Locked",1,0)</f>
        <v>1</v>
      </c>
      <c r="Y39" s="12">
        <f>IF(ResourceEffects[[#This Row],[event_type]]=1,0,1)</f>
        <v>1</v>
      </c>
      <c r="Z39" s="12">
        <f>IF(ResourceEffects[[#This Row],[Use Abundancies]]="Yes",1,0)</f>
        <v>0</v>
      </c>
      <c r="AA39" s="12">
        <f>ResourceEffects[[#This Row],[∆]]</f>
        <v>1</v>
      </c>
    </row>
    <row r="40" spans="1:27" ht="14.4" customHeight="1" x14ac:dyDescent="0.3">
      <c r="A40" s="15">
        <v>10</v>
      </c>
      <c r="B40" t="s">
        <v>21</v>
      </c>
      <c r="C40" s="14" t="s">
        <v>432</v>
      </c>
      <c r="D40" s="11" t="s">
        <v>394</v>
      </c>
      <c r="E40" s="11">
        <v>1</v>
      </c>
      <c r="F40" s="27" t="s">
        <v>387</v>
      </c>
      <c r="G40" t="s">
        <v>293</v>
      </c>
      <c r="H40" s="11" t="s">
        <v>429</v>
      </c>
      <c r="I40" s="11">
        <f>0</f>
        <v>0</v>
      </c>
      <c r="J40" s="11" t="str">
        <f t="shared" si="1"/>
        <v>Yes</v>
      </c>
      <c r="K40" s="11" t="str">
        <f t="shared" si="2"/>
        <v>No</v>
      </c>
      <c r="L40" s="11">
        <f>INT(ResourceEffects[[#This Row],[Time Factor]]*TimeInterval/60/60/24)</f>
        <v>0</v>
      </c>
      <c r="M40" s="11">
        <f>INT(ResourceEffects[[#This Row],[Time Factor]]*TimeInterval/60/60)-ResourceEffects[[#This Row],[Days]]*24</f>
        <v>0</v>
      </c>
      <c r="N40" s="11">
        <f>INT(ResourceEffects[[#This Row],[Time Factor]]*TimeInterval/60)-ResourceEffects[[#This Row],[Hours]]*60-ResourceEffects[[#This Row],[Days]]*60*24</f>
        <v>0</v>
      </c>
      <c r="O40" s="11">
        <f>ResourceEffects[[#This Row],[Time Factor]]*TimeInterval-ResourceEffects[[#This Row],[Min]]*60-ResourceEffects[[#This Row],[Hours]]*60*60-ResourceEffects[[#This Row],[Days]]*60*60*24</f>
        <v>10</v>
      </c>
      <c r="P40" s="12">
        <f t="shared" ca="1" si="3"/>
        <v>985648143</v>
      </c>
      <c r="Q40" s="12">
        <f>_xlfn.XLOOKUP(ResourceEffects[[#This Row],[Protocol Name]],ProtocolNamesCol,ProtocolIds,"")</f>
        <v>11030</v>
      </c>
      <c r="R40" s="12">
        <f>ResourceEffects[[#This Row],[Time Factor]]</f>
        <v>10</v>
      </c>
      <c r="S40" s="12">
        <f>ResourceEffects[[#This Row],[Drone ID]]</f>
        <v>0</v>
      </c>
      <c r="T40" s="12">
        <f>_xlfn.XLOOKUP(ResourceEffects[[#This Row],[Resource Name]],ResourceNames,ResourceIds,"")</f>
        <v>5101</v>
      </c>
      <c r="U40" s="12">
        <f>_xlfn.XLOOKUP(ResourceEffects[[#This Row],[Event Type]],EventTypeNames,EventTypeIds,"")</f>
        <v>1</v>
      </c>
      <c r="V40" s="12">
        <f>IF(ResourceEffects[[#This Row],[Is Local]]="Yes",1,0)</f>
        <v>1</v>
      </c>
      <c r="W40" s="12">
        <f>IF(ResourceEffects[[#This Row],[Is Installed]]="Yes",1,0)</f>
        <v>0</v>
      </c>
      <c r="X40" s="12">
        <f>IF(ResourceEffects[[#This Row],[Status]]="Locked",1,0)</f>
        <v>0</v>
      </c>
      <c r="Y40" s="12">
        <f>IF(ResourceEffects[[#This Row],[event_type]]=1,0,1)</f>
        <v>0</v>
      </c>
      <c r="Z40" s="12">
        <f>IF(ResourceEffects[[#This Row],[Use Abundancies]]="Yes",1,0)</f>
        <v>0</v>
      </c>
      <c r="AA40" s="12">
        <f>ResourceEffects[[#This Row],[∆]]</f>
        <v>1</v>
      </c>
    </row>
    <row r="41" spans="1:27" ht="14.4" customHeight="1" x14ac:dyDescent="0.3">
      <c r="A41" s="15">
        <v>11</v>
      </c>
      <c r="B41" t="s">
        <v>21</v>
      </c>
      <c r="C41" s="14" t="s">
        <v>431</v>
      </c>
      <c r="D41" s="11" t="s">
        <v>394</v>
      </c>
      <c r="E41" s="11">
        <v>1</v>
      </c>
      <c r="F41" s="27" t="s">
        <v>387</v>
      </c>
      <c r="G41" t="s">
        <v>167</v>
      </c>
      <c r="H41" s="11" t="s">
        <v>386</v>
      </c>
      <c r="I41" s="11">
        <f>0</f>
        <v>0</v>
      </c>
      <c r="J41" s="11" t="str">
        <f t="shared" si="1"/>
        <v>Yes</v>
      </c>
      <c r="K41" s="11" t="str">
        <f t="shared" si="2"/>
        <v>No</v>
      </c>
      <c r="L41" s="11">
        <f>INT(ResourceEffects[[#This Row],[Time Factor]]*TimeInterval/60/60/24)</f>
        <v>0</v>
      </c>
      <c r="M41" s="11">
        <f>INT(ResourceEffects[[#This Row],[Time Factor]]*TimeInterval/60/60)-ResourceEffects[[#This Row],[Days]]*24</f>
        <v>0</v>
      </c>
      <c r="N41" s="11">
        <f>INT(ResourceEffects[[#This Row],[Time Factor]]*TimeInterval/60)-ResourceEffects[[#This Row],[Hours]]*60-ResourceEffects[[#This Row],[Days]]*60*24</f>
        <v>0</v>
      </c>
      <c r="O41" s="11">
        <f>ResourceEffects[[#This Row],[Time Factor]]*TimeInterval-ResourceEffects[[#This Row],[Min]]*60-ResourceEffects[[#This Row],[Hours]]*60*60-ResourceEffects[[#This Row],[Days]]*60*60*24</f>
        <v>11</v>
      </c>
      <c r="P41" s="12">
        <f t="shared" ca="1" si="3"/>
        <v>167607113</v>
      </c>
      <c r="Q41" s="12">
        <f>_xlfn.XLOOKUP(ResourceEffects[[#This Row],[Protocol Name]],ProtocolNamesCol,ProtocolIds,"")</f>
        <v>11030</v>
      </c>
      <c r="R41" s="12">
        <f>ResourceEffects[[#This Row],[Time Factor]]</f>
        <v>11</v>
      </c>
      <c r="S41" s="12">
        <f>ResourceEffects[[#This Row],[Drone ID]]</f>
        <v>0</v>
      </c>
      <c r="T41" s="12">
        <f>_xlfn.XLOOKUP(ResourceEffects[[#This Row],[Resource Name]],ResourceNames,ResourceIds,"")</f>
        <v>1030</v>
      </c>
      <c r="U41" s="12">
        <f>_xlfn.XLOOKUP(ResourceEffects[[#This Row],[Event Type]],EventTypeNames,EventTypeIds,"")</f>
        <v>1</v>
      </c>
      <c r="V41" s="12">
        <f>IF(ResourceEffects[[#This Row],[Is Local]]="Yes",1,0)</f>
        <v>1</v>
      </c>
      <c r="W41" s="12">
        <f>IF(ResourceEffects[[#This Row],[Is Installed]]="Yes",1,0)</f>
        <v>0</v>
      </c>
      <c r="X41" s="12">
        <f>IF(ResourceEffects[[#This Row],[Status]]="Locked",1,0)</f>
        <v>0</v>
      </c>
      <c r="Y41" s="12">
        <f>IF(ResourceEffects[[#This Row],[event_type]]=1,0,1)</f>
        <v>0</v>
      </c>
      <c r="Z41" s="12">
        <f>IF(ResourceEffects[[#This Row],[Use Abundancies]]="Yes",1,0)</f>
        <v>1</v>
      </c>
      <c r="AA41" s="12">
        <f>ResourceEffects[[#This Row],[∆]]</f>
        <v>1</v>
      </c>
    </row>
    <row r="42" spans="1:27" ht="14.4" customHeight="1" x14ac:dyDescent="0.3">
      <c r="A42" s="15">
        <v>0</v>
      </c>
      <c r="B42" t="s">
        <v>22</v>
      </c>
      <c r="C42" s="14" t="s">
        <v>430</v>
      </c>
      <c r="D42" s="11" t="s">
        <v>395</v>
      </c>
      <c r="E42" s="11">
        <v>1</v>
      </c>
      <c r="F42" s="27" t="s">
        <v>387</v>
      </c>
      <c r="G42" t="s">
        <v>298</v>
      </c>
      <c r="H42" s="11" t="s">
        <v>429</v>
      </c>
      <c r="I42" s="11">
        <f>0</f>
        <v>0</v>
      </c>
      <c r="J42" s="11" t="str">
        <f t="shared" si="1"/>
        <v>Yes</v>
      </c>
      <c r="K42" s="11" t="str">
        <f t="shared" si="2"/>
        <v>No</v>
      </c>
      <c r="L42" s="11">
        <f>INT(ResourceEffects[[#This Row],[Time Factor]]*TimeInterval/60/60/24)</f>
        <v>0</v>
      </c>
      <c r="M42" s="11">
        <f>INT(ResourceEffects[[#This Row],[Time Factor]]*TimeInterval/60/60)-ResourceEffects[[#This Row],[Days]]*24</f>
        <v>0</v>
      </c>
      <c r="N42" s="11">
        <f>INT(ResourceEffects[[#This Row],[Time Factor]]*TimeInterval/60)-ResourceEffects[[#This Row],[Hours]]*60-ResourceEffects[[#This Row],[Days]]*60*24</f>
        <v>0</v>
      </c>
      <c r="O42" s="11">
        <f>ResourceEffects[[#This Row],[Time Factor]]*TimeInterval-ResourceEffects[[#This Row],[Min]]*60-ResourceEffects[[#This Row],[Hours]]*60*60-ResourceEffects[[#This Row],[Days]]*60*60*24</f>
        <v>0</v>
      </c>
      <c r="P42" s="12">
        <f t="shared" ca="1" si="3"/>
        <v>656977238</v>
      </c>
      <c r="Q42" s="12">
        <f>_xlfn.XLOOKUP(ResourceEffects[[#This Row],[Protocol Name]],ProtocolNamesCol,ProtocolIds,"")</f>
        <v>11100</v>
      </c>
      <c r="R42" s="12">
        <f>ResourceEffects[[#This Row],[Time Factor]]</f>
        <v>0</v>
      </c>
      <c r="S42" s="12">
        <f>ResourceEffects[[#This Row],[Drone ID]]</f>
        <v>0</v>
      </c>
      <c r="T42" s="12">
        <f>_xlfn.XLOOKUP(ResourceEffects[[#This Row],[Resource Name]],ResourceNames,ResourceIds,"")</f>
        <v>5131</v>
      </c>
      <c r="U42" s="12">
        <f>_xlfn.XLOOKUP(ResourceEffects[[#This Row],[Event Type]],EventTypeNames,EventTypeIds,"")</f>
        <v>2</v>
      </c>
      <c r="V42" s="12">
        <f>IF(ResourceEffects[[#This Row],[Is Local]]="Yes",1,0)</f>
        <v>1</v>
      </c>
      <c r="W42" s="12">
        <f>IF(ResourceEffects[[#This Row],[Is Installed]]="Yes",1,0)</f>
        <v>0</v>
      </c>
      <c r="X42" s="12">
        <f>IF(ResourceEffects[[#This Row],[Status]]="Locked",1,0)</f>
        <v>0</v>
      </c>
      <c r="Y42" s="12">
        <f>IF(ResourceEffects[[#This Row],[event_type]]=1,0,1)</f>
        <v>1</v>
      </c>
      <c r="Z42" s="12">
        <f>IF(ResourceEffects[[#This Row],[Use Abundancies]]="Yes",1,0)</f>
        <v>0</v>
      </c>
      <c r="AA42" s="12">
        <f>ResourceEffects[[#This Row],[∆]]</f>
        <v>1</v>
      </c>
    </row>
    <row r="43" spans="1:27" ht="14.4" customHeight="1" x14ac:dyDescent="0.3">
      <c r="A43" s="15">
        <v>0</v>
      </c>
      <c r="B43" t="s">
        <v>22</v>
      </c>
      <c r="C43" s="14" t="s">
        <v>430</v>
      </c>
      <c r="D43" s="11" t="s">
        <v>394</v>
      </c>
      <c r="E43" s="11">
        <v>1</v>
      </c>
      <c r="F43" s="27" t="s">
        <v>383</v>
      </c>
      <c r="G43" t="s">
        <v>298</v>
      </c>
      <c r="H43" s="11" t="str">
        <f>"No"</f>
        <v>No</v>
      </c>
      <c r="I43" s="11">
        <f>0</f>
        <v>0</v>
      </c>
      <c r="J43" s="11" t="str">
        <f t="shared" si="1"/>
        <v>Yes</v>
      </c>
      <c r="K43" s="11" t="str">
        <f t="shared" si="2"/>
        <v>No</v>
      </c>
      <c r="L43" s="11">
        <f>INT(ResourceEffects[[#This Row],[Time Factor]]*TimeInterval/60/60/24)</f>
        <v>0</v>
      </c>
      <c r="M43" s="11">
        <f>INT(ResourceEffects[[#This Row],[Time Factor]]*TimeInterval/60/60)-ResourceEffects[[#This Row],[Days]]*24</f>
        <v>0</v>
      </c>
      <c r="N43" s="11">
        <f>INT(ResourceEffects[[#This Row],[Time Factor]]*TimeInterval/60)-ResourceEffects[[#This Row],[Hours]]*60-ResourceEffects[[#This Row],[Days]]*60*24</f>
        <v>0</v>
      </c>
      <c r="O43" s="11">
        <f>ResourceEffects[[#This Row],[Time Factor]]*TimeInterval-ResourceEffects[[#This Row],[Min]]*60-ResourceEffects[[#This Row],[Hours]]*60*60-ResourceEffects[[#This Row],[Days]]*60*60*24</f>
        <v>0</v>
      </c>
      <c r="P43" s="12">
        <f t="shared" ca="1" si="3"/>
        <v>379820605</v>
      </c>
      <c r="Q43" s="12">
        <f>_xlfn.XLOOKUP(ResourceEffects[[#This Row],[Protocol Name]],ProtocolNamesCol,ProtocolIds,"")</f>
        <v>11100</v>
      </c>
      <c r="R43" s="12">
        <f>ResourceEffects[[#This Row],[Time Factor]]</f>
        <v>0</v>
      </c>
      <c r="S43" s="12">
        <f>ResourceEffects[[#This Row],[Drone ID]]</f>
        <v>0</v>
      </c>
      <c r="T43" s="12">
        <f>_xlfn.XLOOKUP(ResourceEffects[[#This Row],[Resource Name]],ResourceNames,ResourceIds,"")</f>
        <v>5131</v>
      </c>
      <c r="U43" s="12">
        <f>_xlfn.XLOOKUP(ResourceEffects[[#This Row],[Event Type]],EventTypeNames,EventTypeIds,"")</f>
        <v>1</v>
      </c>
      <c r="V43" s="12">
        <f>IF(ResourceEffects[[#This Row],[Is Local]]="Yes",1,0)</f>
        <v>1</v>
      </c>
      <c r="W43" s="12">
        <f>IF(ResourceEffects[[#This Row],[Is Installed]]="Yes",1,0)</f>
        <v>0</v>
      </c>
      <c r="X43" s="12">
        <f>IF(ResourceEffects[[#This Row],[Status]]="Locked",1,0)</f>
        <v>1</v>
      </c>
      <c r="Y43" s="12">
        <f>IF(ResourceEffects[[#This Row],[event_type]]=1,0,1)</f>
        <v>0</v>
      </c>
      <c r="Z43" s="12">
        <f>IF(ResourceEffects[[#This Row],[Use Abundancies]]="Yes",1,0)</f>
        <v>0</v>
      </c>
      <c r="AA43" s="12">
        <f>ResourceEffects[[#This Row],[∆]]</f>
        <v>1</v>
      </c>
    </row>
    <row r="44" spans="1:27" ht="14.4" customHeight="1" x14ac:dyDescent="0.3">
      <c r="A44" s="15">
        <v>10</v>
      </c>
      <c r="B44" t="s">
        <v>22</v>
      </c>
      <c r="C44" s="14" t="s">
        <v>432</v>
      </c>
      <c r="D44" s="11" t="s">
        <v>395</v>
      </c>
      <c r="E44" s="11">
        <v>1</v>
      </c>
      <c r="F44" s="27" t="s">
        <v>383</v>
      </c>
      <c r="G44" t="s">
        <v>298</v>
      </c>
      <c r="H44" s="11" t="str">
        <f>"No"</f>
        <v>No</v>
      </c>
      <c r="I44" s="11">
        <f>0</f>
        <v>0</v>
      </c>
      <c r="J44" s="11" t="str">
        <f t="shared" si="1"/>
        <v>Yes</v>
      </c>
      <c r="K44" s="11" t="str">
        <f t="shared" si="2"/>
        <v>No</v>
      </c>
      <c r="L44" s="11">
        <f>INT(ResourceEffects[[#This Row],[Time Factor]]*TimeInterval/60/60/24)</f>
        <v>0</v>
      </c>
      <c r="M44" s="11">
        <f>INT(ResourceEffects[[#This Row],[Time Factor]]*TimeInterval/60/60)-ResourceEffects[[#This Row],[Days]]*24</f>
        <v>0</v>
      </c>
      <c r="N44" s="11">
        <f>INT(ResourceEffects[[#This Row],[Time Factor]]*TimeInterval/60)-ResourceEffects[[#This Row],[Hours]]*60-ResourceEffects[[#This Row],[Days]]*60*24</f>
        <v>0</v>
      </c>
      <c r="O44" s="11">
        <f>ResourceEffects[[#This Row],[Time Factor]]*TimeInterval-ResourceEffects[[#This Row],[Min]]*60-ResourceEffects[[#This Row],[Hours]]*60*60-ResourceEffects[[#This Row],[Days]]*60*60*24</f>
        <v>10</v>
      </c>
      <c r="P44" s="12">
        <f t="shared" ca="1" si="3"/>
        <v>259199476</v>
      </c>
      <c r="Q44" s="12">
        <f>_xlfn.XLOOKUP(ResourceEffects[[#This Row],[Protocol Name]],ProtocolNamesCol,ProtocolIds,"")</f>
        <v>11100</v>
      </c>
      <c r="R44" s="12">
        <f>ResourceEffects[[#This Row],[Time Factor]]</f>
        <v>10</v>
      </c>
      <c r="S44" s="12">
        <f>ResourceEffects[[#This Row],[Drone ID]]</f>
        <v>0</v>
      </c>
      <c r="T44" s="12">
        <f>_xlfn.XLOOKUP(ResourceEffects[[#This Row],[Resource Name]],ResourceNames,ResourceIds,"")</f>
        <v>5131</v>
      </c>
      <c r="U44" s="12">
        <f>_xlfn.XLOOKUP(ResourceEffects[[#This Row],[Event Type]],EventTypeNames,EventTypeIds,"")</f>
        <v>2</v>
      </c>
      <c r="V44" s="12">
        <f>IF(ResourceEffects[[#This Row],[Is Local]]="Yes",1,0)</f>
        <v>1</v>
      </c>
      <c r="W44" s="12">
        <f>IF(ResourceEffects[[#This Row],[Is Installed]]="Yes",1,0)</f>
        <v>0</v>
      </c>
      <c r="X44" s="12">
        <f>IF(ResourceEffects[[#This Row],[Status]]="Locked",1,0)</f>
        <v>1</v>
      </c>
      <c r="Y44" s="12">
        <f>IF(ResourceEffects[[#This Row],[event_type]]=1,0,1)</f>
        <v>1</v>
      </c>
      <c r="Z44" s="12">
        <f>IF(ResourceEffects[[#This Row],[Use Abundancies]]="Yes",1,0)</f>
        <v>0</v>
      </c>
      <c r="AA44" s="12">
        <f>ResourceEffects[[#This Row],[∆]]</f>
        <v>1</v>
      </c>
    </row>
    <row r="45" spans="1:27" ht="14.4" customHeight="1" x14ac:dyDescent="0.3">
      <c r="A45" s="15">
        <v>10</v>
      </c>
      <c r="B45" t="s">
        <v>22</v>
      </c>
      <c r="C45" s="14" t="s">
        <v>432</v>
      </c>
      <c r="D45" s="11" t="s">
        <v>394</v>
      </c>
      <c r="E45" s="11">
        <v>1</v>
      </c>
      <c r="F45" s="27" t="s">
        <v>387</v>
      </c>
      <c r="G45" t="s">
        <v>298</v>
      </c>
      <c r="H45" s="11" t="s">
        <v>429</v>
      </c>
      <c r="I45" s="11">
        <f>0</f>
        <v>0</v>
      </c>
      <c r="J45" s="11" t="str">
        <f t="shared" si="1"/>
        <v>Yes</v>
      </c>
      <c r="K45" s="11" t="str">
        <f t="shared" si="2"/>
        <v>No</v>
      </c>
      <c r="L45" s="11">
        <f>INT(ResourceEffects[[#This Row],[Time Factor]]*TimeInterval/60/60/24)</f>
        <v>0</v>
      </c>
      <c r="M45" s="11">
        <f>INT(ResourceEffects[[#This Row],[Time Factor]]*TimeInterval/60/60)-ResourceEffects[[#This Row],[Days]]*24</f>
        <v>0</v>
      </c>
      <c r="N45" s="11">
        <f>INT(ResourceEffects[[#This Row],[Time Factor]]*TimeInterval/60)-ResourceEffects[[#This Row],[Hours]]*60-ResourceEffects[[#This Row],[Days]]*60*24</f>
        <v>0</v>
      </c>
      <c r="O45" s="11">
        <f>ResourceEffects[[#This Row],[Time Factor]]*TimeInterval-ResourceEffects[[#This Row],[Min]]*60-ResourceEffects[[#This Row],[Hours]]*60*60-ResourceEffects[[#This Row],[Days]]*60*60*24</f>
        <v>10</v>
      </c>
      <c r="P45" s="12">
        <f t="shared" ca="1" si="3"/>
        <v>929489147</v>
      </c>
      <c r="Q45" s="12">
        <f>_xlfn.XLOOKUP(ResourceEffects[[#This Row],[Protocol Name]],ProtocolNamesCol,ProtocolIds,"")</f>
        <v>11100</v>
      </c>
      <c r="R45" s="12">
        <f>ResourceEffects[[#This Row],[Time Factor]]</f>
        <v>10</v>
      </c>
      <c r="S45" s="12">
        <f>ResourceEffects[[#This Row],[Drone ID]]</f>
        <v>0</v>
      </c>
      <c r="T45" s="12">
        <f>_xlfn.XLOOKUP(ResourceEffects[[#This Row],[Resource Name]],ResourceNames,ResourceIds,"")</f>
        <v>5131</v>
      </c>
      <c r="U45" s="12">
        <f>_xlfn.XLOOKUP(ResourceEffects[[#This Row],[Event Type]],EventTypeNames,EventTypeIds,"")</f>
        <v>1</v>
      </c>
      <c r="V45" s="12">
        <f>IF(ResourceEffects[[#This Row],[Is Local]]="Yes",1,0)</f>
        <v>1</v>
      </c>
      <c r="W45" s="12">
        <f>IF(ResourceEffects[[#This Row],[Is Installed]]="Yes",1,0)</f>
        <v>0</v>
      </c>
      <c r="X45" s="12">
        <f>IF(ResourceEffects[[#This Row],[Status]]="Locked",1,0)</f>
        <v>0</v>
      </c>
      <c r="Y45" s="12">
        <f>IF(ResourceEffects[[#This Row],[event_type]]=1,0,1)</f>
        <v>0</v>
      </c>
      <c r="Z45" s="12">
        <f>IF(ResourceEffects[[#This Row],[Use Abundancies]]="Yes",1,0)</f>
        <v>0</v>
      </c>
      <c r="AA45" s="12">
        <f>ResourceEffects[[#This Row],[∆]]</f>
        <v>1</v>
      </c>
    </row>
    <row r="46" spans="1:27" ht="14.4" customHeight="1" x14ac:dyDescent="0.3">
      <c r="A46" s="15">
        <v>11</v>
      </c>
      <c r="B46" t="s">
        <v>22</v>
      </c>
      <c r="C46" s="14" t="s">
        <v>431</v>
      </c>
      <c r="D46" s="11" t="s">
        <v>394</v>
      </c>
      <c r="E46" s="11">
        <v>1</v>
      </c>
      <c r="F46" s="27" t="s">
        <v>387</v>
      </c>
      <c r="G46" t="s">
        <v>168</v>
      </c>
      <c r="H46" s="11" t="s">
        <v>386</v>
      </c>
      <c r="I46" s="11">
        <f>0</f>
        <v>0</v>
      </c>
      <c r="J46" s="11" t="str">
        <f t="shared" si="1"/>
        <v>Yes</v>
      </c>
      <c r="K46" s="11" t="str">
        <f t="shared" si="2"/>
        <v>No</v>
      </c>
      <c r="L46" s="11">
        <f>INT(ResourceEffects[[#This Row],[Time Factor]]*TimeInterval/60/60/24)</f>
        <v>0</v>
      </c>
      <c r="M46" s="11">
        <f>INT(ResourceEffects[[#This Row],[Time Factor]]*TimeInterval/60/60)-ResourceEffects[[#This Row],[Days]]*24</f>
        <v>0</v>
      </c>
      <c r="N46" s="11">
        <f>INT(ResourceEffects[[#This Row],[Time Factor]]*TimeInterval/60)-ResourceEffects[[#This Row],[Hours]]*60-ResourceEffects[[#This Row],[Days]]*60*24</f>
        <v>0</v>
      </c>
      <c r="O46" s="11">
        <f>ResourceEffects[[#This Row],[Time Factor]]*TimeInterval-ResourceEffects[[#This Row],[Min]]*60-ResourceEffects[[#This Row],[Hours]]*60*60-ResourceEffects[[#This Row],[Days]]*60*60*24</f>
        <v>11</v>
      </c>
      <c r="P46" s="12">
        <f t="shared" ca="1" si="3"/>
        <v>906298305</v>
      </c>
      <c r="Q46" s="12">
        <f>_xlfn.XLOOKUP(ResourceEffects[[#This Row],[Protocol Name]],ProtocolNamesCol,ProtocolIds,"")</f>
        <v>11100</v>
      </c>
      <c r="R46" s="12">
        <f>ResourceEffects[[#This Row],[Time Factor]]</f>
        <v>11</v>
      </c>
      <c r="S46" s="12">
        <f>ResourceEffects[[#This Row],[Drone ID]]</f>
        <v>0</v>
      </c>
      <c r="T46" s="12">
        <f>_xlfn.XLOOKUP(ResourceEffects[[#This Row],[Resource Name]],ResourceNames,ResourceIds,"")</f>
        <v>1100</v>
      </c>
      <c r="U46" s="12">
        <f>_xlfn.XLOOKUP(ResourceEffects[[#This Row],[Event Type]],EventTypeNames,EventTypeIds,"")</f>
        <v>1</v>
      </c>
      <c r="V46" s="12">
        <f>IF(ResourceEffects[[#This Row],[Is Local]]="Yes",1,0)</f>
        <v>1</v>
      </c>
      <c r="W46" s="12">
        <f>IF(ResourceEffects[[#This Row],[Is Installed]]="Yes",1,0)</f>
        <v>0</v>
      </c>
      <c r="X46" s="12">
        <f>IF(ResourceEffects[[#This Row],[Status]]="Locked",1,0)</f>
        <v>0</v>
      </c>
      <c r="Y46" s="12">
        <f>IF(ResourceEffects[[#This Row],[event_type]]=1,0,1)</f>
        <v>0</v>
      </c>
      <c r="Z46" s="12">
        <f>IF(ResourceEffects[[#This Row],[Use Abundancies]]="Yes",1,0)</f>
        <v>1</v>
      </c>
      <c r="AA46" s="12">
        <f>ResourceEffects[[#This Row],[∆]]</f>
        <v>1</v>
      </c>
    </row>
    <row r="47" spans="1:27" ht="14.4" customHeight="1" x14ac:dyDescent="0.3">
      <c r="A47" s="15">
        <v>0</v>
      </c>
      <c r="B47" t="s">
        <v>23</v>
      </c>
      <c r="C47" s="14" t="s">
        <v>430</v>
      </c>
      <c r="D47" s="11" t="s">
        <v>395</v>
      </c>
      <c r="E47" s="11">
        <v>1</v>
      </c>
      <c r="F47" s="27" t="s">
        <v>387</v>
      </c>
      <c r="G47" t="s">
        <v>298</v>
      </c>
      <c r="H47" s="11" t="s">
        <v>429</v>
      </c>
      <c r="I47" s="11">
        <f>0</f>
        <v>0</v>
      </c>
      <c r="J47" s="11" t="str">
        <f t="shared" si="1"/>
        <v>Yes</v>
      </c>
      <c r="K47" s="11" t="str">
        <f t="shared" si="2"/>
        <v>No</v>
      </c>
      <c r="L47" s="11">
        <f>INT(ResourceEffects[[#This Row],[Time Factor]]*TimeInterval/60/60/24)</f>
        <v>0</v>
      </c>
      <c r="M47" s="11">
        <f>INT(ResourceEffects[[#This Row],[Time Factor]]*TimeInterval/60/60)-ResourceEffects[[#This Row],[Days]]*24</f>
        <v>0</v>
      </c>
      <c r="N47" s="11">
        <f>INT(ResourceEffects[[#This Row],[Time Factor]]*TimeInterval/60)-ResourceEffects[[#This Row],[Hours]]*60-ResourceEffects[[#This Row],[Days]]*60*24</f>
        <v>0</v>
      </c>
      <c r="O47" s="11">
        <f>ResourceEffects[[#This Row],[Time Factor]]*TimeInterval-ResourceEffects[[#This Row],[Min]]*60-ResourceEffects[[#This Row],[Hours]]*60*60-ResourceEffects[[#This Row],[Days]]*60*60*24</f>
        <v>0</v>
      </c>
      <c r="P47" s="12">
        <f t="shared" ca="1" si="3"/>
        <v>711626014</v>
      </c>
      <c r="Q47" s="12">
        <f>_xlfn.XLOOKUP(ResourceEffects[[#This Row],[Protocol Name]],ProtocolNamesCol,ProtocolIds,"")</f>
        <v>11110</v>
      </c>
      <c r="R47" s="12">
        <f>ResourceEffects[[#This Row],[Time Factor]]</f>
        <v>0</v>
      </c>
      <c r="S47" s="12">
        <f>ResourceEffects[[#This Row],[Drone ID]]</f>
        <v>0</v>
      </c>
      <c r="T47" s="12">
        <f>_xlfn.XLOOKUP(ResourceEffects[[#This Row],[Resource Name]],ResourceNames,ResourceIds,"")</f>
        <v>5131</v>
      </c>
      <c r="U47" s="12">
        <f>_xlfn.XLOOKUP(ResourceEffects[[#This Row],[Event Type]],EventTypeNames,EventTypeIds,"")</f>
        <v>2</v>
      </c>
      <c r="V47" s="12">
        <f>IF(ResourceEffects[[#This Row],[Is Local]]="Yes",1,0)</f>
        <v>1</v>
      </c>
      <c r="W47" s="12">
        <f>IF(ResourceEffects[[#This Row],[Is Installed]]="Yes",1,0)</f>
        <v>0</v>
      </c>
      <c r="X47" s="12">
        <f>IF(ResourceEffects[[#This Row],[Status]]="Locked",1,0)</f>
        <v>0</v>
      </c>
      <c r="Y47" s="12">
        <f>IF(ResourceEffects[[#This Row],[event_type]]=1,0,1)</f>
        <v>1</v>
      </c>
      <c r="Z47" s="12">
        <f>IF(ResourceEffects[[#This Row],[Use Abundancies]]="Yes",1,0)</f>
        <v>0</v>
      </c>
      <c r="AA47" s="12">
        <f>ResourceEffects[[#This Row],[∆]]</f>
        <v>1</v>
      </c>
    </row>
    <row r="48" spans="1:27" ht="14.4" customHeight="1" x14ac:dyDescent="0.3">
      <c r="A48" s="15">
        <v>0</v>
      </c>
      <c r="B48" t="s">
        <v>23</v>
      </c>
      <c r="C48" s="14" t="s">
        <v>430</v>
      </c>
      <c r="D48" s="11" t="s">
        <v>394</v>
      </c>
      <c r="E48" s="11">
        <v>1</v>
      </c>
      <c r="F48" s="27" t="s">
        <v>383</v>
      </c>
      <c r="G48" t="s">
        <v>298</v>
      </c>
      <c r="H48" s="11" t="str">
        <f>"No"</f>
        <v>No</v>
      </c>
      <c r="I48" s="11">
        <f>0</f>
        <v>0</v>
      </c>
      <c r="J48" s="11" t="str">
        <f t="shared" si="1"/>
        <v>Yes</v>
      </c>
      <c r="K48" s="11" t="str">
        <f t="shared" si="2"/>
        <v>No</v>
      </c>
      <c r="L48" s="11">
        <f>INT(ResourceEffects[[#This Row],[Time Factor]]*TimeInterval/60/60/24)</f>
        <v>0</v>
      </c>
      <c r="M48" s="11">
        <f>INT(ResourceEffects[[#This Row],[Time Factor]]*TimeInterval/60/60)-ResourceEffects[[#This Row],[Days]]*24</f>
        <v>0</v>
      </c>
      <c r="N48" s="11">
        <f>INT(ResourceEffects[[#This Row],[Time Factor]]*TimeInterval/60)-ResourceEffects[[#This Row],[Hours]]*60-ResourceEffects[[#This Row],[Days]]*60*24</f>
        <v>0</v>
      </c>
      <c r="O48" s="11">
        <f>ResourceEffects[[#This Row],[Time Factor]]*TimeInterval-ResourceEffects[[#This Row],[Min]]*60-ResourceEffects[[#This Row],[Hours]]*60*60-ResourceEffects[[#This Row],[Days]]*60*60*24</f>
        <v>0</v>
      </c>
      <c r="P48" s="12">
        <f t="shared" ca="1" si="3"/>
        <v>895005922</v>
      </c>
      <c r="Q48" s="12">
        <f>_xlfn.XLOOKUP(ResourceEffects[[#This Row],[Protocol Name]],ProtocolNamesCol,ProtocolIds,"")</f>
        <v>11110</v>
      </c>
      <c r="R48" s="12">
        <f>ResourceEffects[[#This Row],[Time Factor]]</f>
        <v>0</v>
      </c>
      <c r="S48" s="12">
        <f>ResourceEffects[[#This Row],[Drone ID]]</f>
        <v>0</v>
      </c>
      <c r="T48" s="12">
        <f>_xlfn.XLOOKUP(ResourceEffects[[#This Row],[Resource Name]],ResourceNames,ResourceIds,"")</f>
        <v>5131</v>
      </c>
      <c r="U48" s="12">
        <f>_xlfn.XLOOKUP(ResourceEffects[[#This Row],[Event Type]],EventTypeNames,EventTypeIds,"")</f>
        <v>1</v>
      </c>
      <c r="V48" s="12">
        <f>IF(ResourceEffects[[#This Row],[Is Local]]="Yes",1,0)</f>
        <v>1</v>
      </c>
      <c r="W48" s="12">
        <f>IF(ResourceEffects[[#This Row],[Is Installed]]="Yes",1,0)</f>
        <v>0</v>
      </c>
      <c r="X48" s="12">
        <f>IF(ResourceEffects[[#This Row],[Status]]="Locked",1,0)</f>
        <v>1</v>
      </c>
      <c r="Y48" s="12">
        <f>IF(ResourceEffects[[#This Row],[event_type]]=1,0,1)</f>
        <v>0</v>
      </c>
      <c r="Z48" s="12">
        <f>IF(ResourceEffects[[#This Row],[Use Abundancies]]="Yes",1,0)</f>
        <v>0</v>
      </c>
      <c r="AA48" s="12">
        <f>ResourceEffects[[#This Row],[∆]]</f>
        <v>1</v>
      </c>
    </row>
    <row r="49" spans="1:27" ht="14.4" customHeight="1" x14ac:dyDescent="0.3">
      <c r="A49" s="15">
        <v>10</v>
      </c>
      <c r="B49" t="s">
        <v>23</v>
      </c>
      <c r="C49" s="14" t="s">
        <v>432</v>
      </c>
      <c r="D49" s="11" t="s">
        <v>395</v>
      </c>
      <c r="E49" s="11">
        <v>1</v>
      </c>
      <c r="F49" s="27" t="s">
        <v>383</v>
      </c>
      <c r="G49" t="s">
        <v>298</v>
      </c>
      <c r="H49" s="11" t="str">
        <f>"No"</f>
        <v>No</v>
      </c>
      <c r="I49" s="11">
        <f>0</f>
        <v>0</v>
      </c>
      <c r="J49" s="11" t="str">
        <f t="shared" si="1"/>
        <v>Yes</v>
      </c>
      <c r="K49" s="11" t="str">
        <f t="shared" si="2"/>
        <v>No</v>
      </c>
      <c r="L49" s="11">
        <f>INT(ResourceEffects[[#This Row],[Time Factor]]*TimeInterval/60/60/24)</f>
        <v>0</v>
      </c>
      <c r="M49" s="11">
        <f>INT(ResourceEffects[[#This Row],[Time Factor]]*TimeInterval/60/60)-ResourceEffects[[#This Row],[Days]]*24</f>
        <v>0</v>
      </c>
      <c r="N49" s="11">
        <f>INT(ResourceEffects[[#This Row],[Time Factor]]*TimeInterval/60)-ResourceEffects[[#This Row],[Hours]]*60-ResourceEffects[[#This Row],[Days]]*60*24</f>
        <v>0</v>
      </c>
      <c r="O49" s="11">
        <f>ResourceEffects[[#This Row],[Time Factor]]*TimeInterval-ResourceEffects[[#This Row],[Min]]*60-ResourceEffects[[#This Row],[Hours]]*60*60-ResourceEffects[[#This Row],[Days]]*60*60*24</f>
        <v>10</v>
      </c>
      <c r="P49" s="12">
        <f t="shared" ca="1" si="3"/>
        <v>184053182</v>
      </c>
      <c r="Q49" s="12">
        <f>_xlfn.XLOOKUP(ResourceEffects[[#This Row],[Protocol Name]],ProtocolNamesCol,ProtocolIds,"")</f>
        <v>11110</v>
      </c>
      <c r="R49" s="12">
        <f>ResourceEffects[[#This Row],[Time Factor]]</f>
        <v>10</v>
      </c>
      <c r="S49" s="12">
        <f>ResourceEffects[[#This Row],[Drone ID]]</f>
        <v>0</v>
      </c>
      <c r="T49" s="12">
        <f>_xlfn.XLOOKUP(ResourceEffects[[#This Row],[Resource Name]],ResourceNames,ResourceIds,"")</f>
        <v>5131</v>
      </c>
      <c r="U49" s="12">
        <f>_xlfn.XLOOKUP(ResourceEffects[[#This Row],[Event Type]],EventTypeNames,EventTypeIds,"")</f>
        <v>2</v>
      </c>
      <c r="V49" s="12">
        <f>IF(ResourceEffects[[#This Row],[Is Local]]="Yes",1,0)</f>
        <v>1</v>
      </c>
      <c r="W49" s="12">
        <f>IF(ResourceEffects[[#This Row],[Is Installed]]="Yes",1,0)</f>
        <v>0</v>
      </c>
      <c r="X49" s="12">
        <f>IF(ResourceEffects[[#This Row],[Status]]="Locked",1,0)</f>
        <v>1</v>
      </c>
      <c r="Y49" s="12">
        <f>IF(ResourceEffects[[#This Row],[event_type]]=1,0,1)</f>
        <v>1</v>
      </c>
      <c r="Z49" s="12">
        <f>IF(ResourceEffects[[#This Row],[Use Abundancies]]="Yes",1,0)</f>
        <v>0</v>
      </c>
      <c r="AA49" s="12">
        <f>ResourceEffects[[#This Row],[∆]]</f>
        <v>1</v>
      </c>
    </row>
    <row r="50" spans="1:27" ht="14.4" customHeight="1" x14ac:dyDescent="0.3">
      <c r="A50" s="15">
        <v>10</v>
      </c>
      <c r="B50" t="s">
        <v>23</v>
      </c>
      <c r="C50" s="14" t="s">
        <v>432</v>
      </c>
      <c r="D50" s="11" t="s">
        <v>394</v>
      </c>
      <c r="E50" s="11">
        <v>1</v>
      </c>
      <c r="F50" s="27" t="s">
        <v>387</v>
      </c>
      <c r="G50" t="s">
        <v>298</v>
      </c>
      <c r="H50" s="11" t="s">
        <v>429</v>
      </c>
      <c r="I50" s="11">
        <f>0</f>
        <v>0</v>
      </c>
      <c r="J50" s="11" t="str">
        <f t="shared" si="1"/>
        <v>Yes</v>
      </c>
      <c r="K50" s="11" t="str">
        <f t="shared" si="2"/>
        <v>No</v>
      </c>
      <c r="L50" s="11">
        <f>INT(ResourceEffects[[#This Row],[Time Factor]]*TimeInterval/60/60/24)</f>
        <v>0</v>
      </c>
      <c r="M50" s="11">
        <f>INT(ResourceEffects[[#This Row],[Time Factor]]*TimeInterval/60/60)-ResourceEffects[[#This Row],[Days]]*24</f>
        <v>0</v>
      </c>
      <c r="N50" s="11">
        <f>INT(ResourceEffects[[#This Row],[Time Factor]]*TimeInterval/60)-ResourceEffects[[#This Row],[Hours]]*60-ResourceEffects[[#This Row],[Days]]*60*24</f>
        <v>0</v>
      </c>
      <c r="O50" s="11">
        <f>ResourceEffects[[#This Row],[Time Factor]]*TimeInterval-ResourceEffects[[#This Row],[Min]]*60-ResourceEffects[[#This Row],[Hours]]*60*60-ResourceEffects[[#This Row],[Days]]*60*60*24</f>
        <v>10</v>
      </c>
      <c r="P50" s="12">
        <f t="shared" ca="1" si="3"/>
        <v>193454769</v>
      </c>
      <c r="Q50" s="12">
        <f>_xlfn.XLOOKUP(ResourceEffects[[#This Row],[Protocol Name]],ProtocolNamesCol,ProtocolIds,"")</f>
        <v>11110</v>
      </c>
      <c r="R50" s="12">
        <f>ResourceEffects[[#This Row],[Time Factor]]</f>
        <v>10</v>
      </c>
      <c r="S50" s="12">
        <f>ResourceEffects[[#This Row],[Drone ID]]</f>
        <v>0</v>
      </c>
      <c r="T50" s="12">
        <f>_xlfn.XLOOKUP(ResourceEffects[[#This Row],[Resource Name]],ResourceNames,ResourceIds,"")</f>
        <v>5131</v>
      </c>
      <c r="U50" s="12">
        <f>_xlfn.XLOOKUP(ResourceEffects[[#This Row],[Event Type]],EventTypeNames,EventTypeIds,"")</f>
        <v>1</v>
      </c>
      <c r="V50" s="12">
        <f>IF(ResourceEffects[[#This Row],[Is Local]]="Yes",1,0)</f>
        <v>1</v>
      </c>
      <c r="W50" s="12">
        <f>IF(ResourceEffects[[#This Row],[Is Installed]]="Yes",1,0)</f>
        <v>0</v>
      </c>
      <c r="X50" s="12">
        <f>IF(ResourceEffects[[#This Row],[Status]]="Locked",1,0)</f>
        <v>0</v>
      </c>
      <c r="Y50" s="12">
        <f>IF(ResourceEffects[[#This Row],[event_type]]=1,0,1)</f>
        <v>0</v>
      </c>
      <c r="Z50" s="12">
        <f>IF(ResourceEffects[[#This Row],[Use Abundancies]]="Yes",1,0)</f>
        <v>0</v>
      </c>
      <c r="AA50" s="12">
        <f>ResourceEffects[[#This Row],[∆]]</f>
        <v>1</v>
      </c>
    </row>
    <row r="51" spans="1:27" ht="14.4" customHeight="1" x14ac:dyDescent="0.3">
      <c r="A51" s="15">
        <v>11</v>
      </c>
      <c r="B51" t="s">
        <v>23</v>
      </c>
      <c r="C51" s="14" t="s">
        <v>431</v>
      </c>
      <c r="D51" s="11" t="s">
        <v>394</v>
      </c>
      <c r="E51" s="11">
        <v>1</v>
      </c>
      <c r="F51" s="27" t="s">
        <v>387</v>
      </c>
      <c r="G51" t="s">
        <v>168</v>
      </c>
      <c r="H51" s="11" t="s">
        <v>386</v>
      </c>
      <c r="I51" s="11">
        <f>0</f>
        <v>0</v>
      </c>
      <c r="J51" s="11" t="str">
        <f t="shared" si="1"/>
        <v>Yes</v>
      </c>
      <c r="K51" s="11" t="str">
        <f t="shared" si="2"/>
        <v>No</v>
      </c>
      <c r="L51" s="11">
        <f>INT(ResourceEffects[[#This Row],[Time Factor]]*TimeInterval/60/60/24)</f>
        <v>0</v>
      </c>
      <c r="M51" s="11">
        <f>INT(ResourceEffects[[#This Row],[Time Factor]]*TimeInterval/60/60)-ResourceEffects[[#This Row],[Days]]*24</f>
        <v>0</v>
      </c>
      <c r="N51" s="11">
        <f>INT(ResourceEffects[[#This Row],[Time Factor]]*TimeInterval/60)-ResourceEffects[[#This Row],[Hours]]*60-ResourceEffects[[#This Row],[Days]]*60*24</f>
        <v>0</v>
      </c>
      <c r="O51" s="11">
        <f>ResourceEffects[[#This Row],[Time Factor]]*TimeInterval-ResourceEffects[[#This Row],[Min]]*60-ResourceEffects[[#This Row],[Hours]]*60*60-ResourceEffects[[#This Row],[Days]]*60*60*24</f>
        <v>11</v>
      </c>
      <c r="P51" s="12">
        <f t="shared" ca="1" si="3"/>
        <v>417313143</v>
      </c>
      <c r="Q51" s="12">
        <f>_xlfn.XLOOKUP(ResourceEffects[[#This Row],[Protocol Name]],ProtocolNamesCol,ProtocolIds,"")</f>
        <v>11110</v>
      </c>
      <c r="R51" s="12">
        <f>ResourceEffects[[#This Row],[Time Factor]]</f>
        <v>11</v>
      </c>
      <c r="S51" s="12">
        <f>ResourceEffects[[#This Row],[Drone ID]]</f>
        <v>0</v>
      </c>
      <c r="T51" s="12">
        <f>_xlfn.XLOOKUP(ResourceEffects[[#This Row],[Resource Name]],ResourceNames,ResourceIds,"")</f>
        <v>1100</v>
      </c>
      <c r="U51" s="12">
        <f>_xlfn.XLOOKUP(ResourceEffects[[#This Row],[Event Type]],EventTypeNames,EventTypeIds,"")</f>
        <v>1</v>
      </c>
      <c r="V51" s="12">
        <f>IF(ResourceEffects[[#This Row],[Is Local]]="Yes",1,0)</f>
        <v>1</v>
      </c>
      <c r="W51" s="12">
        <f>IF(ResourceEffects[[#This Row],[Is Installed]]="Yes",1,0)</f>
        <v>0</v>
      </c>
      <c r="X51" s="12">
        <f>IF(ResourceEffects[[#This Row],[Status]]="Locked",1,0)</f>
        <v>0</v>
      </c>
      <c r="Y51" s="12">
        <f>IF(ResourceEffects[[#This Row],[event_type]]=1,0,1)</f>
        <v>0</v>
      </c>
      <c r="Z51" s="12">
        <f>IF(ResourceEffects[[#This Row],[Use Abundancies]]="Yes",1,0)</f>
        <v>1</v>
      </c>
      <c r="AA51" s="12">
        <f>ResourceEffects[[#This Row],[∆]]</f>
        <v>1</v>
      </c>
    </row>
    <row r="52" spans="1:27" ht="14.4" customHeight="1" x14ac:dyDescent="0.3">
      <c r="A52" s="15">
        <v>0</v>
      </c>
      <c r="B52" t="s">
        <v>24</v>
      </c>
      <c r="C52" s="14" t="s">
        <v>430</v>
      </c>
      <c r="D52" s="11" t="s">
        <v>395</v>
      </c>
      <c r="E52" s="11">
        <v>1</v>
      </c>
      <c r="F52" s="27" t="s">
        <v>387</v>
      </c>
      <c r="G52" t="s">
        <v>298</v>
      </c>
      <c r="H52" s="11" t="s">
        <v>429</v>
      </c>
      <c r="I52" s="11">
        <f>0</f>
        <v>0</v>
      </c>
      <c r="J52" s="11" t="str">
        <f t="shared" si="1"/>
        <v>Yes</v>
      </c>
      <c r="K52" s="11" t="str">
        <f t="shared" si="2"/>
        <v>No</v>
      </c>
      <c r="L52" s="11">
        <f>INT(ResourceEffects[[#This Row],[Time Factor]]*TimeInterval/60/60/24)</f>
        <v>0</v>
      </c>
      <c r="M52" s="11">
        <f>INT(ResourceEffects[[#This Row],[Time Factor]]*TimeInterval/60/60)-ResourceEffects[[#This Row],[Days]]*24</f>
        <v>0</v>
      </c>
      <c r="N52" s="11">
        <f>INT(ResourceEffects[[#This Row],[Time Factor]]*TimeInterval/60)-ResourceEffects[[#This Row],[Hours]]*60-ResourceEffects[[#This Row],[Days]]*60*24</f>
        <v>0</v>
      </c>
      <c r="O52" s="11">
        <f>ResourceEffects[[#This Row],[Time Factor]]*TimeInterval-ResourceEffects[[#This Row],[Min]]*60-ResourceEffects[[#This Row],[Hours]]*60*60-ResourceEffects[[#This Row],[Days]]*60*60*24</f>
        <v>0</v>
      </c>
      <c r="P52" s="12">
        <f t="shared" ca="1" si="3"/>
        <v>44669946</v>
      </c>
      <c r="Q52" s="12">
        <f>_xlfn.XLOOKUP(ResourceEffects[[#This Row],[Protocol Name]],ProtocolNamesCol,ProtocolIds,"")</f>
        <v>11120</v>
      </c>
      <c r="R52" s="12">
        <f>ResourceEffects[[#This Row],[Time Factor]]</f>
        <v>0</v>
      </c>
      <c r="S52" s="12">
        <f>ResourceEffects[[#This Row],[Drone ID]]</f>
        <v>0</v>
      </c>
      <c r="T52" s="12">
        <f>_xlfn.XLOOKUP(ResourceEffects[[#This Row],[Resource Name]],ResourceNames,ResourceIds,"")</f>
        <v>5131</v>
      </c>
      <c r="U52" s="12">
        <f>_xlfn.XLOOKUP(ResourceEffects[[#This Row],[Event Type]],EventTypeNames,EventTypeIds,"")</f>
        <v>2</v>
      </c>
      <c r="V52" s="12">
        <f>IF(ResourceEffects[[#This Row],[Is Local]]="Yes",1,0)</f>
        <v>1</v>
      </c>
      <c r="W52" s="12">
        <f>IF(ResourceEffects[[#This Row],[Is Installed]]="Yes",1,0)</f>
        <v>0</v>
      </c>
      <c r="X52" s="12">
        <f>IF(ResourceEffects[[#This Row],[Status]]="Locked",1,0)</f>
        <v>0</v>
      </c>
      <c r="Y52" s="12">
        <f>IF(ResourceEffects[[#This Row],[event_type]]=1,0,1)</f>
        <v>1</v>
      </c>
      <c r="Z52" s="12">
        <f>IF(ResourceEffects[[#This Row],[Use Abundancies]]="Yes",1,0)</f>
        <v>0</v>
      </c>
      <c r="AA52" s="12">
        <f>ResourceEffects[[#This Row],[∆]]</f>
        <v>1</v>
      </c>
    </row>
    <row r="53" spans="1:27" ht="14.4" customHeight="1" x14ac:dyDescent="0.3">
      <c r="A53" s="15">
        <v>0</v>
      </c>
      <c r="B53" t="s">
        <v>24</v>
      </c>
      <c r="C53" s="14" t="s">
        <v>430</v>
      </c>
      <c r="D53" s="11" t="s">
        <v>394</v>
      </c>
      <c r="E53" s="11">
        <v>1</v>
      </c>
      <c r="F53" s="27" t="s">
        <v>383</v>
      </c>
      <c r="G53" t="s">
        <v>298</v>
      </c>
      <c r="H53" s="11" t="str">
        <f>"No"</f>
        <v>No</v>
      </c>
      <c r="I53" s="11">
        <f>0</f>
        <v>0</v>
      </c>
      <c r="J53" s="11" t="str">
        <f t="shared" si="1"/>
        <v>Yes</v>
      </c>
      <c r="K53" s="11" t="str">
        <f t="shared" si="2"/>
        <v>No</v>
      </c>
      <c r="L53" s="11">
        <f>INT(ResourceEffects[[#This Row],[Time Factor]]*TimeInterval/60/60/24)</f>
        <v>0</v>
      </c>
      <c r="M53" s="11">
        <f>INT(ResourceEffects[[#This Row],[Time Factor]]*TimeInterval/60/60)-ResourceEffects[[#This Row],[Days]]*24</f>
        <v>0</v>
      </c>
      <c r="N53" s="11">
        <f>INT(ResourceEffects[[#This Row],[Time Factor]]*TimeInterval/60)-ResourceEffects[[#This Row],[Hours]]*60-ResourceEffects[[#This Row],[Days]]*60*24</f>
        <v>0</v>
      </c>
      <c r="O53" s="11">
        <f>ResourceEffects[[#This Row],[Time Factor]]*TimeInterval-ResourceEffects[[#This Row],[Min]]*60-ResourceEffects[[#This Row],[Hours]]*60*60-ResourceEffects[[#This Row],[Days]]*60*60*24</f>
        <v>0</v>
      </c>
      <c r="P53" s="12">
        <f t="shared" ca="1" si="3"/>
        <v>673238579</v>
      </c>
      <c r="Q53" s="12">
        <f>_xlfn.XLOOKUP(ResourceEffects[[#This Row],[Protocol Name]],ProtocolNamesCol,ProtocolIds,"")</f>
        <v>11120</v>
      </c>
      <c r="R53" s="12">
        <f>ResourceEffects[[#This Row],[Time Factor]]</f>
        <v>0</v>
      </c>
      <c r="S53" s="12">
        <f>ResourceEffects[[#This Row],[Drone ID]]</f>
        <v>0</v>
      </c>
      <c r="T53" s="12">
        <f>_xlfn.XLOOKUP(ResourceEffects[[#This Row],[Resource Name]],ResourceNames,ResourceIds,"")</f>
        <v>5131</v>
      </c>
      <c r="U53" s="12">
        <f>_xlfn.XLOOKUP(ResourceEffects[[#This Row],[Event Type]],EventTypeNames,EventTypeIds,"")</f>
        <v>1</v>
      </c>
      <c r="V53" s="12">
        <f>IF(ResourceEffects[[#This Row],[Is Local]]="Yes",1,0)</f>
        <v>1</v>
      </c>
      <c r="W53" s="12">
        <f>IF(ResourceEffects[[#This Row],[Is Installed]]="Yes",1,0)</f>
        <v>0</v>
      </c>
      <c r="X53" s="12">
        <f>IF(ResourceEffects[[#This Row],[Status]]="Locked",1,0)</f>
        <v>1</v>
      </c>
      <c r="Y53" s="12">
        <f>IF(ResourceEffects[[#This Row],[event_type]]=1,0,1)</f>
        <v>0</v>
      </c>
      <c r="Z53" s="12">
        <f>IF(ResourceEffects[[#This Row],[Use Abundancies]]="Yes",1,0)</f>
        <v>0</v>
      </c>
      <c r="AA53" s="12">
        <f>ResourceEffects[[#This Row],[∆]]</f>
        <v>1</v>
      </c>
    </row>
    <row r="54" spans="1:27" ht="14.4" customHeight="1" x14ac:dyDescent="0.3">
      <c r="A54" s="15">
        <v>10</v>
      </c>
      <c r="B54" t="s">
        <v>24</v>
      </c>
      <c r="C54" s="14" t="s">
        <v>432</v>
      </c>
      <c r="D54" s="11" t="s">
        <v>395</v>
      </c>
      <c r="E54" s="11">
        <v>1</v>
      </c>
      <c r="F54" s="27" t="s">
        <v>383</v>
      </c>
      <c r="G54" t="s">
        <v>298</v>
      </c>
      <c r="H54" s="11" t="str">
        <f>"No"</f>
        <v>No</v>
      </c>
      <c r="I54" s="11">
        <f>0</f>
        <v>0</v>
      </c>
      <c r="J54" s="11" t="str">
        <f t="shared" si="1"/>
        <v>Yes</v>
      </c>
      <c r="K54" s="11" t="str">
        <f t="shared" si="2"/>
        <v>No</v>
      </c>
      <c r="L54" s="11">
        <f>INT(ResourceEffects[[#This Row],[Time Factor]]*TimeInterval/60/60/24)</f>
        <v>0</v>
      </c>
      <c r="M54" s="11">
        <f>INT(ResourceEffects[[#This Row],[Time Factor]]*TimeInterval/60/60)-ResourceEffects[[#This Row],[Days]]*24</f>
        <v>0</v>
      </c>
      <c r="N54" s="11">
        <f>INT(ResourceEffects[[#This Row],[Time Factor]]*TimeInterval/60)-ResourceEffects[[#This Row],[Hours]]*60-ResourceEffects[[#This Row],[Days]]*60*24</f>
        <v>0</v>
      </c>
      <c r="O54" s="11">
        <f>ResourceEffects[[#This Row],[Time Factor]]*TimeInterval-ResourceEffects[[#This Row],[Min]]*60-ResourceEffects[[#This Row],[Hours]]*60*60-ResourceEffects[[#This Row],[Days]]*60*60*24</f>
        <v>10</v>
      </c>
      <c r="P54" s="12">
        <f t="shared" ca="1" si="3"/>
        <v>148426489</v>
      </c>
      <c r="Q54" s="12">
        <f>_xlfn.XLOOKUP(ResourceEffects[[#This Row],[Protocol Name]],ProtocolNamesCol,ProtocolIds,"")</f>
        <v>11120</v>
      </c>
      <c r="R54" s="12">
        <f>ResourceEffects[[#This Row],[Time Factor]]</f>
        <v>10</v>
      </c>
      <c r="S54" s="12">
        <f>ResourceEffects[[#This Row],[Drone ID]]</f>
        <v>0</v>
      </c>
      <c r="T54" s="12">
        <f>_xlfn.XLOOKUP(ResourceEffects[[#This Row],[Resource Name]],ResourceNames,ResourceIds,"")</f>
        <v>5131</v>
      </c>
      <c r="U54" s="12">
        <f>_xlfn.XLOOKUP(ResourceEffects[[#This Row],[Event Type]],EventTypeNames,EventTypeIds,"")</f>
        <v>2</v>
      </c>
      <c r="V54" s="12">
        <f>IF(ResourceEffects[[#This Row],[Is Local]]="Yes",1,0)</f>
        <v>1</v>
      </c>
      <c r="W54" s="12">
        <f>IF(ResourceEffects[[#This Row],[Is Installed]]="Yes",1,0)</f>
        <v>0</v>
      </c>
      <c r="X54" s="12">
        <f>IF(ResourceEffects[[#This Row],[Status]]="Locked",1,0)</f>
        <v>1</v>
      </c>
      <c r="Y54" s="12">
        <f>IF(ResourceEffects[[#This Row],[event_type]]=1,0,1)</f>
        <v>1</v>
      </c>
      <c r="Z54" s="12">
        <f>IF(ResourceEffects[[#This Row],[Use Abundancies]]="Yes",1,0)</f>
        <v>0</v>
      </c>
      <c r="AA54" s="12">
        <f>ResourceEffects[[#This Row],[∆]]</f>
        <v>1</v>
      </c>
    </row>
    <row r="55" spans="1:27" ht="14.4" customHeight="1" x14ac:dyDescent="0.3">
      <c r="A55" s="15">
        <v>10</v>
      </c>
      <c r="B55" t="s">
        <v>24</v>
      </c>
      <c r="C55" s="14" t="s">
        <v>432</v>
      </c>
      <c r="D55" s="11" t="s">
        <v>394</v>
      </c>
      <c r="E55" s="11">
        <v>1</v>
      </c>
      <c r="F55" s="27" t="s">
        <v>387</v>
      </c>
      <c r="G55" t="s">
        <v>298</v>
      </c>
      <c r="H55" s="11" t="s">
        <v>429</v>
      </c>
      <c r="I55" s="11">
        <f>0</f>
        <v>0</v>
      </c>
      <c r="J55" s="11" t="str">
        <f t="shared" si="1"/>
        <v>Yes</v>
      </c>
      <c r="K55" s="11" t="str">
        <f t="shared" si="2"/>
        <v>No</v>
      </c>
      <c r="L55" s="11">
        <f>INT(ResourceEffects[[#This Row],[Time Factor]]*TimeInterval/60/60/24)</f>
        <v>0</v>
      </c>
      <c r="M55" s="11">
        <f>INT(ResourceEffects[[#This Row],[Time Factor]]*TimeInterval/60/60)-ResourceEffects[[#This Row],[Days]]*24</f>
        <v>0</v>
      </c>
      <c r="N55" s="11">
        <f>INT(ResourceEffects[[#This Row],[Time Factor]]*TimeInterval/60)-ResourceEffects[[#This Row],[Hours]]*60-ResourceEffects[[#This Row],[Days]]*60*24</f>
        <v>0</v>
      </c>
      <c r="O55" s="11">
        <f>ResourceEffects[[#This Row],[Time Factor]]*TimeInterval-ResourceEffects[[#This Row],[Min]]*60-ResourceEffects[[#This Row],[Hours]]*60*60-ResourceEffects[[#This Row],[Days]]*60*60*24</f>
        <v>10</v>
      </c>
      <c r="P55" s="12">
        <f t="shared" ca="1" si="3"/>
        <v>23384126</v>
      </c>
      <c r="Q55" s="12">
        <f>_xlfn.XLOOKUP(ResourceEffects[[#This Row],[Protocol Name]],ProtocolNamesCol,ProtocolIds,"")</f>
        <v>11120</v>
      </c>
      <c r="R55" s="12">
        <f>ResourceEffects[[#This Row],[Time Factor]]</f>
        <v>10</v>
      </c>
      <c r="S55" s="12">
        <f>ResourceEffects[[#This Row],[Drone ID]]</f>
        <v>0</v>
      </c>
      <c r="T55" s="12">
        <f>_xlfn.XLOOKUP(ResourceEffects[[#This Row],[Resource Name]],ResourceNames,ResourceIds,"")</f>
        <v>5131</v>
      </c>
      <c r="U55" s="12">
        <f>_xlfn.XLOOKUP(ResourceEffects[[#This Row],[Event Type]],EventTypeNames,EventTypeIds,"")</f>
        <v>1</v>
      </c>
      <c r="V55" s="12">
        <f>IF(ResourceEffects[[#This Row],[Is Local]]="Yes",1,0)</f>
        <v>1</v>
      </c>
      <c r="W55" s="12">
        <f>IF(ResourceEffects[[#This Row],[Is Installed]]="Yes",1,0)</f>
        <v>0</v>
      </c>
      <c r="X55" s="12">
        <f>IF(ResourceEffects[[#This Row],[Status]]="Locked",1,0)</f>
        <v>0</v>
      </c>
      <c r="Y55" s="12">
        <f>IF(ResourceEffects[[#This Row],[event_type]]=1,0,1)</f>
        <v>0</v>
      </c>
      <c r="Z55" s="12">
        <f>IF(ResourceEffects[[#This Row],[Use Abundancies]]="Yes",1,0)</f>
        <v>0</v>
      </c>
      <c r="AA55" s="12">
        <f>ResourceEffects[[#This Row],[∆]]</f>
        <v>1</v>
      </c>
    </row>
    <row r="56" spans="1:27" ht="14.4" customHeight="1" x14ac:dyDescent="0.3">
      <c r="A56" s="15">
        <v>11</v>
      </c>
      <c r="B56" t="s">
        <v>24</v>
      </c>
      <c r="C56" s="14" t="s">
        <v>431</v>
      </c>
      <c r="D56" s="11" t="s">
        <v>394</v>
      </c>
      <c r="E56" s="11">
        <v>1</v>
      </c>
      <c r="F56" s="27" t="s">
        <v>387</v>
      </c>
      <c r="G56" t="s">
        <v>171</v>
      </c>
      <c r="H56" s="11" t="s">
        <v>386</v>
      </c>
      <c r="I56" s="11">
        <f>0</f>
        <v>0</v>
      </c>
      <c r="J56" s="11" t="str">
        <f t="shared" si="1"/>
        <v>Yes</v>
      </c>
      <c r="K56" s="11" t="str">
        <f t="shared" si="2"/>
        <v>No</v>
      </c>
      <c r="L56" s="11">
        <f>INT(ResourceEffects[[#This Row],[Time Factor]]*TimeInterval/60/60/24)</f>
        <v>0</v>
      </c>
      <c r="M56" s="11">
        <f>INT(ResourceEffects[[#This Row],[Time Factor]]*TimeInterval/60/60)-ResourceEffects[[#This Row],[Days]]*24</f>
        <v>0</v>
      </c>
      <c r="N56" s="11">
        <f>INT(ResourceEffects[[#This Row],[Time Factor]]*TimeInterval/60)-ResourceEffects[[#This Row],[Hours]]*60-ResourceEffects[[#This Row],[Days]]*60*24</f>
        <v>0</v>
      </c>
      <c r="O56" s="11">
        <f>ResourceEffects[[#This Row],[Time Factor]]*TimeInterval-ResourceEffects[[#This Row],[Min]]*60-ResourceEffects[[#This Row],[Hours]]*60*60-ResourceEffects[[#This Row],[Days]]*60*60*24</f>
        <v>11</v>
      </c>
      <c r="P56" s="12">
        <f t="shared" ca="1" si="3"/>
        <v>187581800</v>
      </c>
      <c r="Q56" s="12">
        <f>_xlfn.XLOOKUP(ResourceEffects[[#This Row],[Protocol Name]],ProtocolNamesCol,ProtocolIds,"")</f>
        <v>11120</v>
      </c>
      <c r="R56" s="12">
        <f>ResourceEffects[[#This Row],[Time Factor]]</f>
        <v>11</v>
      </c>
      <c r="S56" s="12">
        <f>ResourceEffects[[#This Row],[Drone ID]]</f>
        <v>0</v>
      </c>
      <c r="T56" s="12">
        <f>_xlfn.XLOOKUP(ResourceEffects[[#This Row],[Resource Name]],ResourceNames,ResourceIds,"")</f>
        <v>1120</v>
      </c>
      <c r="U56" s="12">
        <f>_xlfn.XLOOKUP(ResourceEffects[[#This Row],[Event Type]],EventTypeNames,EventTypeIds,"")</f>
        <v>1</v>
      </c>
      <c r="V56" s="12">
        <f>IF(ResourceEffects[[#This Row],[Is Local]]="Yes",1,0)</f>
        <v>1</v>
      </c>
      <c r="W56" s="12">
        <f>IF(ResourceEffects[[#This Row],[Is Installed]]="Yes",1,0)</f>
        <v>0</v>
      </c>
      <c r="X56" s="12">
        <f>IF(ResourceEffects[[#This Row],[Status]]="Locked",1,0)</f>
        <v>0</v>
      </c>
      <c r="Y56" s="12">
        <f>IF(ResourceEffects[[#This Row],[event_type]]=1,0,1)</f>
        <v>0</v>
      </c>
      <c r="Z56" s="12">
        <f>IF(ResourceEffects[[#This Row],[Use Abundancies]]="Yes",1,0)</f>
        <v>1</v>
      </c>
      <c r="AA56" s="12">
        <f>ResourceEffects[[#This Row],[∆]]</f>
        <v>1</v>
      </c>
    </row>
    <row r="57" spans="1:27" ht="14.4" customHeight="1" x14ac:dyDescent="0.3">
      <c r="A57" s="15">
        <v>0</v>
      </c>
      <c r="B57" t="s">
        <v>25</v>
      </c>
      <c r="C57" s="14" t="s">
        <v>430</v>
      </c>
      <c r="D57" s="11" t="s">
        <v>395</v>
      </c>
      <c r="E57" s="11">
        <v>1</v>
      </c>
      <c r="F57" s="27" t="s">
        <v>387</v>
      </c>
      <c r="G57" t="s">
        <v>298</v>
      </c>
      <c r="H57" s="11" t="s">
        <v>429</v>
      </c>
      <c r="I57" s="11">
        <f>0</f>
        <v>0</v>
      </c>
      <c r="J57" s="11" t="str">
        <f t="shared" si="1"/>
        <v>Yes</v>
      </c>
      <c r="K57" s="11" t="str">
        <f t="shared" si="2"/>
        <v>No</v>
      </c>
      <c r="L57" s="11">
        <f>INT(ResourceEffects[[#This Row],[Time Factor]]*TimeInterval/60/60/24)</f>
        <v>0</v>
      </c>
      <c r="M57" s="11">
        <f>INT(ResourceEffects[[#This Row],[Time Factor]]*TimeInterval/60/60)-ResourceEffects[[#This Row],[Days]]*24</f>
        <v>0</v>
      </c>
      <c r="N57" s="11">
        <f>INT(ResourceEffects[[#This Row],[Time Factor]]*TimeInterval/60)-ResourceEffects[[#This Row],[Hours]]*60-ResourceEffects[[#This Row],[Days]]*60*24</f>
        <v>0</v>
      </c>
      <c r="O57" s="11">
        <f>ResourceEffects[[#This Row],[Time Factor]]*TimeInterval-ResourceEffects[[#This Row],[Min]]*60-ResourceEffects[[#This Row],[Hours]]*60*60-ResourceEffects[[#This Row],[Days]]*60*60*24</f>
        <v>0</v>
      </c>
      <c r="P57" s="12">
        <f t="shared" ca="1" si="3"/>
        <v>355582348</v>
      </c>
      <c r="Q57" s="12">
        <f>_xlfn.XLOOKUP(ResourceEffects[[#This Row],[Protocol Name]],ProtocolNamesCol,ProtocolIds,"")</f>
        <v>11130</v>
      </c>
      <c r="R57" s="12">
        <f>ResourceEffects[[#This Row],[Time Factor]]</f>
        <v>0</v>
      </c>
      <c r="S57" s="12">
        <f>ResourceEffects[[#This Row],[Drone ID]]</f>
        <v>0</v>
      </c>
      <c r="T57" s="12">
        <f>_xlfn.XLOOKUP(ResourceEffects[[#This Row],[Resource Name]],ResourceNames,ResourceIds,"")</f>
        <v>5131</v>
      </c>
      <c r="U57" s="12">
        <f>_xlfn.XLOOKUP(ResourceEffects[[#This Row],[Event Type]],EventTypeNames,EventTypeIds,"")</f>
        <v>2</v>
      </c>
      <c r="V57" s="12">
        <f>IF(ResourceEffects[[#This Row],[Is Local]]="Yes",1,0)</f>
        <v>1</v>
      </c>
      <c r="W57" s="12">
        <f>IF(ResourceEffects[[#This Row],[Is Installed]]="Yes",1,0)</f>
        <v>0</v>
      </c>
      <c r="X57" s="12">
        <f>IF(ResourceEffects[[#This Row],[Status]]="Locked",1,0)</f>
        <v>0</v>
      </c>
      <c r="Y57" s="12">
        <f>IF(ResourceEffects[[#This Row],[event_type]]=1,0,1)</f>
        <v>1</v>
      </c>
      <c r="Z57" s="12">
        <f>IF(ResourceEffects[[#This Row],[Use Abundancies]]="Yes",1,0)</f>
        <v>0</v>
      </c>
      <c r="AA57" s="12">
        <f>ResourceEffects[[#This Row],[∆]]</f>
        <v>1</v>
      </c>
    </row>
    <row r="58" spans="1:27" ht="14.4" customHeight="1" x14ac:dyDescent="0.3">
      <c r="A58" s="15">
        <v>0</v>
      </c>
      <c r="B58" t="s">
        <v>25</v>
      </c>
      <c r="C58" s="14" t="s">
        <v>430</v>
      </c>
      <c r="D58" s="11" t="s">
        <v>394</v>
      </c>
      <c r="E58" s="11">
        <v>1</v>
      </c>
      <c r="F58" s="27" t="s">
        <v>383</v>
      </c>
      <c r="G58" t="s">
        <v>298</v>
      </c>
      <c r="H58" s="11" t="str">
        <f>"No"</f>
        <v>No</v>
      </c>
      <c r="I58" s="11">
        <f>0</f>
        <v>0</v>
      </c>
      <c r="J58" s="11" t="str">
        <f t="shared" si="1"/>
        <v>Yes</v>
      </c>
      <c r="K58" s="11" t="str">
        <f t="shared" si="2"/>
        <v>No</v>
      </c>
      <c r="L58" s="11">
        <f>INT(ResourceEffects[[#This Row],[Time Factor]]*TimeInterval/60/60/24)</f>
        <v>0</v>
      </c>
      <c r="M58" s="11">
        <f>INT(ResourceEffects[[#This Row],[Time Factor]]*TimeInterval/60/60)-ResourceEffects[[#This Row],[Days]]*24</f>
        <v>0</v>
      </c>
      <c r="N58" s="11">
        <f>INT(ResourceEffects[[#This Row],[Time Factor]]*TimeInterval/60)-ResourceEffects[[#This Row],[Hours]]*60-ResourceEffects[[#This Row],[Days]]*60*24</f>
        <v>0</v>
      </c>
      <c r="O58" s="11">
        <f>ResourceEffects[[#This Row],[Time Factor]]*TimeInterval-ResourceEffects[[#This Row],[Min]]*60-ResourceEffects[[#This Row],[Hours]]*60*60-ResourceEffects[[#This Row],[Days]]*60*60*24</f>
        <v>0</v>
      </c>
      <c r="P58" s="12">
        <f t="shared" ca="1" si="3"/>
        <v>393188758</v>
      </c>
      <c r="Q58" s="12">
        <f>_xlfn.XLOOKUP(ResourceEffects[[#This Row],[Protocol Name]],ProtocolNamesCol,ProtocolIds,"")</f>
        <v>11130</v>
      </c>
      <c r="R58" s="12">
        <f>ResourceEffects[[#This Row],[Time Factor]]</f>
        <v>0</v>
      </c>
      <c r="S58" s="12">
        <f>ResourceEffects[[#This Row],[Drone ID]]</f>
        <v>0</v>
      </c>
      <c r="T58" s="12">
        <f>_xlfn.XLOOKUP(ResourceEffects[[#This Row],[Resource Name]],ResourceNames,ResourceIds,"")</f>
        <v>5131</v>
      </c>
      <c r="U58" s="12">
        <f>_xlfn.XLOOKUP(ResourceEffects[[#This Row],[Event Type]],EventTypeNames,EventTypeIds,"")</f>
        <v>1</v>
      </c>
      <c r="V58" s="12">
        <f>IF(ResourceEffects[[#This Row],[Is Local]]="Yes",1,0)</f>
        <v>1</v>
      </c>
      <c r="W58" s="12">
        <f>IF(ResourceEffects[[#This Row],[Is Installed]]="Yes",1,0)</f>
        <v>0</v>
      </c>
      <c r="X58" s="12">
        <f>IF(ResourceEffects[[#This Row],[Status]]="Locked",1,0)</f>
        <v>1</v>
      </c>
      <c r="Y58" s="12">
        <f>IF(ResourceEffects[[#This Row],[event_type]]=1,0,1)</f>
        <v>0</v>
      </c>
      <c r="Z58" s="12">
        <f>IF(ResourceEffects[[#This Row],[Use Abundancies]]="Yes",1,0)</f>
        <v>0</v>
      </c>
      <c r="AA58" s="12">
        <f>ResourceEffects[[#This Row],[∆]]</f>
        <v>1</v>
      </c>
    </row>
    <row r="59" spans="1:27" ht="14.4" customHeight="1" x14ac:dyDescent="0.3">
      <c r="A59" s="15">
        <v>10</v>
      </c>
      <c r="B59" t="s">
        <v>25</v>
      </c>
      <c r="C59" s="14" t="s">
        <v>432</v>
      </c>
      <c r="D59" s="11" t="s">
        <v>395</v>
      </c>
      <c r="E59" s="11">
        <v>1</v>
      </c>
      <c r="F59" s="27" t="s">
        <v>383</v>
      </c>
      <c r="G59" t="s">
        <v>298</v>
      </c>
      <c r="H59" s="11" t="str">
        <f>"No"</f>
        <v>No</v>
      </c>
      <c r="I59" s="11">
        <f>0</f>
        <v>0</v>
      </c>
      <c r="J59" s="11" t="str">
        <f t="shared" si="1"/>
        <v>Yes</v>
      </c>
      <c r="K59" s="11" t="str">
        <f t="shared" si="2"/>
        <v>No</v>
      </c>
      <c r="L59" s="11">
        <f>INT(ResourceEffects[[#This Row],[Time Factor]]*TimeInterval/60/60/24)</f>
        <v>0</v>
      </c>
      <c r="M59" s="11">
        <f>INT(ResourceEffects[[#This Row],[Time Factor]]*TimeInterval/60/60)-ResourceEffects[[#This Row],[Days]]*24</f>
        <v>0</v>
      </c>
      <c r="N59" s="11">
        <f>INT(ResourceEffects[[#This Row],[Time Factor]]*TimeInterval/60)-ResourceEffects[[#This Row],[Hours]]*60-ResourceEffects[[#This Row],[Days]]*60*24</f>
        <v>0</v>
      </c>
      <c r="O59" s="11">
        <f>ResourceEffects[[#This Row],[Time Factor]]*TimeInterval-ResourceEffects[[#This Row],[Min]]*60-ResourceEffects[[#This Row],[Hours]]*60*60-ResourceEffects[[#This Row],[Days]]*60*60*24</f>
        <v>10</v>
      </c>
      <c r="P59" s="12">
        <f t="shared" ca="1" si="3"/>
        <v>295224519</v>
      </c>
      <c r="Q59" s="12">
        <f>_xlfn.XLOOKUP(ResourceEffects[[#This Row],[Protocol Name]],ProtocolNamesCol,ProtocolIds,"")</f>
        <v>11130</v>
      </c>
      <c r="R59" s="12">
        <f>ResourceEffects[[#This Row],[Time Factor]]</f>
        <v>10</v>
      </c>
      <c r="S59" s="12">
        <f>ResourceEffects[[#This Row],[Drone ID]]</f>
        <v>0</v>
      </c>
      <c r="T59" s="12">
        <f>_xlfn.XLOOKUP(ResourceEffects[[#This Row],[Resource Name]],ResourceNames,ResourceIds,"")</f>
        <v>5131</v>
      </c>
      <c r="U59" s="12">
        <f>_xlfn.XLOOKUP(ResourceEffects[[#This Row],[Event Type]],EventTypeNames,EventTypeIds,"")</f>
        <v>2</v>
      </c>
      <c r="V59" s="12">
        <f>IF(ResourceEffects[[#This Row],[Is Local]]="Yes",1,0)</f>
        <v>1</v>
      </c>
      <c r="W59" s="12">
        <f>IF(ResourceEffects[[#This Row],[Is Installed]]="Yes",1,0)</f>
        <v>0</v>
      </c>
      <c r="X59" s="12">
        <f>IF(ResourceEffects[[#This Row],[Status]]="Locked",1,0)</f>
        <v>1</v>
      </c>
      <c r="Y59" s="12">
        <f>IF(ResourceEffects[[#This Row],[event_type]]=1,0,1)</f>
        <v>1</v>
      </c>
      <c r="Z59" s="12">
        <f>IF(ResourceEffects[[#This Row],[Use Abundancies]]="Yes",1,0)</f>
        <v>0</v>
      </c>
      <c r="AA59" s="12">
        <f>ResourceEffects[[#This Row],[∆]]</f>
        <v>1</v>
      </c>
    </row>
    <row r="60" spans="1:27" ht="14.4" customHeight="1" x14ac:dyDescent="0.3">
      <c r="A60" s="15">
        <v>10</v>
      </c>
      <c r="B60" t="s">
        <v>25</v>
      </c>
      <c r="C60" s="14" t="s">
        <v>432</v>
      </c>
      <c r="D60" s="11" t="s">
        <v>394</v>
      </c>
      <c r="E60" s="11">
        <v>1</v>
      </c>
      <c r="F60" s="27" t="s">
        <v>387</v>
      </c>
      <c r="G60" t="s">
        <v>298</v>
      </c>
      <c r="H60" s="11" t="s">
        <v>429</v>
      </c>
      <c r="I60" s="11">
        <f>0</f>
        <v>0</v>
      </c>
      <c r="J60" s="11" t="str">
        <f t="shared" si="1"/>
        <v>Yes</v>
      </c>
      <c r="K60" s="11" t="str">
        <f t="shared" si="2"/>
        <v>No</v>
      </c>
      <c r="L60" s="11">
        <f>INT(ResourceEffects[[#This Row],[Time Factor]]*TimeInterval/60/60/24)</f>
        <v>0</v>
      </c>
      <c r="M60" s="11">
        <f>INT(ResourceEffects[[#This Row],[Time Factor]]*TimeInterval/60/60)-ResourceEffects[[#This Row],[Days]]*24</f>
        <v>0</v>
      </c>
      <c r="N60" s="11">
        <f>INT(ResourceEffects[[#This Row],[Time Factor]]*TimeInterval/60)-ResourceEffects[[#This Row],[Hours]]*60-ResourceEffects[[#This Row],[Days]]*60*24</f>
        <v>0</v>
      </c>
      <c r="O60" s="11">
        <f>ResourceEffects[[#This Row],[Time Factor]]*TimeInterval-ResourceEffects[[#This Row],[Min]]*60-ResourceEffects[[#This Row],[Hours]]*60*60-ResourceEffects[[#This Row],[Days]]*60*60*24</f>
        <v>10</v>
      </c>
      <c r="P60" s="12">
        <f t="shared" ca="1" si="3"/>
        <v>64220996</v>
      </c>
      <c r="Q60" s="12">
        <f>_xlfn.XLOOKUP(ResourceEffects[[#This Row],[Protocol Name]],ProtocolNamesCol,ProtocolIds,"")</f>
        <v>11130</v>
      </c>
      <c r="R60" s="12">
        <f>ResourceEffects[[#This Row],[Time Factor]]</f>
        <v>10</v>
      </c>
      <c r="S60" s="12">
        <f>ResourceEffects[[#This Row],[Drone ID]]</f>
        <v>0</v>
      </c>
      <c r="T60" s="12">
        <f>_xlfn.XLOOKUP(ResourceEffects[[#This Row],[Resource Name]],ResourceNames,ResourceIds,"")</f>
        <v>5131</v>
      </c>
      <c r="U60" s="12">
        <f>_xlfn.XLOOKUP(ResourceEffects[[#This Row],[Event Type]],EventTypeNames,EventTypeIds,"")</f>
        <v>1</v>
      </c>
      <c r="V60" s="12">
        <f>IF(ResourceEffects[[#This Row],[Is Local]]="Yes",1,0)</f>
        <v>1</v>
      </c>
      <c r="W60" s="12">
        <f>IF(ResourceEffects[[#This Row],[Is Installed]]="Yes",1,0)</f>
        <v>0</v>
      </c>
      <c r="X60" s="12">
        <f>IF(ResourceEffects[[#This Row],[Status]]="Locked",1,0)</f>
        <v>0</v>
      </c>
      <c r="Y60" s="12">
        <f>IF(ResourceEffects[[#This Row],[event_type]]=1,0,1)</f>
        <v>0</v>
      </c>
      <c r="Z60" s="12">
        <f>IF(ResourceEffects[[#This Row],[Use Abundancies]]="Yes",1,0)</f>
        <v>0</v>
      </c>
      <c r="AA60" s="12">
        <f>ResourceEffects[[#This Row],[∆]]</f>
        <v>1</v>
      </c>
    </row>
    <row r="61" spans="1:27" ht="14.4" customHeight="1" x14ac:dyDescent="0.3">
      <c r="A61" s="15">
        <v>11</v>
      </c>
      <c r="B61" t="s">
        <v>25</v>
      </c>
      <c r="C61" s="14" t="s">
        <v>431</v>
      </c>
      <c r="D61" s="11" t="s">
        <v>394</v>
      </c>
      <c r="E61" s="11">
        <v>1</v>
      </c>
      <c r="F61" s="27" t="s">
        <v>387</v>
      </c>
      <c r="G61" t="s">
        <v>172</v>
      </c>
      <c r="H61" s="11" t="s">
        <v>386</v>
      </c>
      <c r="I61" s="11">
        <f>0</f>
        <v>0</v>
      </c>
      <c r="J61" s="11" t="str">
        <f t="shared" si="1"/>
        <v>Yes</v>
      </c>
      <c r="K61" s="11" t="str">
        <f t="shared" si="2"/>
        <v>No</v>
      </c>
      <c r="L61" s="11">
        <f>INT(ResourceEffects[[#This Row],[Time Factor]]*TimeInterval/60/60/24)</f>
        <v>0</v>
      </c>
      <c r="M61" s="11">
        <f>INT(ResourceEffects[[#This Row],[Time Factor]]*TimeInterval/60/60)-ResourceEffects[[#This Row],[Days]]*24</f>
        <v>0</v>
      </c>
      <c r="N61" s="11">
        <f>INT(ResourceEffects[[#This Row],[Time Factor]]*TimeInterval/60)-ResourceEffects[[#This Row],[Hours]]*60-ResourceEffects[[#This Row],[Days]]*60*24</f>
        <v>0</v>
      </c>
      <c r="O61" s="11">
        <f>ResourceEffects[[#This Row],[Time Factor]]*TimeInterval-ResourceEffects[[#This Row],[Min]]*60-ResourceEffects[[#This Row],[Hours]]*60*60-ResourceEffects[[#This Row],[Days]]*60*60*24</f>
        <v>11</v>
      </c>
      <c r="P61" s="12">
        <f t="shared" ca="1" si="3"/>
        <v>548233890</v>
      </c>
      <c r="Q61" s="12">
        <f>_xlfn.XLOOKUP(ResourceEffects[[#This Row],[Protocol Name]],ProtocolNamesCol,ProtocolIds,"")</f>
        <v>11130</v>
      </c>
      <c r="R61" s="12">
        <f>ResourceEffects[[#This Row],[Time Factor]]</f>
        <v>11</v>
      </c>
      <c r="S61" s="12">
        <f>ResourceEffects[[#This Row],[Drone ID]]</f>
        <v>0</v>
      </c>
      <c r="T61" s="12">
        <f>_xlfn.XLOOKUP(ResourceEffects[[#This Row],[Resource Name]],ResourceNames,ResourceIds,"")</f>
        <v>1130</v>
      </c>
      <c r="U61" s="12">
        <f>_xlfn.XLOOKUP(ResourceEffects[[#This Row],[Event Type]],EventTypeNames,EventTypeIds,"")</f>
        <v>1</v>
      </c>
      <c r="V61" s="12">
        <f>IF(ResourceEffects[[#This Row],[Is Local]]="Yes",1,0)</f>
        <v>1</v>
      </c>
      <c r="W61" s="12">
        <f>IF(ResourceEffects[[#This Row],[Is Installed]]="Yes",1,0)</f>
        <v>0</v>
      </c>
      <c r="X61" s="12">
        <f>IF(ResourceEffects[[#This Row],[Status]]="Locked",1,0)</f>
        <v>0</v>
      </c>
      <c r="Y61" s="12">
        <f>IF(ResourceEffects[[#This Row],[event_type]]=1,0,1)</f>
        <v>0</v>
      </c>
      <c r="Z61" s="12">
        <f>IF(ResourceEffects[[#This Row],[Use Abundancies]]="Yes",1,0)</f>
        <v>1</v>
      </c>
      <c r="AA61" s="12">
        <f>ResourceEffects[[#This Row],[∆]]</f>
        <v>1</v>
      </c>
    </row>
    <row r="62" spans="1:27" ht="14.4" customHeight="1" x14ac:dyDescent="0.3">
      <c r="A62" s="15">
        <v>0</v>
      </c>
      <c r="B62" t="s">
        <v>26</v>
      </c>
      <c r="C62" s="14" t="s">
        <v>430</v>
      </c>
      <c r="D62" s="11" t="s">
        <v>395</v>
      </c>
      <c r="E62" s="11">
        <v>1</v>
      </c>
      <c r="F62" s="27" t="s">
        <v>387</v>
      </c>
      <c r="G62" t="s">
        <v>295</v>
      </c>
      <c r="H62" s="11" t="s">
        <v>429</v>
      </c>
      <c r="I62" s="11">
        <f>0</f>
        <v>0</v>
      </c>
      <c r="J62" s="11" t="str">
        <f t="shared" si="1"/>
        <v>Yes</v>
      </c>
      <c r="K62" s="11" t="str">
        <f t="shared" si="2"/>
        <v>No</v>
      </c>
      <c r="L62" s="11">
        <f>INT(ResourceEffects[[#This Row],[Time Factor]]*TimeInterval/60/60/24)</f>
        <v>0</v>
      </c>
      <c r="M62" s="11">
        <f>INT(ResourceEffects[[#This Row],[Time Factor]]*TimeInterval/60/60)-ResourceEffects[[#This Row],[Days]]*24</f>
        <v>0</v>
      </c>
      <c r="N62" s="11">
        <f>INT(ResourceEffects[[#This Row],[Time Factor]]*TimeInterval/60)-ResourceEffects[[#This Row],[Hours]]*60-ResourceEffects[[#This Row],[Days]]*60*24</f>
        <v>0</v>
      </c>
      <c r="O62" s="11">
        <f>ResourceEffects[[#This Row],[Time Factor]]*TimeInterval-ResourceEffects[[#This Row],[Min]]*60-ResourceEffects[[#This Row],[Hours]]*60*60-ResourceEffects[[#This Row],[Days]]*60*60*24</f>
        <v>0</v>
      </c>
      <c r="P62" s="12">
        <f t="shared" ca="1" si="3"/>
        <v>158943534</v>
      </c>
      <c r="Q62" s="12">
        <f>_xlfn.XLOOKUP(ResourceEffects[[#This Row],[Protocol Name]],ProtocolNamesCol,ProtocolIds,"")</f>
        <v>11200</v>
      </c>
      <c r="R62" s="12">
        <f>ResourceEffects[[#This Row],[Time Factor]]</f>
        <v>0</v>
      </c>
      <c r="S62" s="12">
        <f>ResourceEffects[[#This Row],[Drone ID]]</f>
        <v>0</v>
      </c>
      <c r="T62" s="12">
        <f>_xlfn.XLOOKUP(ResourceEffects[[#This Row],[Resource Name]],ResourceNames,ResourceIds,"")</f>
        <v>5111</v>
      </c>
      <c r="U62" s="12">
        <f>_xlfn.XLOOKUP(ResourceEffects[[#This Row],[Event Type]],EventTypeNames,EventTypeIds,"")</f>
        <v>2</v>
      </c>
      <c r="V62" s="12">
        <f>IF(ResourceEffects[[#This Row],[Is Local]]="Yes",1,0)</f>
        <v>1</v>
      </c>
      <c r="W62" s="12">
        <f>IF(ResourceEffects[[#This Row],[Is Installed]]="Yes",1,0)</f>
        <v>0</v>
      </c>
      <c r="X62" s="12">
        <f>IF(ResourceEffects[[#This Row],[Status]]="Locked",1,0)</f>
        <v>0</v>
      </c>
      <c r="Y62" s="12">
        <f>IF(ResourceEffects[[#This Row],[event_type]]=1,0,1)</f>
        <v>1</v>
      </c>
      <c r="Z62" s="12">
        <f>IF(ResourceEffects[[#This Row],[Use Abundancies]]="Yes",1,0)</f>
        <v>0</v>
      </c>
      <c r="AA62" s="12">
        <f>ResourceEffects[[#This Row],[∆]]</f>
        <v>1</v>
      </c>
    </row>
    <row r="63" spans="1:27" ht="14.4" customHeight="1" x14ac:dyDescent="0.3">
      <c r="A63" s="15">
        <v>0</v>
      </c>
      <c r="B63" t="s">
        <v>26</v>
      </c>
      <c r="C63" s="14" t="s">
        <v>430</v>
      </c>
      <c r="D63" s="11" t="s">
        <v>394</v>
      </c>
      <c r="E63" s="11">
        <v>1</v>
      </c>
      <c r="F63" s="27" t="s">
        <v>383</v>
      </c>
      <c r="G63" t="s">
        <v>295</v>
      </c>
      <c r="H63" s="11" t="str">
        <f>"No"</f>
        <v>No</v>
      </c>
      <c r="I63" s="11">
        <f>0</f>
        <v>0</v>
      </c>
      <c r="J63" s="11" t="str">
        <f t="shared" si="1"/>
        <v>Yes</v>
      </c>
      <c r="K63" s="11" t="str">
        <f t="shared" si="2"/>
        <v>No</v>
      </c>
      <c r="L63" s="11">
        <f>INT(ResourceEffects[[#This Row],[Time Factor]]*TimeInterval/60/60/24)</f>
        <v>0</v>
      </c>
      <c r="M63" s="11">
        <f>INT(ResourceEffects[[#This Row],[Time Factor]]*TimeInterval/60/60)-ResourceEffects[[#This Row],[Days]]*24</f>
        <v>0</v>
      </c>
      <c r="N63" s="11">
        <f>INT(ResourceEffects[[#This Row],[Time Factor]]*TimeInterval/60)-ResourceEffects[[#This Row],[Hours]]*60-ResourceEffects[[#This Row],[Days]]*60*24</f>
        <v>0</v>
      </c>
      <c r="O63" s="11">
        <f>ResourceEffects[[#This Row],[Time Factor]]*TimeInterval-ResourceEffects[[#This Row],[Min]]*60-ResourceEffects[[#This Row],[Hours]]*60*60-ResourceEffects[[#This Row],[Days]]*60*60*24</f>
        <v>0</v>
      </c>
      <c r="P63" s="12">
        <f t="shared" ca="1" si="3"/>
        <v>821394978</v>
      </c>
      <c r="Q63" s="12">
        <f>_xlfn.XLOOKUP(ResourceEffects[[#This Row],[Protocol Name]],ProtocolNamesCol,ProtocolIds,"")</f>
        <v>11200</v>
      </c>
      <c r="R63" s="12">
        <f>ResourceEffects[[#This Row],[Time Factor]]</f>
        <v>0</v>
      </c>
      <c r="S63" s="12">
        <f>ResourceEffects[[#This Row],[Drone ID]]</f>
        <v>0</v>
      </c>
      <c r="T63" s="12">
        <f>_xlfn.XLOOKUP(ResourceEffects[[#This Row],[Resource Name]],ResourceNames,ResourceIds,"")</f>
        <v>5111</v>
      </c>
      <c r="U63" s="12">
        <f>_xlfn.XLOOKUP(ResourceEffects[[#This Row],[Event Type]],EventTypeNames,EventTypeIds,"")</f>
        <v>1</v>
      </c>
      <c r="V63" s="12">
        <f>IF(ResourceEffects[[#This Row],[Is Local]]="Yes",1,0)</f>
        <v>1</v>
      </c>
      <c r="W63" s="12">
        <f>IF(ResourceEffects[[#This Row],[Is Installed]]="Yes",1,0)</f>
        <v>0</v>
      </c>
      <c r="X63" s="12">
        <f>IF(ResourceEffects[[#This Row],[Status]]="Locked",1,0)</f>
        <v>1</v>
      </c>
      <c r="Y63" s="12">
        <f>IF(ResourceEffects[[#This Row],[event_type]]=1,0,1)</f>
        <v>0</v>
      </c>
      <c r="Z63" s="12">
        <f>IF(ResourceEffects[[#This Row],[Use Abundancies]]="Yes",1,0)</f>
        <v>0</v>
      </c>
      <c r="AA63" s="12">
        <f>ResourceEffects[[#This Row],[∆]]</f>
        <v>1</v>
      </c>
    </row>
    <row r="64" spans="1:27" ht="14.4" customHeight="1" x14ac:dyDescent="0.3">
      <c r="A64" s="15">
        <v>10</v>
      </c>
      <c r="B64" t="s">
        <v>26</v>
      </c>
      <c r="C64" s="14" t="s">
        <v>432</v>
      </c>
      <c r="D64" s="11" t="s">
        <v>395</v>
      </c>
      <c r="E64" s="11">
        <v>1</v>
      </c>
      <c r="F64" s="27" t="s">
        <v>383</v>
      </c>
      <c r="G64" t="s">
        <v>295</v>
      </c>
      <c r="H64" s="11" t="str">
        <f>"No"</f>
        <v>No</v>
      </c>
      <c r="I64" s="11">
        <f>0</f>
        <v>0</v>
      </c>
      <c r="J64" s="11" t="str">
        <f t="shared" si="1"/>
        <v>Yes</v>
      </c>
      <c r="K64" s="11" t="str">
        <f t="shared" si="2"/>
        <v>No</v>
      </c>
      <c r="L64" s="11">
        <f>INT(ResourceEffects[[#This Row],[Time Factor]]*TimeInterval/60/60/24)</f>
        <v>0</v>
      </c>
      <c r="M64" s="11">
        <f>INT(ResourceEffects[[#This Row],[Time Factor]]*TimeInterval/60/60)-ResourceEffects[[#This Row],[Days]]*24</f>
        <v>0</v>
      </c>
      <c r="N64" s="11">
        <f>INT(ResourceEffects[[#This Row],[Time Factor]]*TimeInterval/60)-ResourceEffects[[#This Row],[Hours]]*60-ResourceEffects[[#This Row],[Days]]*60*24</f>
        <v>0</v>
      </c>
      <c r="O64" s="11">
        <f>ResourceEffects[[#This Row],[Time Factor]]*TimeInterval-ResourceEffects[[#This Row],[Min]]*60-ResourceEffects[[#This Row],[Hours]]*60*60-ResourceEffects[[#This Row],[Days]]*60*60*24</f>
        <v>10</v>
      </c>
      <c r="P64" s="12">
        <f t="shared" ca="1" si="3"/>
        <v>81301594</v>
      </c>
      <c r="Q64" s="12">
        <f>_xlfn.XLOOKUP(ResourceEffects[[#This Row],[Protocol Name]],ProtocolNamesCol,ProtocolIds,"")</f>
        <v>11200</v>
      </c>
      <c r="R64" s="12">
        <f>ResourceEffects[[#This Row],[Time Factor]]</f>
        <v>10</v>
      </c>
      <c r="S64" s="12">
        <f>ResourceEffects[[#This Row],[Drone ID]]</f>
        <v>0</v>
      </c>
      <c r="T64" s="12">
        <f>_xlfn.XLOOKUP(ResourceEffects[[#This Row],[Resource Name]],ResourceNames,ResourceIds,"")</f>
        <v>5111</v>
      </c>
      <c r="U64" s="12">
        <f>_xlfn.XLOOKUP(ResourceEffects[[#This Row],[Event Type]],EventTypeNames,EventTypeIds,"")</f>
        <v>2</v>
      </c>
      <c r="V64" s="12">
        <f>IF(ResourceEffects[[#This Row],[Is Local]]="Yes",1,0)</f>
        <v>1</v>
      </c>
      <c r="W64" s="12">
        <f>IF(ResourceEffects[[#This Row],[Is Installed]]="Yes",1,0)</f>
        <v>0</v>
      </c>
      <c r="X64" s="12">
        <f>IF(ResourceEffects[[#This Row],[Status]]="Locked",1,0)</f>
        <v>1</v>
      </c>
      <c r="Y64" s="12">
        <f>IF(ResourceEffects[[#This Row],[event_type]]=1,0,1)</f>
        <v>1</v>
      </c>
      <c r="Z64" s="12">
        <f>IF(ResourceEffects[[#This Row],[Use Abundancies]]="Yes",1,0)</f>
        <v>0</v>
      </c>
      <c r="AA64" s="12">
        <f>ResourceEffects[[#This Row],[∆]]</f>
        <v>1</v>
      </c>
    </row>
    <row r="65" spans="1:27" ht="14.4" customHeight="1" x14ac:dyDescent="0.3">
      <c r="A65" s="15">
        <v>10</v>
      </c>
      <c r="B65" t="s">
        <v>26</v>
      </c>
      <c r="C65" s="14" t="s">
        <v>432</v>
      </c>
      <c r="D65" s="11" t="s">
        <v>394</v>
      </c>
      <c r="E65" s="11">
        <v>1</v>
      </c>
      <c r="F65" s="27" t="s">
        <v>387</v>
      </c>
      <c r="G65" t="s">
        <v>295</v>
      </c>
      <c r="H65" s="11" t="s">
        <v>429</v>
      </c>
      <c r="I65" s="11">
        <f>0</f>
        <v>0</v>
      </c>
      <c r="J65" s="11" t="str">
        <f t="shared" si="1"/>
        <v>Yes</v>
      </c>
      <c r="K65" s="11" t="str">
        <f t="shared" si="2"/>
        <v>No</v>
      </c>
      <c r="L65" s="11">
        <f>INT(ResourceEffects[[#This Row],[Time Factor]]*TimeInterval/60/60/24)</f>
        <v>0</v>
      </c>
      <c r="M65" s="11">
        <f>INT(ResourceEffects[[#This Row],[Time Factor]]*TimeInterval/60/60)-ResourceEffects[[#This Row],[Days]]*24</f>
        <v>0</v>
      </c>
      <c r="N65" s="11">
        <f>INT(ResourceEffects[[#This Row],[Time Factor]]*TimeInterval/60)-ResourceEffects[[#This Row],[Hours]]*60-ResourceEffects[[#This Row],[Days]]*60*24</f>
        <v>0</v>
      </c>
      <c r="O65" s="11">
        <f>ResourceEffects[[#This Row],[Time Factor]]*TimeInterval-ResourceEffects[[#This Row],[Min]]*60-ResourceEffects[[#This Row],[Hours]]*60*60-ResourceEffects[[#This Row],[Days]]*60*60*24</f>
        <v>10</v>
      </c>
      <c r="P65" s="12">
        <f t="shared" ca="1" si="3"/>
        <v>978453389</v>
      </c>
      <c r="Q65" s="12">
        <f>_xlfn.XLOOKUP(ResourceEffects[[#This Row],[Protocol Name]],ProtocolNamesCol,ProtocolIds,"")</f>
        <v>11200</v>
      </c>
      <c r="R65" s="12">
        <f>ResourceEffects[[#This Row],[Time Factor]]</f>
        <v>10</v>
      </c>
      <c r="S65" s="12">
        <f>ResourceEffects[[#This Row],[Drone ID]]</f>
        <v>0</v>
      </c>
      <c r="T65" s="12">
        <f>_xlfn.XLOOKUP(ResourceEffects[[#This Row],[Resource Name]],ResourceNames,ResourceIds,"")</f>
        <v>5111</v>
      </c>
      <c r="U65" s="12">
        <f>_xlfn.XLOOKUP(ResourceEffects[[#This Row],[Event Type]],EventTypeNames,EventTypeIds,"")</f>
        <v>1</v>
      </c>
      <c r="V65" s="12">
        <f>IF(ResourceEffects[[#This Row],[Is Local]]="Yes",1,0)</f>
        <v>1</v>
      </c>
      <c r="W65" s="12">
        <f>IF(ResourceEffects[[#This Row],[Is Installed]]="Yes",1,0)</f>
        <v>0</v>
      </c>
      <c r="X65" s="12">
        <f>IF(ResourceEffects[[#This Row],[Status]]="Locked",1,0)</f>
        <v>0</v>
      </c>
      <c r="Y65" s="12">
        <f>IF(ResourceEffects[[#This Row],[event_type]]=1,0,1)</f>
        <v>0</v>
      </c>
      <c r="Z65" s="12">
        <f>IF(ResourceEffects[[#This Row],[Use Abundancies]]="Yes",1,0)</f>
        <v>0</v>
      </c>
      <c r="AA65" s="12">
        <f>ResourceEffects[[#This Row],[∆]]</f>
        <v>1</v>
      </c>
    </row>
    <row r="66" spans="1:27" ht="14.4" customHeight="1" x14ac:dyDescent="0.3">
      <c r="A66" s="15">
        <v>11</v>
      </c>
      <c r="B66" t="s">
        <v>26</v>
      </c>
      <c r="C66" s="14" t="s">
        <v>431</v>
      </c>
      <c r="D66" s="11" t="s">
        <v>394</v>
      </c>
      <c r="E66" s="11">
        <v>1</v>
      </c>
      <c r="F66" s="27" t="s">
        <v>387</v>
      </c>
      <c r="G66" t="s">
        <v>173</v>
      </c>
      <c r="H66" s="11" t="s">
        <v>386</v>
      </c>
      <c r="I66" s="11">
        <f>0</f>
        <v>0</v>
      </c>
      <c r="J66" s="11" t="str">
        <f t="shared" si="1"/>
        <v>Yes</v>
      </c>
      <c r="K66" s="11" t="str">
        <f t="shared" si="2"/>
        <v>No</v>
      </c>
      <c r="L66" s="11">
        <f>INT(ResourceEffects[[#This Row],[Time Factor]]*TimeInterval/60/60/24)</f>
        <v>0</v>
      </c>
      <c r="M66" s="11">
        <f>INT(ResourceEffects[[#This Row],[Time Factor]]*TimeInterval/60/60)-ResourceEffects[[#This Row],[Days]]*24</f>
        <v>0</v>
      </c>
      <c r="N66" s="11">
        <f>INT(ResourceEffects[[#This Row],[Time Factor]]*TimeInterval/60)-ResourceEffects[[#This Row],[Hours]]*60-ResourceEffects[[#This Row],[Days]]*60*24</f>
        <v>0</v>
      </c>
      <c r="O66" s="11">
        <f>ResourceEffects[[#This Row],[Time Factor]]*TimeInterval-ResourceEffects[[#This Row],[Min]]*60-ResourceEffects[[#This Row],[Hours]]*60*60-ResourceEffects[[#This Row],[Days]]*60*60*24</f>
        <v>11</v>
      </c>
      <c r="P66" s="12">
        <f t="shared" ca="1" si="3"/>
        <v>974818499</v>
      </c>
      <c r="Q66" s="12">
        <f>_xlfn.XLOOKUP(ResourceEffects[[#This Row],[Protocol Name]],ProtocolNamesCol,ProtocolIds,"")</f>
        <v>11200</v>
      </c>
      <c r="R66" s="12">
        <f>ResourceEffects[[#This Row],[Time Factor]]</f>
        <v>11</v>
      </c>
      <c r="S66" s="12">
        <f>ResourceEffects[[#This Row],[Drone ID]]</f>
        <v>0</v>
      </c>
      <c r="T66" s="12">
        <f>_xlfn.XLOOKUP(ResourceEffects[[#This Row],[Resource Name]],ResourceNames,ResourceIds,"")</f>
        <v>1200</v>
      </c>
      <c r="U66" s="12">
        <f>_xlfn.XLOOKUP(ResourceEffects[[#This Row],[Event Type]],EventTypeNames,EventTypeIds,"")</f>
        <v>1</v>
      </c>
      <c r="V66" s="12">
        <f>IF(ResourceEffects[[#This Row],[Is Local]]="Yes",1,0)</f>
        <v>1</v>
      </c>
      <c r="W66" s="12">
        <f>IF(ResourceEffects[[#This Row],[Is Installed]]="Yes",1,0)</f>
        <v>0</v>
      </c>
      <c r="X66" s="12">
        <f>IF(ResourceEffects[[#This Row],[Status]]="Locked",1,0)</f>
        <v>0</v>
      </c>
      <c r="Y66" s="12">
        <f>IF(ResourceEffects[[#This Row],[event_type]]=1,0,1)</f>
        <v>0</v>
      </c>
      <c r="Z66" s="12">
        <f>IF(ResourceEffects[[#This Row],[Use Abundancies]]="Yes",1,0)</f>
        <v>1</v>
      </c>
      <c r="AA66" s="12">
        <f>ResourceEffects[[#This Row],[∆]]</f>
        <v>1</v>
      </c>
    </row>
    <row r="67" spans="1:27" ht="14.4" customHeight="1" x14ac:dyDescent="0.3">
      <c r="A67" s="15">
        <v>0</v>
      </c>
      <c r="B67" t="s">
        <v>435</v>
      </c>
      <c r="C67" s="14" t="s">
        <v>430</v>
      </c>
      <c r="D67" s="11" t="s">
        <v>395</v>
      </c>
      <c r="E67" s="11">
        <v>1</v>
      </c>
      <c r="F67" s="27" t="s">
        <v>387</v>
      </c>
      <c r="G67" t="s">
        <v>295</v>
      </c>
      <c r="H67" s="11" t="s">
        <v>429</v>
      </c>
      <c r="I67" s="11">
        <f>0</f>
        <v>0</v>
      </c>
      <c r="J67" s="11" t="str">
        <f t="shared" si="1"/>
        <v>Yes</v>
      </c>
      <c r="K67" s="11" t="str">
        <f t="shared" si="2"/>
        <v>No</v>
      </c>
      <c r="L67" s="11">
        <f>INT(ResourceEffects[[#This Row],[Time Factor]]*TimeInterval/60/60/24)</f>
        <v>0</v>
      </c>
      <c r="M67" s="11">
        <f>INT(ResourceEffects[[#This Row],[Time Factor]]*TimeInterval/60/60)-ResourceEffects[[#This Row],[Days]]*24</f>
        <v>0</v>
      </c>
      <c r="N67" s="11">
        <f>INT(ResourceEffects[[#This Row],[Time Factor]]*TimeInterval/60)-ResourceEffects[[#This Row],[Hours]]*60-ResourceEffects[[#This Row],[Days]]*60*24</f>
        <v>0</v>
      </c>
      <c r="O67" s="11">
        <f>ResourceEffects[[#This Row],[Time Factor]]*TimeInterval-ResourceEffects[[#This Row],[Min]]*60-ResourceEffects[[#This Row],[Hours]]*60*60-ResourceEffects[[#This Row],[Days]]*60*60*24</f>
        <v>0</v>
      </c>
      <c r="P67" s="12">
        <f t="shared" ca="1" si="3"/>
        <v>560483576</v>
      </c>
      <c r="Q67" s="12">
        <f>_xlfn.XLOOKUP(ResourceEffects[[#This Row],[Protocol Name]],ProtocolNamesCol,ProtocolIds,"")</f>
        <v>11210</v>
      </c>
      <c r="R67" s="12">
        <f>ResourceEffects[[#This Row],[Time Factor]]</f>
        <v>0</v>
      </c>
      <c r="S67" s="12">
        <f>ResourceEffects[[#This Row],[Drone ID]]</f>
        <v>0</v>
      </c>
      <c r="T67" s="12">
        <f>_xlfn.XLOOKUP(ResourceEffects[[#This Row],[Resource Name]],ResourceNames,ResourceIds,"")</f>
        <v>5111</v>
      </c>
      <c r="U67" s="12">
        <f>_xlfn.XLOOKUP(ResourceEffects[[#This Row],[Event Type]],EventTypeNames,EventTypeIds,"")</f>
        <v>2</v>
      </c>
      <c r="V67" s="12">
        <f>IF(ResourceEffects[[#This Row],[Is Local]]="Yes",1,0)</f>
        <v>1</v>
      </c>
      <c r="W67" s="12">
        <f>IF(ResourceEffects[[#This Row],[Is Installed]]="Yes",1,0)</f>
        <v>0</v>
      </c>
      <c r="X67" s="12">
        <f>IF(ResourceEffects[[#This Row],[Status]]="Locked",1,0)</f>
        <v>0</v>
      </c>
      <c r="Y67" s="12">
        <f>IF(ResourceEffects[[#This Row],[event_type]]=1,0,1)</f>
        <v>1</v>
      </c>
      <c r="Z67" s="12">
        <f>IF(ResourceEffects[[#This Row],[Use Abundancies]]="Yes",1,0)</f>
        <v>0</v>
      </c>
      <c r="AA67" s="12">
        <f>ResourceEffects[[#This Row],[∆]]</f>
        <v>1</v>
      </c>
    </row>
    <row r="68" spans="1:27" ht="14.4" customHeight="1" x14ac:dyDescent="0.3">
      <c r="A68" s="15">
        <v>0</v>
      </c>
      <c r="B68" t="s">
        <v>435</v>
      </c>
      <c r="C68" s="14" t="s">
        <v>430</v>
      </c>
      <c r="D68" s="11" t="s">
        <v>394</v>
      </c>
      <c r="E68" s="11">
        <v>1</v>
      </c>
      <c r="F68" s="27" t="s">
        <v>383</v>
      </c>
      <c r="G68" t="s">
        <v>295</v>
      </c>
      <c r="H68" s="11" t="str">
        <f>"No"</f>
        <v>No</v>
      </c>
      <c r="I68" s="11">
        <f>0</f>
        <v>0</v>
      </c>
      <c r="J68" s="11" t="str">
        <f t="shared" ref="J68:J131" si="4">"Yes"</f>
        <v>Yes</v>
      </c>
      <c r="K68" s="11" t="str">
        <f t="shared" ref="K68:K131" si="5">"No"</f>
        <v>No</v>
      </c>
      <c r="L68" s="11">
        <f>INT(ResourceEffects[[#This Row],[Time Factor]]*TimeInterval/60/60/24)</f>
        <v>0</v>
      </c>
      <c r="M68" s="11">
        <f>INT(ResourceEffects[[#This Row],[Time Factor]]*TimeInterval/60/60)-ResourceEffects[[#This Row],[Days]]*24</f>
        <v>0</v>
      </c>
      <c r="N68" s="11">
        <f>INT(ResourceEffects[[#This Row],[Time Factor]]*TimeInterval/60)-ResourceEffects[[#This Row],[Hours]]*60-ResourceEffects[[#This Row],[Days]]*60*24</f>
        <v>0</v>
      </c>
      <c r="O68" s="11">
        <f>ResourceEffects[[#This Row],[Time Factor]]*TimeInterval-ResourceEffects[[#This Row],[Min]]*60-ResourceEffects[[#This Row],[Hours]]*60*60-ResourceEffects[[#This Row],[Days]]*60*60*24</f>
        <v>0</v>
      </c>
      <c r="P68" s="12">
        <f t="shared" ref="P68:P131" ca="1" si="6">INT(RAND()*999999999)</f>
        <v>392791746</v>
      </c>
      <c r="Q68" s="12">
        <f>_xlfn.XLOOKUP(ResourceEffects[[#This Row],[Protocol Name]],ProtocolNamesCol,ProtocolIds,"")</f>
        <v>11210</v>
      </c>
      <c r="R68" s="12">
        <f>ResourceEffects[[#This Row],[Time Factor]]</f>
        <v>0</v>
      </c>
      <c r="S68" s="12">
        <f>ResourceEffects[[#This Row],[Drone ID]]</f>
        <v>0</v>
      </c>
      <c r="T68" s="12">
        <f>_xlfn.XLOOKUP(ResourceEffects[[#This Row],[Resource Name]],ResourceNames,ResourceIds,"")</f>
        <v>5111</v>
      </c>
      <c r="U68" s="12">
        <f>_xlfn.XLOOKUP(ResourceEffects[[#This Row],[Event Type]],EventTypeNames,EventTypeIds,"")</f>
        <v>1</v>
      </c>
      <c r="V68" s="12">
        <f>IF(ResourceEffects[[#This Row],[Is Local]]="Yes",1,0)</f>
        <v>1</v>
      </c>
      <c r="W68" s="12">
        <f>IF(ResourceEffects[[#This Row],[Is Installed]]="Yes",1,0)</f>
        <v>0</v>
      </c>
      <c r="X68" s="12">
        <f>IF(ResourceEffects[[#This Row],[Status]]="Locked",1,0)</f>
        <v>1</v>
      </c>
      <c r="Y68" s="12">
        <f>IF(ResourceEffects[[#This Row],[event_type]]=1,0,1)</f>
        <v>0</v>
      </c>
      <c r="Z68" s="12">
        <f>IF(ResourceEffects[[#This Row],[Use Abundancies]]="Yes",1,0)</f>
        <v>0</v>
      </c>
      <c r="AA68" s="12">
        <f>ResourceEffects[[#This Row],[∆]]</f>
        <v>1</v>
      </c>
    </row>
    <row r="69" spans="1:27" ht="14.4" customHeight="1" x14ac:dyDescent="0.3">
      <c r="A69" s="15">
        <v>10</v>
      </c>
      <c r="B69" t="s">
        <v>435</v>
      </c>
      <c r="C69" s="14" t="s">
        <v>432</v>
      </c>
      <c r="D69" s="11" t="s">
        <v>395</v>
      </c>
      <c r="E69" s="11">
        <v>1</v>
      </c>
      <c r="F69" s="27" t="s">
        <v>383</v>
      </c>
      <c r="G69" t="s">
        <v>295</v>
      </c>
      <c r="H69" s="11" t="str">
        <f>"No"</f>
        <v>No</v>
      </c>
      <c r="I69" s="11">
        <f>0</f>
        <v>0</v>
      </c>
      <c r="J69" s="11" t="str">
        <f t="shared" si="4"/>
        <v>Yes</v>
      </c>
      <c r="K69" s="11" t="str">
        <f t="shared" si="5"/>
        <v>No</v>
      </c>
      <c r="L69" s="11">
        <f>INT(ResourceEffects[[#This Row],[Time Factor]]*TimeInterval/60/60/24)</f>
        <v>0</v>
      </c>
      <c r="M69" s="11">
        <f>INT(ResourceEffects[[#This Row],[Time Factor]]*TimeInterval/60/60)-ResourceEffects[[#This Row],[Days]]*24</f>
        <v>0</v>
      </c>
      <c r="N69" s="11">
        <f>INT(ResourceEffects[[#This Row],[Time Factor]]*TimeInterval/60)-ResourceEffects[[#This Row],[Hours]]*60-ResourceEffects[[#This Row],[Days]]*60*24</f>
        <v>0</v>
      </c>
      <c r="O69" s="11">
        <f>ResourceEffects[[#This Row],[Time Factor]]*TimeInterval-ResourceEffects[[#This Row],[Min]]*60-ResourceEffects[[#This Row],[Hours]]*60*60-ResourceEffects[[#This Row],[Days]]*60*60*24</f>
        <v>10</v>
      </c>
      <c r="P69" s="12">
        <f t="shared" ca="1" si="6"/>
        <v>409845969</v>
      </c>
      <c r="Q69" s="12">
        <f>_xlfn.XLOOKUP(ResourceEffects[[#This Row],[Protocol Name]],ProtocolNamesCol,ProtocolIds,"")</f>
        <v>11210</v>
      </c>
      <c r="R69" s="12">
        <f>ResourceEffects[[#This Row],[Time Factor]]</f>
        <v>10</v>
      </c>
      <c r="S69" s="12">
        <f>ResourceEffects[[#This Row],[Drone ID]]</f>
        <v>0</v>
      </c>
      <c r="T69" s="12">
        <f>_xlfn.XLOOKUP(ResourceEffects[[#This Row],[Resource Name]],ResourceNames,ResourceIds,"")</f>
        <v>5111</v>
      </c>
      <c r="U69" s="12">
        <f>_xlfn.XLOOKUP(ResourceEffects[[#This Row],[Event Type]],EventTypeNames,EventTypeIds,"")</f>
        <v>2</v>
      </c>
      <c r="V69" s="12">
        <f>IF(ResourceEffects[[#This Row],[Is Local]]="Yes",1,0)</f>
        <v>1</v>
      </c>
      <c r="W69" s="12">
        <f>IF(ResourceEffects[[#This Row],[Is Installed]]="Yes",1,0)</f>
        <v>0</v>
      </c>
      <c r="X69" s="12">
        <f>IF(ResourceEffects[[#This Row],[Status]]="Locked",1,0)</f>
        <v>1</v>
      </c>
      <c r="Y69" s="12">
        <f>IF(ResourceEffects[[#This Row],[event_type]]=1,0,1)</f>
        <v>1</v>
      </c>
      <c r="Z69" s="12">
        <f>IF(ResourceEffects[[#This Row],[Use Abundancies]]="Yes",1,0)</f>
        <v>0</v>
      </c>
      <c r="AA69" s="12">
        <f>ResourceEffects[[#This Row],[∆]]</f>
        <v>1</v>
      </c>
    </row>
    <row r="70" spans="1:27" ht="14.4" customHeight="1" x14ac:dyDescent="0.3">
      <c r="A70" s="15">
        <v>10</v>
      </c>
      <c r="B70" t="s">
        <v>435</v>
      </c>
      <c r="C70" s="14" t="s">
        <v>432</v>
      </c>
      <c r="D70" s="11" t="s">
        <v>394</v>
      </c>
      <c r="E70" s="11">
        <v>1</v>
      </c>
      <c r="F70" s="27" t="s">
        <v>387</v>
      </c>
      <c r="G70" t="s">
        <v>295</v>
      </c>
      <c r="H70" s="11" t="s">
        <v>429</v>
      </c>
      <c r="I70" s="11">
        <f>0</f>
        <v>0</v>
      </c>
      <c r="J70" s="11" t="str">
        <f t="shared" si="4"/>
        <v>Yes</v>
      </c>
      <c r="K70" s="11" t="str">
        <f t="shared" si="5"/>
        <v>No</v>
      </c>
      <c r="L70" s="11">
        <f>INT(ResourceEffects[[#This Row],[Time Factor]]*TimeInterval/60/60/24)</f>
        <v>0</v>
      </c>
      <c r="M70" s="11">
        <f>INT(ResourceEffects[[#This Row],[Time Factor]]*TimeInterval/60/60)-ResourceEffects[[#This Row],[Days]]*24</f>
        <v>0</v>
      </c>
      <c r="N70" s="11">
        <f>INT(ResourceEffects[[#This Row],[Time Factor]]*TimeInterval/60)-ResourceEffects[[#This Row],[Hours]]*60-ResourceEffects[[#This Row],[Days]]*60*24</f>
        <v>0</v>
      </c>
      <c r="O70" s="11">
        <f>ResourceEffects[[#This Row],[Time Factor]]*TimeInterval-ResourceEffects[[#This Row],[Min]]*60-ResourceEffects[[#This Row],[Hours]]*60*60-ResourceEffects[[#This Row],[Days]]*60*60*24</f>
        <v>10</v>
      </c>
      <c r="P70" s="12">
        <f t="shared" ca="1" si="6"/>
        <v>820616583</v>
      </c>
      <c r="Q70" s="12">
        <f>_xlfn.XLOOKUP(ResourceEffects[[#This Row],[Protocol Name]],ProtocolNamesCol,ProtocolIds,"")</f>
        <v>11210</v>
      </c>
      <c r="R70" s="12">
        <f>ResourceEffects[[#This Row],[Time Factor]]</f>
        <v>10</v>
      </c>
      <c r="S70" s="12">
        <f>ResourceEffects[[#This Row],[Drone ID]]</f>
        <v>0</v>
      </c>
      <c r="T70" s="12">
        <f>_xlfn.XLOOKUP(ResourceEffects[[#This Row],[Resource Name]],ResourceNames,ResourceIds,"")</f>
        <v>5111</v>
      </c>
      <c r="U70" s="12">
        <f>_xlfn.XLOOKUP(ResourceEffects[[#This Row],[Event Type]],EventTypeNames,EventTypeIds,"")</f>
        <v>1</v>
      </c>
      <c r="V70" s="12">
        <f>IF(ResourceEffects[[#This Row],[Is Local]]="Yes",1,0)</f>
        <v>1</v>
      </c>
      <c r="W70" s="12">
        <f>IF(ResourceEffects[[#This Row],[Is Installed]]="Yes",1,0)</f>
        <v>0</v>
      </c>
      <c r="X70" s="12">
        <f>IF(ResourceEffects[[#This Row],[Status]]="Locked",1,0)</f>
        <v>0</v>
      </c>
      <c r="Y70" s="12">
        <f>IF(ResourceEffects[[#This Row],[event_type]]=1,0,1)</f>
        <v>0</v>
      </c>
      <c r="Z70" s="12">
        <f>IF(ResourceEffects[[#This Row],[Use Abundancies]]="Yes",1,0)</f>
        <v>0</v>
      </c>
      <c r="AA70" s="12">
        <f>ResourceEffects[[#This Row],[∆]]</f>
        <v>1</v>
      </c>
    </row>
    <row r="71" spans="1:27" ht="14.4" customHeight="1" x14ac:dyDescent="0.3">
      <c r="A71" s="15">
        <v>11</v>
      </c>
      <c r="B71" t="s">
        <v>435</v>
      </c>
      <c r="C71" s="14" t="s">
        <v>431</v>
      </c>
      <c r="D71" s="11" t="s">
        <v>394</v>
      </c>
      <c r="E71" s="11">
        <v>1</v>
      </c>
      <c r="F71" s="27" t="s">
        <v>387</v>
      </c>
      <c r="G71" t="s">
        <v>175</v>
      </c>
      <c r="H71" s="11" t="s">
        <v>386</v>
      </c>
      <c r="I71" s="11">
        <f>0</f>
        <v>0</v>
      </c>
      <c r="J71" s="11" t="str">
        <f t="shared" si="4"/>
        <v>Yes</v>
      </c>
      <c r="K71" s="11" t="str">
        <f t="shared" si="5"/>
        <v>No</v>
      </c>
      <c r="L71" s="11">
        <f>INT(ResourceEffects[[#This Row],[Time Factor]]*TimeInterval/60/60/24)</f>
        <v>0</v>
      </c>
      <c r="M71" s="11">
        <f>INT(ResourceEffects[[#This Row],[Time Factor]]*TimeInterval/60/60)-ResourceEffects[[#This Row],[Days]]*24</f>
        <v>0</v>
      </c>
      <c r="N71" s="11">
        <f>INT(ResourceEffects[[#This Row],[Time Factor]]*TimeInterval/60)-ResourceEffects[[#This Row],[Hours]]*60-ResourceEffects[[#This Row],[Days]]*60*24</f>
        <v>0</v>
      </c>
      <c r="O71" s="11">
        <f>ResourceEffects[[#This Row],[Time Factor]]*TimeInterval-ResourceEffects[[#This Row],[Min]]*60-ResourceEffects[[#This Row],[Hours]]*60*60-ResourceEffects[[#This Row],[Days]]*60*60*24</f>
        <v>11</v>
      </c>
      <c r="P71" s="12">
        <f t="shared" ca="1" si="6"/>
        <v>13383615</v>
      </c>
      <c r="Q71" s="12">
        <f>_xlfn.XLOOKUP(ResourceEffects[[#This Row],[Protocol Name]],ProtocolNamesCol,ProtocolIds,"")</f>
        <v>11210</v>
      </c>
      <c r="R71" s="12">
        <f>ResourceEffects[[#This Row],[Time Factor]]</f>
        <v>11</v>
      </c>
      <c r="S71" s="12">
        <f>ResourceEffects[[#This Row],[Drone ID]]</f>
        <v>0</v>
      </c>
      <c r="T71" s="12">
        <f>_xlfn.XLOOKUP(ResourceEffects[[#This Row],[Resource Name]],ResourceNames,ResourceIds,"")</f>
        <v>1210</v>
      </c>
      <c r="U71" s="12">
        <f>_xlfn.XLOOKUP(ResourceEffects[[#This Row],[Event Type]],EventTypeNames,EventTypeIds,"")</f>
        <v>1</v>
      </c>
      <c r="V71" s="12">
        <f>IF(ResourceEffects[[#This Row],[Is Local]]="Yes",1,0)</f>
        <v>1</v>
      </c>
      <c r="W71" s="12">
        <f>IF(ResourceEffects[[#This Row],[Is Installed]]="Yes",1,0)</f>
        <v>0</v>
      </c>
      <c r="X71" s="12">
        <f>IF(ResourceEffects[[#This Row],[Status]]="Locked",1,0)</f>
        <v>0</v>
      </c>
      <c r="Y71" s="12">
        <f>IF(ResourceEffects[[#This Row],[event_type]]=1,0,1)</f>
        <v>0</v>
      </c>
      <c r="Z71" s="12">
        <f>IF(ResourceEffects[[#This Row],[Use Abundancies]]="Yes",1,0)</f>
        <v>1</v>
      </c>
      <c r="AA71" s="12">
        <f>ResourceEffects[[#This Row],[∆]]</f>
        <v>1</v>
      </c>
    </row>
    <row r="72" spans="1:27" ht="14.4" customHeight="1" x14ac:dyDescent="0.3">
      <c r="A72" s="15">
        <v>0</v>
      </c>
      <c r="B72" t="s">
        <v>27</v>
      </c>
      <c r="C72" s="14" t="s">
        <v>430</v>
      </c>
      <c r="D72" s="11" t="s">
        <v>395</v>
      </c>
      <c r="E72" s="11">
        <v>1</v>
      </c>
      <c r="F72" s="27" t="s">
        <v>387</v>
      </c>
      <c r="G72" t="s">
        <v>295</v>
      </c>
      <c r="H72" s="11" t="s">
        <v>429</v>
      </c>
      <c r="I72" s="11">
        <f>0</f>
        <v>0</v>
      </c>
      <c r="J72" s="11" t="str">
        <f t="shared" si="4"/>
        <v>Yes</v>
      </c>
      <c r="K72" s="11" t="str">
        <f t="shared" si="5"/>
        <v>No</v>
      </c>
      <c r="L72" s="11">
        <f>INT(ResourceEffects[[#This Row],[Time Factor]]*TimeInterval/60/60/24)</f>
        <v>0</v>
      </c>
      <c r="M72" s="11">
        <f>INT(ResourceEffects[[#This Row],[Time Factor]]*TimeInterval/60/60)-ResourceEffects[[#This Row],[Days]]*24</f>
        <v>0</v>
      </c>
      <c r="N72" s="11">
        <f>INT(ResourceEffects[[#This Row],[Time Factor]]*TimeInterval/60)-ResourceEffects[[#This Row],[Hours]]*60-ResourceEffects[[#This Row],[Days]]*60*24</f>
        <v>0</v>
      </c>
      <c r="O72" s="11">
        <f>ResourceEffects[[#This Row],[Time Factor]]*TimeInterval-ResourceEffects[[#This Row],[Min]]*60-ResourceEffects[[#This Row],[Hours]]*60*60-ResourceEffects[[#This Row],[Days]]*60*60*24</f>
        <v>0</v>
      </c>
      <c r="P72" s="12">
        <f t="shared" ca="1" si="6"/>
        <v>264459508</v>
      </c>
      <c r="Q72" s="12">
        <f>_xlfn.XLOOKUP(ResourceEffects[[#This Row],[Protocol Name]],ProtocolNamesCol,ProtocolIds,"")</f>
        <v>11220</v>
      </c>
      <c r="R72" s="12">
        <f>ResourceEffects[[#This Row],[Time Factor]]</f>
        <v>0</v>
      </c>
      <c r="S72" s="12">
        <f>ResourceEffects[[#This Row],[Drone ID]]</f>
        <v>0</v>
      </c>
      <c r="T72" s="12">
        <f>_xlfn.XLOOKUP(ResourceEffects[[#This Row],[Resource Name]],ResourceNames,ResourceIds,"")</f>
        <v>5111</v>
      </c>
      <c r="U72" s="12">
        <f>_xlfn.XLOOKUP(ResourceEffects[[#This Row],[Event Type]],EventTypeNames,EventTypeIds,"")</f>
        <v>2</v>
      </c>
      <c r="V72" s="12">
        <f>IF(ResourceEffects[[#This Row],[Is Local]]="Yes",1,0)</f>
        <v>1</v>
      </c>
      <c r="W72" s="12">
        <f>IF(ResourceEffects[[#This Row],[Is Installed]]="Yes",1,0)</f>
        <v>0</v>
      </c>
      <c r="X72" s="12">
        <f>IF(ResourceEffects[[#This Row],[Status]]="Locked",1,0)</f>
        <v>0</v>
      </c>
      <c r="Y72" s="12">
        <f>IF(ResourceEffects[[#This Row],[event_type]]=1,0,1)</f>
        <v>1</v>
      </c>
      <c r="Z72" s="12">
        <f>IF(ResourceEffects[[#This Row],[Use Abundancies]]="Yes",1,0)</f>
        <v>0</v>
      </c>
      <c r="AA72" s="12">
        <f>ResourceEffects[[#This Row],[∆]]</f>
        <v>1</v>
      </c>
    </row>
    <row r="73" spans="1:27" ht="14.4" customHeight="1" x14ac:dyDescent="0.3">
      <c r="A73" s="15">
        <v>0</v>
      </c>
      <c r="B73" t="s">
        <v>27</v>
      </c>
      <c r="C73" s="14" t="s">
        <v>430</v>
      </c>
      <c r="D73" s="11" t="s">
        <v>394</v>
      </c>
      <c r="E73" s="11">
        <v>1</v>
      </c>
      <c r="F73" s="27" t="s">
        <v>383</v>
      </c>
      <c r="G73" t="s">
        <v>295</v>
      </c>
      <c r="H73" s="11" t="str">
        <f>"No"</f>
        <v>No</v>
      </c>
      <c r="I73" s="11">
        <f>0</f>
        <v>0</v>
      </c>
      <c r="J73" s="11" t="str">
        <f t="shared" si="4"/>
        <v>Yes</v>
      </c>
      <c r="K73" s="11" t="str">
        <f t="shared" si="5"/>
        <v>No</v>
      </c>
      <c r="L73" s="11">
        <f>INT(ResourceEffects[[#This Row],[Time Factor]]*TimeInterval/60/60/24)</f>
        <v>0</v>
      </c>
      <c r="M73" s="11">
        <f>INT(ResourceEffects[[#This Row],[Time Factor]]*TimeInterval/60/60)-ResourceEffects[[#This Row],[Days]]*24</f>
        <v>0</v>
      </c>
      <c r="N73" s="11">
        <f>INT(ResourceEffects[[#This Row],[Time Factor]]*TimeInterval/60)-ResourceEffects[[#This Row],[Hours]]*60-ResourceEffects[[#This Row],[Days]]*60*24</f>
        <v>0</v>
      </c>
      <c r="O73" s="11">
        <f>ResourceEffects[[#This Row],[Time Factor]]*TimeInterval-ResourceEffects[[#This Row],[Min]]*60-ResourceEffects[[#This Row],[Hours]]*60*60-ResourceEffects[[#This Row],[Days]]*60*60*24</f>
        <v>0</v>
      </c>
      <c r="P73" s="12">
        <f t="shared" ca="1" si="6"/>
        <v>704143662</v>
      </c>
      <c r="Q73" s="12">
        <f>_xlfn.XLOOKUP(ResourceEffects[[#This Row],[Protocol Name]],ProtocolNamesCol,ProtocolIds,"")</f>
        <v>11220</v>
      </c>
      <c r="R73" s="12">
        <f>ResourceEffects[[#This Row],[Time Factor]]</f>
        <v>0</v>
      </c>
      <c r="S73" s="12">
        <f>ResourceEffects[[#This Row],[Drone ID]]</f>
        <v>0</v>
      </c>
      <c r="T73" s="12">
        <f>_xlfn.XLOOKUP(ResourceEffects[[#This Row],[Resource Name]],ResourceNames,ResourceIds,"")</f>
        <v>5111</v>
      </c>
      <c r="U73" s="12">
        <f>_xlfn.XLOOKUP(ResourceEffects[[#This Row],[Event Type]],EventTypeNames,EventTypeIds,"")</f>
        <v>1</v>
      </c>
      <c r="V73" s="12">
        <f>IF(ResourceEffects[[#This Row],[Is Local]]="Yes",1,0)</f>
        <v>1</v>
      </c>
      <c r="W73" s="12">
        <f>IF(ResourceEffects[[#This Row],[Is Installed]]="Yes",1,0)</f>
        <v>0</v>
      </c>
      <c r="X73" s="12">
        <f>IF(ResourceEffects[[#This Row],[Status]]="Locked",1,0)</f>
        <v>1</v>
      </c>
      <c r="Y73" s="12">
        <f>IF(ResourceEffects[[#This Row],[event_type]]=1,0,1)</f>
        <v>0</v>
      </c>
      <c r="Z73" s="12">
        <f>IF(ResourceEffects[[#This Row],[Use Abundancies]]="Yes",1,0)</f>
        <v>0</v>
      </c>
      <c r="AA73" s="12">
        <f>ResourceEffects[[#This Row],[∆]]</f>
        <v>1</v>
      </c>
    </row>
    <row r="74" spans="1:27" ht="14.4" customHeight="1" x14ac:dyDescent="0.3">
      <c r="A74" s="15">
        <v>10</v>
      </c>
      <c r="B74" t="s">
        <v>27</v>
      </c>
      <c r="C74" s="14" t="s">
        <v>432</v>
      </c>
      <c r="D74" s="11" t="s">
        <v>395</v>
      </c>
      <c r="E74" s="11">
        <v>1</v>
      </c>
      <c r="F74" s="27" t="s">
        <v>383</v>
      </c>
      <c r="G74" t="s">
        <v>295</v>
      </c>
      <c r="H74" s="11" t="str">
        <f>"No"</f>
        <v>No</v>
      </c>
      <c r="I74" s="11">
        <f>0</f>
        <v>0</v>
      </c>
      <c r="J74" s="11" t="str">
        <f t="shared" si="4"/>
        <v>Yes</v>
      </c>
      <c r="K74" s="11" t="str">
        <f t="shared" si="5"/>
        <v>No</v>
      </c>
      <c r="L74" s="11">
        <f>INT(ResourceEffects[[#This Row],[Time Factor]]*TimeInterval/60/60/24)</f>
        <v>0</v>
      </c>
      <c r="M74" s="11">
        <f>INT(ResourceEffects[[#This Row],[Time Factor]]*TimeInterval/60/60)-ResourceEffects[[#This Row],[Days]]*24</f>
        <v>0</v>
      </c>
      <c r="N74" s="11">
        <f>INT(ResourceEffects[[#This Row],[Time Factor]]*TimeInterval/60)-ResourceEffects[[#This Row],[Hours]]*60-ResourceEffects[[#This Row],[Days]]*60*24</f>
        <v>0</v>
      </c>
      <c r="O74" s="11">
        <f>ResourceEffects[[#This Row],[Time Factor]]*TimeInterval-ResourceEffects[[#This Row],[Min]]*60-ResourceEffects[[#This Row],[Hours]]*60*60-ResourceEffects[[#This Row],[Days]]*60*60*24</f>
        <v>10</v>
      </c>
      <c r="P74" s="12">
        <f t="shared" ca="1" si="6"/>
        <v>412381627</v>
      </c>
      <c r="Q74" s="12">
        <f>_xlfn.XLOOKUP(ResourceEffects[[#This Row],[Protocol Name]],ProtocolNamesCol,ProtocolIds,"")</f>
        <v>11220</v>
      </c>
      <c r="R74" s="12">
        <f>ResourceEffects[[#This Row],[Time Factor]]</f>
        <v>10</v>
      </c>
      <c r="S74" s="12">
        <f>ResourceEffects[[#This Row],[Drone ID]]</f>
        <v>0</v>
      </c>
      <c r="T74" s="12">
        <f>_xlfn.XLOOKUP(ResourceEffects[[#This Row],[Resource Name]],ResourceNames,ResourceIds,"")</f>
        <v>5111</v>
      </c>
      <c r="U74" s="12">
        <f>_xlfn.XLOOKUP(ResourceEffects[[#This Row],[Event Type]],EventTypeNames,EventTypeIds,"")</f>
        <v>2</v>
      </c>
      <c r="V74" s="12">
        <f>IF(ResourceEffects[[#This Row],[Is Local]]="Yes",1,0)</f>
        <v>1</v>
      </c>
      <c r="W74" s="12">
        <f>IF(ResourceEffects[[#This Row],[Is Installed]]="Yes",1,0)</f>
        <v>0</v>
      </c>
      <c r="X74" s="12">
        <f>IF(ResourceEffects[[#This Row],[Status]]="Locked",1,0)</f>
        <v>1</v>
      </c>
      <c r="Y74" s="12">
        <f>IF(ResourceEffects[[#This Row],[event_type]]=1,0,1)</f>
        <v>1</v>
      </c>
      <c r="Z74" s="12">
        <f>IF(ResourceEffects[[#This Row],[Use Abundancies]]="Yes",1,0)</f>
        <v>0</v>
      </c>
      <c r="AA74" s="12">
        <f>ResourceEffects[[#This Row],[∆]]</f>
        <v>1</v>
      </c>
    </row>
    <row r="75" spans="1:27" ht="14.4" customHeight="1" x14ac:dyDescent="0.3">
      <c r="A75" s="15">
        <v>10</v>
      </c>
      <c r="B75" t="s">
        <v>27</v>
      </c>
      <c r="C75" s="14" t="s">
        <v>432</v>
      </c>
      <c r="D75" s="11" t="s">
        <v>394</v>
      </c>
      <c r="E75" s="11">
        <v>1</v>
      </c>
      <c r="F75" s="27" t="s">
        <v>387</v>
      </c>
      <c r="G75" t="s">
        <v>295</v>
      </c>
      <c r="H75" s="11" t="s">
        <v>429</v>
      </c>
      <c r="I75" s="11">
        <f>0</f>
        <v>0</v>
      </c>
      <c r="J75" s="11" t="str">
        <f t="shared" si="4"/>
        <v>Yes</v>
      </c>
      <c r="K75" s="11" t="str">
        <f t="shared" si="5"/>
        <v>No</v>
      </c>
      <c r="L75" s="11">
        <f>INT(ResourceEffects[[#This Row],[Time Factor]]*TimeInterval/60/60/24)</f>
        <v>0</v>
      </c>
      <c r="M75" s="11">
        <f>INT(ResourceEffects[[#This Row],[Time Factor]]*TimeInterval/60/60)-ResourceEffects[[#This Row],[Days]]*24</f>
        <v>0</v>
      </c>
      <c r="N75" s="11">
        <f>INT(ResourceEffects[[#This Row],[Time Factor]]*TimeInterval/60)-ResourceEffects[[#This Row],[Hours]]*60-ResourceEffects[[#This Row],[Days]]*60*24</f>
        <v>0</v>
      </c>
      <c r="O75" s="11">
        <f>ResourceEffects[[#This Row],[Time Factor]]*TimeInterval-ResourceEffects[[#This Row],[Min]]*60-ResourceEffects[[#This Row],[Hours]]*60*60-ResourceEffects[[#This Row],[Days]]*60*60*24</f>
        <v>10</v>
      </c>
      <c r="P75" s="12">
        <f t="shared" ca="1" si="6"/>
        <v>912359907</v>
      </c>
      <c r="Q75" s="12">
        <f>_xlfn.XLOOKUP(ResourceEffects[[#This Row],[Protocol Name]],ProtocolNamesCol,ProtocolIds,"")</f>
        <v>11220</v>
      </c>
      <c r="R75" s="12">
        <f>ResourceEffects[[#This Row],[Time Factor]]</f>
        <v>10</v>
      </c>
      <c r="S75" s="12">
        <f>ResourceEffects[[#This Row],[Drone ID]]</f>
        <v>0</v>
      </c>
      <c r="T75" s="12">
        <f>_xlfn.XLOOKUP(ResourceEffects[[#This Row],[Resource Name]],ResourceNames,ResourceIds,"")</f>
        <v>5111</v>
      </c>
      <c r="U75" s="12">
        <f>_xlfn.XLOOKUP(ResourceEffects[[#This Row],[Event Type]],EventTypeNames,EventTypeIds,"")</f>
        <v>1</v>
      </c>
      <c r="V75" s="12">
        <f>IF(ResourceEffects[[#This Row],[Is Local]]="Yes",1,0)</f>
        <v>1</v>
      </c>
      <c r="W75" s="12">
        <f>IF(ResourceEffects[[#This Row],[Is Installed]]="Yes",1,0)</f>
        <v>0</v>
      </c>
      <c r="X75" s="12">
        <f>IF(ResourceEffects[[#This Row],[Status]]="Locked",1,0)</f>
        <v>0</v>
      </c>
      <c r="Y75" s="12">
        <f>IF(ResourceEffects[[#This Row],[event_type]]=1,0,1)</f>
        <v>0</v>
      </c>
      <c r="Z75" s="12">
        <f>IF(ResourceEffects[[#This Row],[Use Abundancies]]="Yes",1,0)</f>
        <v>0</v>
      </c>
      <c r="AA75" s="12">
        <f>ResourceEffects[[#This Row],[∆]]</f>
        <v>1</v>
      </c>
    </row>
    <row r="76" spans="1:27" ht="14.4" customHeight="1" x14ac:dyDescent="0.3">
      <c r="A76" s="15">
        <v>11</v>
      </c>
      <c r="B76" t="s">
        <v>27</v>
      </c>
      <c r="C76" s="14" t="s">
        <v>431</v>
      </c>
      <c r="D76" s="11" t="s">
        <v>394</v>
      </c>
      <c r="E76" s="11">
        <v>1</v>
      </c>
      <c r="F76" s="27" t="s">
        <v>387</v>
      </c>
      <c r="G76" t="s">
        <v>176</v>
      </c>
      <c r="H76" s="11" t="s">
        <v>386</v>
      </c>
      <c r="I76" s="11">
        <f>0</f>
        <v>0</v>
      </c>
      <c r="J76" s="11" t="str">
        <f t="shared" si="4"/>
        <v>Yes</v>
      </c>
      <c r="K76" s="11" t="str">
        <f t="shared" si="5"/>
        <v>No</v>
      </c>
      <c r="L76" s="11">
        <f>INT(ResourceEffects[[#This Row],[Time Factor]]*TimeInterval/60/60/24)</f>
        <v>0</v>
      </c>
      <c r="M76" s="11">
        <f>INT(ResourceEffects[[#This Row],[Time Factor]]*TimeInterval/60/60)-ResourceEffects[[#This Row],[Days]]*24</f>
        <v>0</v>
      </c>
      <c r="N76" s="11">
        <f>INT(ResourceEffects[[#This Row],[Time Factor]]*TimeInterval/60)-ResourceEffects[[#This Row],[Hours]]*60-ResourceEffects[[#This Row],[Days]]*60*24</f>
        <v>0</v>
      </c>
      <c r="O76" s="11">
        <f>ResourceEffects[[#This Row],[Time Factor]]*TimeInterval-ResourceEffects[[#This Row],[Min]]*60-ResourceEffects[[#This Row],[Hours]]*60*60-ResourceEffects[[#This Row],[Days]]*60*60*24</f>
        <v>11</v>
      </c>
      <c r="P76" s="12">
        <f t="shared" ca="1" si="6"/>
        <v>180520205</v>
      </c>
      <c r="Q76" s="12">
        <f>_xlfn.XLOOKUP(ResourceEffects[[#This Row],[Protocol Name]],ProtocolNamesCol,ProtocolIds,"")</f>
        <v>11220</v>
      </c>
      <c r="R76" s="12">
        <f>ResourceEffects[[#This Row],[Time Factor]]</f>
        <v>11</v>
      </c>
      <c r="S76" s="12">
        <f>ResourceEffects[[#This Row],[Drone ID]]</f>
        <v>0</v>
      </c>
      <c r="T76" s="12">
        <f>_xlfn.XLOOKUP(ResourceEffects[[#This Row],[Resource Name]],ResourceNames,ResourceIds,"")</f>
        <v>1220</v>
      </c>
      <c r="U76" s="12">
        <f>_xlfn.XLOOKUP(ResourceEffects[[#This Row],[Event Type]],EventTypeNames,EventTypeIds,"")</f>
        <v>1</v>
      </c>
      <c r="V76" s="12">
        <f>IF(ResourceEffects[[#This Row],[Is Local]]="Yes",1,0)</f>
        <v>1</v>
      </c>
      <c r="W76" s="12">
        <f>IF(ResourceEffects[[#This Row],[Is Installed]]="Yes",1,0)</f>
        <v>0</v>
      </c>
      <c r="X76" s="12">
        <f>IF(ResourceEffects[[#This Row],[Status]]="Locked",1,0)</f>
        <v>0</v>
      </c>
      <c r="Y76" s="12">
        <f>IF(ResourceEffects[[#This Row],[event_type]]=1,0,1)</f>
        <v>0</v>
      </c>
      <c r="Z76" s="12">
        <f>IF(ResourceEffects[[#This Row],[Use Abundancies]]="Yes",1,0)</f>
        <v>1</v>
      </c>
      <c r="AA76" s="12">
        <f>ResourceEffects[[#This Row],[∆]]</f>
        <v>1</v>
      </c>
    </row>
    <row r="77" spans="1:27" ht="14.4" customHeight="1" x14ac:dyDescent="0.3">
      <c r="A77" s="15">
        <v>0</v>
      </c>
      <c r="B77" t="s">
        <v>28</v>
      </c>
      <c r="C77" s="14" t="s">
        <v>430</v>
      </c>
      <c r="D77" s="11" t="s">
        <v>395</v>
      </c>
      <c r="E77" s="11">
        <v>1</v>
      </c>
      <c r="F77" s="27" t="s">
        <v>387</v>
      </c>
      <c r="G77" t="s">
        <v>295</v>
      </c>
      <c r="H77" s="11" t="s">
        <v>429</v>
      </c>
      <c r="I77" s="11">
        <f>0</f>
        <v>0</v>
      </c>
      <c r="J77" s="11" t="str">
        <f t="shared" si="4"/>
        <v>Yes</v>
      </c>
      <c r="K77" s="11" t="str">
        <f t="shared" si="5"/>
        <v>No</v>
      </c>
      <c r="L77" s="11">
        <f>INT(ResourceEffects[[#This Row],[Time Factor]]*TimeInterval/60/60/24)</f>
        <v>0</v>
      </c>
      <c r="M77" s="11">
        <f>INT(ResourceEffects[[#This Row],[Time Factor]]*TimeInterval/60/60)-ResourceEffects[[#This Row],[Days]]*24</f>
        <v>0</v>
      </c>
      <c r="N77" s="11">
        <f>INT(ResourceEffects[[#This Row],[Time Factor]]*TimeInterval/60)-ResourceEffects[[#This Row],[Hours]]*60-ResourceEffects[[#This Row],[Days]]*60*24</f>
        <v>0</v>
      </c>
      <c r="O77" s="11">
        <f>ResourceEffects[[#This Row],[Time Factor]]*TimeInterval-ResourceEffects[[#This Row],[Min]]*60-ResourceEffects[[#This Row],[Hours]]*60*60-ResourceEffects[[#This Row],[Days]]*60*60*24</f>
        <v>0</v>
      </c>
      <c r="P77" s="12">
        <f t="shared" ca="1" si="6"/>
        <v>89529896</v>
      </c>
      <c r="Q77" s="12">
        <f>_xlfn.XLOOKUP(ResourceEffects[[#This Row],[Protocol Name]],ProtocolNamesCol,ProtocolIds,"")</f>
        <v>11230</v>
      </c>
      <c r="R77" s="12">
        <f>ResourceEffects[[#This Row],[Time Factor]]</f>
        <v>0</v>
      </c>
      <c r="S77" s="12">
        <f>ResourceEffects[[#This Row],[Drone ID]]</f>
        <v>0</v>
      </c>
      <c r="T77" s="12">
        <f>_xlfn.XLOOKUP(ResourceEffects[[#This Row],[Resource Name]],ResourceNames,ResourceIds,"")</f>
        <v>5111</v>
      </c>
      <c r="U77" s="12">
        <f>_xlfn.XLOOKUP(ResourceEffects[[#This Row],[Event Type]],EventTypeNames,EventTypeIds,"")</f>
        <v>2</v>
      </c>
      <c r="V77" s="12">
        <f>IF(ResourceEffects[[#This Row],[Is Local]]="Yes",1,0)</f>
        <v>1</v>
      </c>
      <c r="W77" s="12">
        <f>IF(ResourceEffects[[#This Row],[Is Installed]]="Yes",1,0)</f>
        <v>0</v>
      </c>
      <c r="X77" s="12">
        <f>IF(ResourceEffects[[#This Row],[Status]]="Locked",1,0)</f>
        <v>0</v>
      </c>
      <c r="Y77" s="12">
        <f>IF(ResourceEffects[[#This Row],[event_type]]=1,0,1)</f>
        <v>1</v>
      </c>
      <c r="Z77" s="12">
        <f>IF(ResourceEffects[[#This Row],[Use Abundancies]]="Yes",1,0)</f>
        <v>0</v>
      </c>
      <c r="AA77" s="12">
        <f>ResourceEffects[[#This Row],[∆]]</f>
        <v>1</v>
      </c>
    </row>
    <row r="78" spans="1:27" ht="14.4" customHeight="1" x14ac:dyDescent="0.3">
      <c r="A78" s="15">
        <v>0</v>
      </c>
      <c r="B78" t="s">
        <v>28</v>
      </c>
      <c r="C78" s="14" t="s">
        <v>430</v>
      </c>
      <c r="D78" s="11" t="s">
        <v>394</v>
      </c>
      <c r="E78" s="11">
        <v>1</v>
      </c>
      <c r="F78" s="27" t="s">
        <v>383</v>
      </c>
      <c r="G78" t="s">
        <v>295</v>
      </c>
      <c r="H78" s="11" t="str">
        <f>"No"</f>
        <v>No</v>
      </c>
      <c r="I78" s="11">
        <f>0</f>
        <v>0</v>
      </c>
      <c r="J78" s="11" t="str">
        <f t="shared" si="4"/>
        <v>Yes</v>
      </c>
      <c r="K78" s="11" t="str">
        <f t="shared" si="5"/>
        <v>No</v>
      </c>
      <c r="L78" s="11">
        <f>INT(ResourceEffects[[#This Row],[Time Factor]]*TimeInterval/60/60/24)</f>
        <v>0</v>
      </c>
      <c r="M78" s="11">
        <f>INT(ResourceEffects[[#This Row],[Time Factor]]*TimeInterval/60/60)-ResourceEffects[[#This Row],[Days]]*24</f>
        <v>0</v>
      </c>
      <c r="N78" s="11">
        <f>INT(ResourceEffects[[#This Row],[Time Factor]]*TimeInterval/60)-ResourceEffects[[#This Row],[Hours]]*60-ResourceEffects[[#This Row],[Days]]*60*24</f>
        <v>0</v>
      </c>
      <c r="O78" s="11">
        <f>ResourceEffects[[#This Row],[Time Factor]]*TimeInterval-ResourceEffects[[#This Row],[Min]]*60-ResourceEffects[[#This Row],[Hours]]*60*60-ResourceEffects[[#This Row],[Days]]*60*60*24</f>
        <v>0</v>
      </c>
      <c r="P78" s="12">
        <f t="shared" ca="1" si="6"/>
        <v>367065081</v>
      </c>
      <c r="Q78" s="12">
        <f>_xlfn.XLOOKUP(ResourceEffects[[#This Row],[Protocol Name]],ProtocolNamesCol,ProtocolIds,"")</f>
        <v>11230</v>
      </c>
      <c r="R78" s="12">
        <f>ResourceEffects[[#This Row],[Time Factor]]</f>
        <v>0</v>
      </c>
      <c r="S78" s="12">
        <f>ResourceEffects[[#This Row],[Drone ID]]</f>
        <v>0</v>
      </c>
      <c r="T78" s="12">
        <f>_xlfn.XLOOKUP(ResourceEffects[[#This Row],[Resource Name]],ResourceNames,ResourceIds,"")</f>
        <v>5111</v>
      </c>
      <c r="U78" s="12">
        <f>_xlfn.XLOOKUP(ResourceEffects[[#This Row],[Event Type]],EventTypeNames,EventTypeIds,"")</f>
        <v>1</v>
      </c>
      <c r="V78" s="12">
        <f>IF(ResourceEffects[[#This Row],[Is Local]]="Yes",1,0)</f>
        <v>1</v>
      </c>
      <c r="W78" s="12">
        <f>IF(ResourceEffects[[#This Row],[Is Installed]]="Yes",1,0)</f>
        <v>0</v>
      </c>
      <c r="X78" s="12">
        <f>IF(ResourceEffects[[#This Row],[Status]]="Locked",1,0)</f>
        <v>1</v>
      </c>
      <c r="Y78" s="12">
        <f>IF(ResourceEffects[[#This Row],[event_type]]=1,0,1)</f>
        <v>0</v>
      </c>
      <c r="Z78" s="12">
        <f>IF(ResourceEffects[[#This Row],[Use Abundancies]]="Yes",1,0)</f>
        <v>0</v>
      </c>
      <c r="AA78" s="12">
        <f>ResourceEffects[[#This Row],[∆]]</f>
        <v>1</v>
      </c>
    </row>
    <row r="79" spans="1:27" ht="14.4" customHeight="1" x14ac:dyDescent="0.3">
      <c r="A79" s="15">
        <v>10</v>
      </c>
      <c r="B79" t="s">
        <v>28</v>
      </c>
      <c r="C79" s="14" t="s">
        <v>432</v>
      </c>
      <c r="D79" s="11" t="s">
        <v>395</v>
      </c>
      <c r="E79" s="11">
        <v>1</v>
      </c>
      <c r="F79" s="27" t="s">
        <v>383</v>
      </c>
      <c r="G79" t="s">
        <v>295</v>
      </c>
      <c r="H79" s="11" t="str">
        <f>"No"</f>
        <v>No</v>
      </c>
      <c r="I79" s="11">
        <f>0</f>
        <v>0</v>
      </c>
      <c r="J79" s="11" t="str">
        <f t="shared" si="4"/>
        <v>Yes</v>
      </c>
      <c r="K79" s="11" t="str">
        <f t="shared" si="5"/>
        <v>No</v>
      </c>
      <c r="L79" s="11">
        <f>INT(ResourceEffects[[#This Row],[Time Factor]]*TimeInterval/60/60/24)</f>
        <v>0</v>
      </c>
      <c r="M79" s="11">
        <f>INT(ResourceEffects[[#This Row],[Time Factor]]*TimeInterval/60/60)-ResourceEffects[[#This Row],[Days]]*24</f>
        <v>0</v>
      </c>
      <c r="N79" s="11">
        <f>INT(ResourceEffects[[#This Row],[Time Factor]]*TimeInterval/60)-ResourceEffects[[#This Row],[Hours]]*60-ResourceEffects[[#This Row],[Days]]*60*24</f>
        <v>0</v>
      </c>
      <c r="O79" s="11">
        <f>ResourceEffects[[#This Row],[Time Factor]]*TimeInterval-ResourceEffects[[#This Row],[Min]]*60-ResourceEffects[[#This Row],[Hours]]*60*60-ResourceEffects[[#This Row],[Days]]*60*60*24</f>
        <v>10</v>
      </c>
      <c r="P79" s="12">
        <f t="shared" ca="1" si="6"/>
        <v>739064863</v>
      </c>
      <c r="Q79" s="12">
        <f>_xlfn.XLOOKUP(ResourceEffects[[#This Row],[Protocol Name]],ProtocolNamesCol,ProtocolIds,"")</f>
        <v>11230</v>
      </c>
      <c r="R79" s="12">
        <f>ResourceEffects[[#This Row],[Time Factor]]</f>
        <v>10</v>
      </c>
      <c r="S79" s="12">
        <f>ResourceEffects[[#This Row],[Drone ID]]</f>
        <v>0</v>
      </c>
      <c r="T79" s="12">
        <f>_xlfn.XLOOKUP(ResourceEffects[[#This Row],[Resource Name]],ResourceNames,ResourceIds,"")</f>
        <v>5111</v>
      </c>
      <c r="U79" s="12">
        <f>_xlfn.XLOOKUP(ResourceEffects[[#This Row],[Event Type]],EventTypeNames,EventTypeIds,"")</f>
        <v>2</v>
      </c>
      <c r="V79" s="12">
        <f>IF(ResourceEffects[[#This Row],[Is Local]]="Yes",1,0)</f>
        <v>1</v>
      </c>
      <c r="W79" s="12">
        <f>IF(ResourceEffects[[#This Row],[Is Installed]]="Yes",1,0)</f>
        <v>0</v>
      </c>
      <c r="X79" s="12">
        <f>IF(ResourceEffects[[#This Row],[Status]]="Locked",1,0)</f>
        <v>1</v>
      </c>
      <c r="Y79" s="12">
        <f>IF(ResourceEffects[[#This Row],[event_type]]=1,0,1)</f>
        <v>1</v>
      </c>
      <c r="Z79" s="12">
        <f>IF(ResourceEffects[[#This Row],[Use Abundancies]]="Yes",1,0)</f>
        <v>0</v>
      </c>
      <c r="AA79" s="12">
        <f>ResourceEffects[[#This Row],[∆]]</f>
        <v>1</v>
      </c>
    </row>
    <row r="80" spans="1:27" ht="14.4" customHeight="1" x14ac:dyDescent="0.3">
      <c r="A80" s="15">
        <v>10</v>
      </c>
      <c r="B80" t="s">
        <v>28</v>
      </c>
      <c r="C80" s="14" t="s">
        <v>432</v>
      </c>
      <c r="D80" s="11" t="s">
        <v>394</v>
      </c>
      <c r="E80" s="11">
        <v>1</v>
      </c>
      <c r="F80" s="27" t="s">
        <v>387</v>
      </c>
      <c r="G80" t="s">
        <v>295</v>
      </c>
      <c r="H80" s="11" t="s">
        <v>429</v>
      </c>
      <c r="I80" s="11">
        <f>0</f>
        <v>0</v>
      </c>
      <c r="J80" s="11" t="str">
        <f t="shared" si="4"/>
        <v>Yes</v>
      </c>
      <c r="K80" s="11" t="str">
        <f t="shared" si="5"/>
        <v>No</v>
      </c>
      <c r="L80" s="11">
        <f>INT(ResourceEffects[[#This Row],[Time Factor]]*TimeInterval/60/60/24)</f>
        <v>0</v>
      </c>
      <c r="M80" s="11">
        <f>INT(ResourceEffects[[#This Row],[Time Factor]]*TimeInterval/60/60)-ResourceEffects[[#This Row],[Days]]*24</f>
        <v>0</v>
      </c>
      <c r="N80" s="11">
        <f>INT(ResourceEffects[[#This Row],[Time Factor]]*TimeInterval/60)-ResourceEffects[[#This Row],[Hours]]*60-ResourceEffects[[#This Row],[Days]]*60*24</f>
        <v>0</v>
      </c>
      <c r="O80" s="11">
        <f>ResourceEffects[[#This Row],[Time Factor]]*TimeInterval-ResourceEffects[[#This Row],[Min]]*60-ResourceEffects[[#This Row],[Hours]]*60*60-ResourceEffects[[#This Row],[Days]]*60*60*24</f>
        <v>10</v>
      </c>
      <c r="P80" s="12">
        <f t="shared" ca="1" si="6"/>
        <v>951973779</v>
      </c>
      <c r="Q80" s="12">
        <f>_xlfn.XLOOKUP(ResourceEffects[[#This Row],[Protocol Name]],ProtocolNamesCol,ProtocolIds,"")</f>
        <v>11230</v>
      </c>
      <c r="R80" s="12">
        <f>ResourceEffects[[#This Row],[Time Factor]]</f>
        <v>10</v>
      </c>
      <c r="S80" s="12">
        <f>ResourceEffects[[#This Row],[Drone ID]]</f>
        <v>0</v>
      </c>
      <c r="T80" s="12">
        <f>_xlfn.XLOOKUP(ResourceEffects[[#This Row],[Resource Name]],ResourceNames,ResourceIds,"")</f>
        <v>5111</v>
      </c>
      <c r="U80" s="12">
        <f>_xlfn.XLOOKUP(ResourceEffects[[#This Row],[Event Type]],EventTypeNames,EventTypeIds,"")</f>
        <v>1</v>
      </c>
      <c r="V80" s="12">
        <f>IF(ResourceEffects[[#This Row],[Is Local]]="Yes",1,0)</f>
        <v>1</v>
      </c>
      <c r="W80" s="12">
        <f>IF(ResourceEffects[[#This Row],[Is Installed]]="Yes",1,0)</f>
        <v>0</v>
      </c>
      <c r="X80" s="12">
        <f>IF(ResourceEffects[[#This Row],[Status]]="Locked",1,0)</f>
        <v>0</v>
      </c>
      <c r="Y80" s="12">
        <f>IF(ResourceEffects[[#This Row],[event_type]]=1,0,1)</f>
        <v>0</v>
      </c>
      <c r="Z80" s="12">
        <f>IF(ResourceEffects[[#This Row],[Use Abundancies]]="Yes",1,0)</f>
        <v>0</v>
      </c>
      <c r="AA80" s="12">
        <f>ResourceEffects[[#This Row],[∆]]</f>
        <v>1</v>
      </c>
    </row>
    <row r="81" spans="1:27" ht="14.4" customHeight="1" x14ac:dyDescent="0.3">
      <c r="A81" s="15">
        <v>11</v>
      </c>
      <c r="B81" t="s">
        <v>28</v>
      </c>
      <c r="C81" s="14" t="s">
        <v>431</v>
      </c>
      <c r="D81" s="11" t="s">
        <v>394</v>
      </c>
      <c r="E81" s="11">
        <v>1</v>
      </c>
      <c r="F81" s="27" t="s">
        <v>387</v>
      </c>
      <c r="G81" t="s">
        <v>177</v>
      </c>
      <c r="H81" s="11" t="s">
        <v>386</v>
      </c>
      <c r="I81" s="11">
        <f>0</f>
        <v>0</v>
      </c>
      <c r="J81" s="11" t="str">
        <f t="shared" si="4"/>
        <v>Yes</v>
      </c>
      <c r="K81" s="11" t="str">
        <f t="shared" si="5"/>
        <v>No</v>
      </c>
      <c r="L81" s="11">
        <f>INT(ResourceEffects[[#This Row],[Time Factor]]*TimeInterval/60/60/24)</f>
        <v>0</v>
      </c>
      <c r="M81" s="11">
        <f>INT(ResourceEffects[[#This Row],[Time Factor]]*TimeInterval/60/60)-ResourceEffects[[#This Row],[Days]]*24</f>
        <v>0</v>
      </c>
      <c r="N81" s="11">
        <f>INT(ResourceEffects[[#This Row],[Time Factor]]*TimeInterval/60)-ResourceEffects[[#This Row],[Hours]]*60-ResourceEffects[[#This Row],[Days]]*60*24</f>
        <v>0</v>
      </c>
      <c r="O81" s="11">
        <f>ResourceEffects[[#This Row],[Time Factor]]*TimeInterval-ResourceEffects[[#This Row],[Min]]*60-ResourceEffects[[#This Row],[Hours]]*60*60-ResourceEffects[[#This Row],[Days]]*60*60*24</f>
        <v>11</v>
      </c>
      <c r="P81" s="12">
        <f t="shared" ca="1" si="6"/>
        <v>484352415</v>
      </c>
      <c r="Q81" s="12">
        <f>_xlfn.XLOOKUP(ResourceEffects[[#This Row],[Protocol Name]],ProtocolNamesCol,ProtocolIds,"")</f>
        <v>11230</v>
      </c>
      <c r="R81" s="12">
        <f>ResourceEffects[[#This Row],[Time Factor]]</f>
        <v>11</v>
      </c>
      <c r="S81" s="12">
        <f>ResourceEffects[[#This Row],[Drone ID]]</f>
        <v>0</v>
      </c>
      <c r="T81" s="12">
        <f>_xlfn.XLOOKUP(ResourceEffects[[#This Row],[Resource Name]],ResourceNames,ResourceIds,"")</f>
        <v>1230</v>
      </c>
      <c r="U81" s="12">
        <f>_xlfn.XLOOKUP(ResourceEffects[[#This Row],[Event Type]],EventTypeNames,EventTypeIds,"")</f>
        <v>1</v>
      </c>
      <c r="V81" s="12">
        <f>IF(ResourceEffects[[#This Row],[Is Local]]="Yes",1,0)</f>
        <v>1</v>
      </c>
      <c r="W81" s="12">
        <f>IF(ResourceEffects[[#This Row],[Is Installed]]="Yes",1,0)</f>
        <v>0</v>
      </c>
      <c r="X81" s="12">
        <f>IF(ResourceEffects[[#This Row],[Status]]="Locked",1,0)</f>
        <v>0</v>
      </c>
      <c r="Y81" s="12">
        <f>IF(ResourceEffects[[#This Row],[event_type]]=1,0,1)</f>
        <v>0</v>
      </c>
      <c r="Z81" s="12">
        <f>IF(ResourceEffects[[#This Row],[Use Abundancies]]="Yes",1,0)</f>
        <v>1</v>
      </c>
      <c r="AA81" s="12">
        <f>ResourceEffects[[#This Row],[∆]]</f>
        <v>1</v>
      </c>
    </row>
    <row r="82" spans="1:27" ht="14.4" customHeight="1" x14ac:dyDescent="0.3">
      <c r="A82" s="15">
        <v>0</v>
      </c>
      <c r="B82" t="s">
        <v>29</v>
      </c>
      <c r="C82" s="14" t="s">
        <v>430</v>
      </c>
      <c r="D82" s="11" t="s">
        <v>395</v>
      </c>
      <c r="E82" s="11">
        <v>1</v>
      </c>
      <c r="F82" s="27" t="s">
        <v>387</v>
      </c>
      <c r="G82" t="s">
        <v>295</v>
      </c>
      <c r="H82" s="11" t="s">
        <v>429</v>
      </c>
      <c r="I82" s="11">
        <f>0</f>
        <v>0</v>
      </c>
      <c r="J82" s="11" t="str">
        <f t="shared" si="4"/>
        <v>Yes</v>
      </c>
      <c r="K82" s="11" t="str">
        <f t="shared" si="5"/>
        <v>No</v>
      </c>
      <c r="L82" s="11">
        <f>INT(ResourceEffects[[#This Row],[Time Factor]]*TimeInterval/60/60/24)</f>
        <v>0</v>
      </c>
      <c r="M82" s="11">
        <f>INT(ResourceEffects[[#This Row],[Time Factor]]*TimeInterval/60/60)-ResourceEffects[[#This Row],[Days]]*24</f>
        <v>0</v>
      </c>
      <c r="N82" s="11">
        <f>INT(ResourceEffects[[#This Row],[Time Factor]]*TimeInterval/60)-ResourceEffects[[#This Row],[Hours]]*60-ResourceEffects[[#This Row],[Days]]*60*24</f>
        <v>0</v>
      </c>
      <c r="O82" s="11">
        <f>ResourceEffects[[#This Row],[Time Factor]]*TimeInterval-ResourceEffects[[#This Row],[Min]]*60-ResourceEffects[[#This Row],[Hours]]*60*60-ResourceEffects[[#This Row],[Days]]*60*60*24</f>
        <v>0</v>
      </c>
      <c r="P82" s="12">
        <f t="shared" ca="1" si="6"/>
        <v>508092439</v>
      </c>
      <c r="Q82" s="12">
        <f>_xlfn.XLOOKUP(ResourceEffects[[#This Row],[Protocol Name]],ProtocolNamesCol,ProtocolIds,"")</f>
        <v>11300</v>
      </c>
      <c r="R82" s="12">
        <f>ResourceEffects[[#This Row],[Time Factor]]</f>
        <v>0</v>
      </c>
      <c r="S82" s="12">
        <f>ResourceEffects[[#This Row],[Drone ID]]</f>
        <v>0</v>
      </c>
      <c r="T82" s="12">
        <f>_xlfn.XLOOKUP(ResourceEffects[[#This Row],[Resource Name]],ResourceNames,ResourceIds,"")</f>
        <v>5111</v>
      </c>
      <c r="U82" s="12">
        <f>_xlfn.XLOOKUP(ResourceEffects[[#This Row],[Event Type]],EventTypeNames,EventTypeIds,"")</f>
        <v>2</v>
      </c>
      <c r="V82" s="12">
        <f>IF(ResourceEffects[[#This Row],[Is Local]]="Yes",1,0)</f>
        <v>1</v>
      </c>
      <c r="W82" s="12">
        <f>IF(ResourceEffects[[#This Row],[Is Installed]]="Yes",1,0)</f>
        <v>0</v>
      </c>
      <c r="X82" s="12">
        <f>IF(ResourceEffects[[#This Row],[Status]]="Locked",1,0)</f>
        <v>0</v>
      </c>
      <c r="Y82" s="12">
        <f>IF(ResourceEffects[[#This Row],[event_type]]=1,0,1)</f>
        <v>1</v>
      </c>
      <c r="Z82" s="12">
        <f>IF(ResourceEffects[[#This Row],[Use Abundancies]]="Yes",1,0)</f>
        <v>0</v>
      </c>
      <c r="AA82" s="12">
        <f>ResourceEffects[[#This Row],[∆]]</f>
        <v>1</v>
      </c>
    </row>
    <row r="83" spans="1:27" ht="14.4" customHeight="1" x14ac:dyDescent="0.3">
      <c r="A83" s="15">
        <v>0</v>
      </c>
      <c r="B83" t="s">
        <v>29</v>
      </c>
      <c r="C83" s="14" t="s">
        <v>430</v>
      </c>
      <c r="D83" s="11" t="s">
        <v>394</v>
      </c>
      <c r="E83" s="11">
        <v>1</v>
      </c>
      <c r="F83" s="27" t="s">
        <v>383</v>
      </c>
      <c r="G83" t="s">
        <v>295</v>
      </c>
      <c r="H83" s="11" t="str">
        <f>"No"</f>
        <v>No</v>
      </c>
      <c r="I83" s="11">
        <f>0</f>
        <v>0</v>
      </c>
      <c r="J83" s="11" t="str">
        <f t="shared" si="4"/>
        <v>Yes</v>
      </c>
      <c r="K83" s="11" t="str">
        <f t="shared" si="5"/>
        <v>No</v>
      </c>
      <c r="L83" s="11">
        <f>INT(ResourceEffects[[#This Row],[Time Factor]]*TimeInterval/60/60/24)</f>
        <v>0</v>
      </c>
      <c r="M83" s="11">
        <f>INT(ResourceEffects[[#This Row],[Time Factor]]*TimeInterval/60/60)-ResourceEffects[[#This Row],[Days]]*24</f>
        <v>0</v>
      </c>
      <c r="N83" s="11">
        <f>INT(ResourceEffects[[#This Row],[Time Factor]]*TimeInterval/60)-ResourceEffects[[#This Row],[Hours]]*60-ResourceEffects[[#This Row],[Days]]*60*24</f>
        <v>0</v>
      </c>
      <c r="O83" s="11">
        <f>ResourceEffects[[#This Row],[Time Factor]]*TimeInterval-ResourceEffects[[#This Row],[Min]]*60-ResourceEffects[[#This Row],[Hours]]*60*60-ResourceEffects[[#This Row],[Days]]*60*60*24</f>
        <v>0</v>
      </c>
      <c r="P83" s="12">
        <f t="shared" ca="1" si="6"/>
        <v>217642880</v>
      </c>
      <c r="Q83" s="12">
        <f>_xlfn.XLOOKUP(ResourceEffects[[#This Row],[Protocol Name]],ProtocolNamesCol,ProtocolIds,"")</f>
        <v>11300</v>
      </c>
      <c r="R83" s="12">
        <f>ResourceEffects[[#This Row],[Time Factor]]</f>
        <v>0</v>
      </c>
      <c r="S83" s="12">
        <f>ResourceEffects[[#This Row],[Drone ID]]</f>
        <v>0</v>
      </c>
      <c r="T83" s="12">
        <f>_xlfn.XLOOKUP(ResourceEffects[[#This Row],[Resource Name]],ResourceNames,ResourceIds,"")</f>
        <v>5111</v>
      </c>
      <c r="U83" s="12">
        <f>_xlfn.XLOOKUP(ResourceEffects[[#This Row],[Event Type]],EventTypeNames,EventTypeIds,"")</f>
        <v>1</v>
      </c>
      <c r="V83" s="12">
        <f>IF(ResourceEffects[[#This Row],[Is Local]]="Yes",1,0)</f>
        <v>1</v>
      </c>
      <c r="W83" s="12">
        <f>IF(ResourceEffects[[#This Row],[Is Installed]]="Yes",1,0)</f>
        <v>0</v>
      </c>
      <c r="X83" s="12">
        <f>IF(ResourceEffects[[#This Row],[Status]]="Locked",1,0)</f>
        <v>1</v>
      </c>
      <c r="Y83" s="12">
        <f>IF(ResourceEffects[[#This Row],[event_type]]=1,0,1)</f>
        <v>0</v>
      </c>
      <c r="Z83" s="12">
        <f>IF(ResourceEffects[[#This Row],[Use Abundancies]]="Yes",1,0)</f>
        <v>0</v>
      </c>
      <c r="AA83" s="12">
        <f>ResourceEffects[[#This Row],[∆]]</f>
        <v>1</v>
      </c>
    </row>
    <row r="84" spans="1:27" ht="14.4" customHeight="1" x14ac:dyDescent="0.3">
      <c r="A84" s="15">
        <v>10</v>
      </c>
      <c r="B84" t="s">
        <v>29</v>
      </c>
      <c r="C84" s="14" t="s">
        <v>432</v>
      </c>
      <c r="D84" s="11" t="s">
        <v>395</v>
      </c>
      <c r="E84" s="11">
        <v>1</v>
      </c>
      <c r="F84" s="27" t="s">
        <v>383</v>
      </c>
      <c r="G84" t="s">
        <v>295</v>
      </c>
      <c r="H84" s="11" t="str">
        <f>"No"</f>
        <v>No</v>
      </c>
      <c r="I84" s="11">
        <f>0</f>
        <v>0</v>
      </c>
      <c r="J84" s="11" t="str">
        <f t="shared" si="4"/>
        <v>Yes</v>
      </c>
      <c r="K84" s="11" t="str">
        <f t="shared" si="5"/>
        <v>No</v>
      </c>
      <c r="L84" s="11">
        <f>INT(ResourceEffects[[#This Row],[Time Factor]]*TimeInterval/60/60/24)</f>
        <v>0</v>
      </c>
      <c r="M84" s="11">
        <f>INT(ResourceEffects[[#This Row],[Time Factor]]*TimeInterval/60/60)-ResourceEffects[[#This Row],[Days]]*24</f>
        <v>0</v>
      </c>
      <c r="N84" s="11">
        <f>INT(ResourceEffects[[#This Row],[Time Factor]]*TimeInterval/60)-ResourceEffects[[#This Row],[Hours]]*60-ResourceEffects[[#This Row],[Days]]*60*24</f>
        <v>0</v>
      </c>
      <c r="O84" s="11">
        <f>ResourceEffects[[#This Row],[Time Factor]]*TimeInterval-ResourceEffects[[#This Row],[Min]]*60-ResourceEffects[[#This Row],[Hours]]*60*60-ResourceEffects[[#This Row],[Days]]*60*60*24</f>
        <v>10</v>
      </c>
      <c r="P84" s="12">
        <f t="shared" ca="1" si="6"/>
        <v>985193024</v>
      </c>
      <c r="Q84" s="12">
        <f>_xlfn.XLOOKUP(ResourceEffects[[#This Row],[Protocol Name]],ProtocolNamesCol,ProtocolIds,"")</f>
        <v>11300</v>
      </c>
      <c r="R84" s="12">
        <f>ResourceEffects[[#This Row],[Time Factor]]</f>
        <v>10</v>
      </c>
      <c r="S84" s="12">
        <f>ResourceEffects[[#This Row],[Drone ID]]</f>
        <v>0</v>
      </c>
      <c r="T84" s="12">
        <f>_xlfn.XLOOKUP(ResourceEffects[[#This Row],[Resource Name]],ResourceNames,ResourceIds,"")</f>
        <v>5111</v>
      </c>
      <c r="U84" s="12">
        <f>_xlfn.XLOOKUP(ResourceEffects[[#This Row],[Event Type]],EventTypeNames,EventTypeIds,"")</f>
        <v>2</v>
      </c>
      <c r="V84" s="12">
        <f>IF(ResourceEffects[[#This Row],[Is Local]]="Yes",1,0)</f>
        <v>1</v>
      </c>
      <c r="W84" s="12">
        <f>IF(ResourceEffects[[#This Row],[Is Installed]]="Yes",1,0)</f>
        <v>0</v>
      </c>
      <c r="X84" s="12">
        <f>IF(ResourceEffects[[#This Row],[Status]]="Locked",1,0)</f>
        <v>1</v>
      </c>
      <c r="Y84" s="12">
        <f>IF(ResourceEffects[[#This Row],[event_type]]=1,0,1)</f>
        <v>1</v>
      </c>
      <c r="Z84" s="12">
        <f>IF(ResourceEffects[[#This Row],[Use Abundancies]]="Yes",1,0)</f>
        <v>0</v>
      </c>
      <c r="AA84" s="12">
        <f>ResourceEffects[[#This Row],[∆]]</f>
        <v>1</v>
      </c>
    </row>
    <row r="85" spans="1:27" ht="14.4" customHeight="1" x14ac:dyDescent="0.3">
      <c r="A85" s="15">
        <v>10</v>
      </c>
      <c r="B85" t="s">
        <v>29</v>
      </c>
      <c r="C85" s="14" t="s">
        <v>432</v>
      </c>
      <c r="D85" s="11" t="s">
        <v>394</v>
      </c>
      <c r="E85" s="11">
        <v>1</v>
      </c>
      <c r="F85" s="27" t="s">
        <v>387</v>
      </c>
      <c r="G85" t="s">
        <v>295</v>
      </c>
      <c r="H85" s="11" t="s">
        <v>429</v>
      </c>
      <c r="I85" s="11">
        <f>0</f>
        <v>0</v>
      </c>
      <c r="J85" s="11" t="str">
        <f t="shared" si="4"/>
        <v>Yes</v>
      </c>
      <c r="K85" s="11" t="str">
        <f t="shared" si="5"/>
        <v>No</v>
      </c>
      <c r="L85" s="11">
        <f>INT(ResourceEffects[[#This Row],[Time Factor]]*TimeInterval/60/60/24)</f>
        <v>0</v>
      </c>
      <c r="M85" s="11">
        <f>INT(ResourceEffects[[#This Row],[Time Factor]]*TimeInterval/60/60)-ResourceEffects[[#This Row],[Days]]*24</f>
        <v>0</v>
      </c>
      <c r="N85" s="11">
        <f>INT(ResourceEffects[[#This Row],[Time Factor]]*TimeInterval/60)-ResourceEffects[[#This Row],[Hours]]*60-ResourceEffects[[#This Row],[Days]]*60*24</f>
        <v>0</v>
      </c>
      <c r="O85" s="11">
        <f>ResourceEffects[[#This Row],[Time Factor]]*TimeInterval-ResourceEffects[[#This Row],[Min]]*60-ResourceEffects[[#This Row],[Hours]]*60*60-ResourceEffects[[#This Row],[Days]]*60*60*24</f>
        <v>10</v>
      </c>
      <c r="P85" s="12">
        <f t="shared" ca="1" si="6"/>
        <v>834262177</v>
      </c>
      <c r="Q85" s="12">
        <f>_xlfn.XLOOKUP(ResourceEffects[[#This Row],[Protocol Name]],ProtocolNamesCol,ProtocolIds,"")</f>
        <v>11300</v>
      </c>
      <c r="R85" s="12">
        <f>ResourceEffects[[#This Row],[Time Factor]]</f>
        <v>10</v>
      </c>
      <c r="S85" s="12">
        <f>ResourceEffects[[#This Row],[Drone ID]]</f>
        <v>0</v>
      </c>
      <c r="T85" s="12">
        <f>_xlfn.XLOOKUP(ResourceEffects[[#This Row],[Resource Name]],ResourceNames,ResourceIds,"")</f>
        <v>5111</v>
      </c>
      <c r="U85" s="12">
        <f>_xlfn.XLOOKUP(ResourceEffects[[#This Row],[Event Type]],EventTypeNames,EventTypeIds,"")</f>
        <v>1</v>
      </c>
      <c r="V85" s="12">
        <f>IF(ResourceEffects[[#This Row],[Is Local]]="Yes",1,0)</f>
        <v>1</v>
      </c>
      <c r="W85" s="12">
        <f>IF(ResourceEffects[[#This Row],[Is Installed]]="Yes",1,0)</f>
        <v>0</v>
      </c>
      <c r="X85" s="12">
        <f>IF(ResourceEffects[[#This Row],[Status]]="Locked",1,0)</f>
        <v>0</v>
      </c>
      <c r="Y85" s="12">
        <f>IF(ResourceEffects[[#This Row],[event_type]]=1,0,1)</f>
        <v>0</v>
      </c>
      <c r="Z85" s="12">
        <f>IF(ResourceEffects[[#This Row],[Use Abundancies]]="Yes",1,0)</f>
        <v>0</v>
      </c>
      <c r="AA85" s="12">
        <f>ResourceEffects[[#This Row],[∆]]</f>
        <v>1</v>
      </c>
    </row>
    <row r="86" spans="1:27" ht="14.4" customHeight="1" x14ac:dyDescent="0.3">
      <c r="A86" s="15">
        <v>11</v>
      </c>
      <c r="B86" t="s">
        <v>29</v>
      </c>
      <c r="C86" s="14" t="s">
        <v>431</v>
      </c>
      <c r="D86" s="11" t="s">
        <v>394</v>
      </c>
      <c r="E86" s="11">
        <v>1</v>
      </c>
      <c r="F86" s="27" t="s">
        <v>387</v>
      </c>
      <c r="G86" t="s">
        <v>178</v>
      </c>
      <c r="H86" s="11" t="s">
        <v>386</v>
      </c>
      <c r="I86" s="11">
        <f>0</f>
        <v>0</v>
      </c>
      <c r="J86" s="11" t="str">
        <f t="shared" si="4"/>
        <v>Yes</v>
      </c>
      <c r="K86" s="11" t="str">
        <f t="shared" si="5"/>
        <v>No</v>
      </c>
      <c r="L86" s="11">
        <f>INT(ResourceEffects[[#This Row],[Time Factor]]*TimeInterval/60/60/24)</f>
        <v>0</v>
      </c>
      <c r="M86" s="11">
        <f>INT(ResourceEffects[[#This Row],[Time Factor]]*TimeInterval/60/60)-ResourceEffects[[#This Row],[Days]]*24</f>
        <v>0</v>
      </c>
      <c r="N86" s="11">
        <f>INT(ResourceEffects[[#This Row],[Time Factor]]*TimeInterval/60)-ResourceEffects[[#This Row],[Hours]]*60-ResourceEffects[[#This Row],[Days]]*60*24</f>
        <v>0</v>
      </c>
      <c r="O86" s="11">
        <f>ResourceEffects[[#This Row],[Time Factor]]*TimeInterval-ResourceEffects[[#This Row],[Min]]*60-ResourceEffects[[#This Row],[Hours]]*60*60-ResourceEffects[[#This Row],[Days]]*60*60*24</f>
        <v>11</v>
      </c>
      <c r="P86" s="12">
        <f t="shared" ca="1" si="6"/>
        <v>319391392</v>
      </c>
      <c r="Q86" s="12">
        <f>_xlfn.XLOOKUP(ResourceEffects[[#This Row],[Protocol Name]],ProtocolNamesCol,ProtocolIds,"")</f>
        <v>11300</v>
      </c>
      <c r="R86" s="12">
        <f>ResourceEffects[[#This Row],[Time Factor]]</f>
        <v>11</v>
      </c>
      <c r="S86" s="12">
        <f>ResourceEffects[[#This Row],[Drone ID]]</f>
        <v>0</v>
      </c>
      <c r="T86" s="12">
        <f>_xlfn.XLOOKUP(ResourceEffects[[#This Row],[Resource Name]],ResourceNames,ResourceIds,"")</f>
        <v>1300</v>
      </c>
      <c r="U86" s="12">
        <f>_xlfn.XLOOKUP(ResourceEffects[[#This Row],[Event Type]],EventTypeNames,EventTypeIds,"")</f>
        <v>1</v>
      </c>
      <c r="V86" s="12">
        <f>IF(ResourceEffects[[#This Row],[Is Local]]="Yes",1,0)</f>
        <v>1</v>
      </c>
      <c r="W86" s="12">
        <f>IF(ResourceEffects[[#This Row],[Is Installed]]="Yes",1,0)</f>
        <v>0</v>
      </c>
      <c r="X86" s="12">
        <f>IF(ResourceEffects[[#This Row],[Status]]="Locked",1,0)</f>
        <v>0</v>
      </c>
      <c r="Y86" s="12">
        <f>IF(ResourceEffects[[#This Row],[event_type]]=1,0,1)</f>
        <v>0</v>
      </c>
      <c r="Z86" s="12">
        <f>IF(ResourceEffects[[#This Row],[Use Abundancies]]="Yes",1,0)</f>
        <v>1</v>
      </c>
      <c r="AA86" s="12">
        <f>ResourceEffects[[#This Row],[∆]]</f>
        <v>1</v>
      </c>
    </row>
    <row r="87" spans="1:27" ht="14.4" customHeight="1" x14ac:dyDescent="0.3">
      <c r="A87" s="15">
        <v>0</v>
      </c>
      <c r="B87" t="s">
        <v>30</v>
      </c>
      <c r="C87" s="14" t="s">
        <v>430</v>
      </c>
      <c r="D87" s="11" t="s">
        <v>395</v>
      </c>
      <c r="E87" s="11">
        <v>1</v>
      </c>
      <c r="F87" s="27" t="s">
        <v>387</v>
      </c>
      <c r="G87" t="s">
        <v>295</v>
      </c>
      <c r="H87" s="11" t="s">
        <v>429</v>
      </c>
      <c r="I87" s="11">
        <f>0</f>
        <v>0</v>
      </c>
      <c r="J87" s="11" t="str">
        <f t="shared" si="4"/>
        <v>Yes</v>
      </c>
      <c r="K87" s="11" t="str">
        <f t="shared" si="5"/>
        <v>No</v>
      </c>
      <c r="L87" s="11">
        <f>INT(ResourceEffects[[#This Row],[Time Factor]]*TimeInterval/60/60/24)</f>
        <v>0</v>
      </c>
      <c r="M87" s="11">
        <f>INT(ResourceEffects[[#This Row],[Time Factor]]*TimeInterval/60/60)-ResourceEffects[[#This Row],[Days]]*24</f>
        <v>0</v>
      </c>
      <c r="N87" s="11">
        <f>INT(ResourceEffects[[#This Row],[Time Factor]]*TimeInterval/60)-ResourceEffects[[#This Row],[Hours]]*60-ResourceEffects[[#This Row],[Days]]*60*24</f>
        <v>0</v>
      </c>
      <c r="O87" s="11">
        <f>ResourceEffects[[#This Row],[Time Factor]]*TimeInterval-ResourceEffects[[#This Row],[Min]]*60-ResourceEffects[[#This Row],[Hours]]*60*60-ResourceEffects[[#This Row],[Days]]*60*60*24</f>
        <v>0</v>
      </c>
      <c r="P87" s="12">
        <f t="shared" ca="1" si="6"/>
        <v>770597008</v>
      </c>
      <c r="Q87" s="12">
        <f>_xlfn.XLOOKUP(ResourceEffects[[#This Row],[Protocol Name]],ProtocolNamesCol,ProtocolIds,"")</f>
        <v>11310</v>
      </c>
      <c r="R87" s="12">
        <f>ResourceEffects[[#This Row],[Time Factor]]</f>
        <v>0</v>
      </c>
      <c r="S87" s="12">
        <f>ResourceEffects[[#This Row],[Drone ID]]</f>
        <v>0</v>
      </c>
      <c r="T87" s="12">
        <f>_xlfn.XLOOKUP(ResourceEffects[[#This Row],[Resource Name]],ResourceNames,ResourceIds,"")</f>
        <v>5111</v>
      </c>
      <c r="U87" s="12">
        <f>_xlfn.XLOOKUP(ResourceEffects[[#This Row],[Event Type]],EventTypeNames,EventTypeIds,"")</f>
        <v>2</v>
      </c>
      <c r="V87" s="12">
        <f>IF(ResourceEffects[[#This Row],[Is Local]]="Yes",1,0)</f>
        <v>1</v>
      </c>
      <c r="W87" s="12">
        <f>IF(ResourceEffects[[#This Row],[Is Installed]]="Yes",1,0)</f>
        <v>0</v>
      </c>
      <c r="X87" s="12">
        <f>IF(ResourceEffects[[#This Row],[Status]]="Locked",1,0)</f>
        <v>0</v>
      </c>
      <c r="Y87" s="12">
        <f>IF(ResourceEffects[[#This Row],[event_type]]=1,0,1)</f>
        <v>1</v>
      </c>
      <c r="Z87" s="12">
        <f>IF(ResourceEffects[[#This Row],[Use Abundancies]]="Yes",1,0)</f>
        <v>0</v>
      </c>
      <c r="AA87" s="12">
        <f>ResourceEffects[[#This Row],[∆]]</f>
        <v>1</v>
      </c>
    </row>
    <row r="88" spans="1:27" ht="14.4" customHeight="1" x14ac:dyDescent="0.3">
      <c r="A88" s="15">
        <v>0</v>
      </c>
      <c r="B88" t="s">
        <v>30</v>
      </c>
      <c r="C88" s="14" t="s">
        <v>430</v>
      </c>
      <c r="D88" s="11" t="s">
        <v>394</v>
      </c>
      <c r="E88" s="11">
        <v>1</v>
      </c>
      <c r="F88" s="27" t="s">
        <v>383</v>
      </c>
      <c r="G88" t="s">
        <v>295</v>
      </c>
      <c r="H88" s="11" t="str">
        <f>"No"</f>
        <v>No</v>
      </c>
      <c r="I88" s="11">
        <f>0</f>
        <v>0</v>
      </c>
      <c r="J88" s="11" t="str">
        <f t="shared" si="4"/>
        <v>Yes</v>
      </c>
      <c r="K88" s="11" t="str">
        <f t="shared" si="5"/>
        <v>No</v>
      </c>
      <c r="L88" s="11">
        <f>INT(ResourceEffects[[#This Row],[Time Factor]]*TimeInterval/60/60/24)</f>
        <v>0</v>
      </c>
      <c r="M88" s="11">
        <f>INT(ResourceEffects[[#This Row],[Time Factor]]*TimeInterval/60/60)-ResourceEffects[[#This Row],[Days]]*24</f>
        <v>0</v>
      </c>
      <c r="N88" s="11">
        <f>INT(ResourceEffects[[#This Row],[Time Factor]]*TimeInterval/60)-ResourceEffects[[#This Row],[Hours]]*60-ResourceEffects[[#This Row],[Days]]*60*24</f>
        <v>0</v>
      </c>
      <c r="O88" s="11">
        <f>ResourceEffects[[#This Row],[Time Factor]]*TimeInterval-ResourceEffects[[#This Row],[Min]]*60-ResourceEffects[[#This Row],[Hours]]*60*60-ResourceEffects[[#This Row],[Days]]*60*60*24</f>
        <v>0</v>
      </c>
      <c r="P88" s="12">
        <f t="shared" ca="1" si="6"/>
        <v>451008389</v>
      </c>
      <c r="Q88" s="12">
        <f>_xlfn.XLOOKUP(ResourceEffects[[#This Row],[Protocol Name]],ProtocolNamesCol,ProtocolIds,"")</f>
        <v>11310</v>
      </c>
      <c r="R88" s="12">
        <f>ResourceEffects[[#This Row],[Time Factor]]</f>
        <v>0</v>
      </c>
      <c r="S88" s="12">
        <f>ResourceEffects[[#This Row],[Drone ID]]</f>
        <v>0</v>
      </c>
      <c r="T88" s="12">
        <f>_xlfn.XLOOKUP(ResourceEffects[[#This Row],[Resource Name]],ResourceNames,ResourceIds,"")</f>
        <v>5111</v>
      </c>
      <c r="U88" s="12">
        <f>_xlfn.XLOOKUP(ResourceEffects[[#This Row],[Event Type]],EventTypeNames,EventTypeIds,"")</f>
        <v>1</v>
      </c>
      <c r="V88" s="12">
        <f>IF(ResourceEffects[[#This Row],[Is Local]]="Yes",1,0)</f>
        <v>1</v>
      </c>
      <c r="W88" s="12">
        <f>IF(ResourceEffects[[#This Row],[Is Installed]]="Yes",1,0)</f>
        <v>0</v>
      </c>
      <c r="X88" s="12">
        <f>IF(ResourceEffects[[#This Row],[Status]]="Locked",1,0)</f>
        <v>1</v>
      </c>
      <c r="Y88" s="12">
        <f>IF(ResourceEffects[[#This Row],[event_type]]=1,0,1)</f>
        <v>0</v>
      </c>
      <c r="Z88" s="12">
        <f>IF(ResourceEffects[[#This Row],[Use Abundancies]]="Yes",1,0)</f>
        <v>0</v>
      </c>
      <c r="AA88" s="12">
        <f>ResourceEffects[[#This Row],[∆]]</f>
        <v>1</v>
      </c>
    </row>
    <row r="89" spans="1:27" ht="14.4" customHeight="1" x14ac:dyDescent="0.3">
      <c r="A89" s="15">
        <v>10</v>
      </c>
      <c r="B89" t="s">
        <v>30</v>
      </c>
      <c r="C89" s="14" t="s">
        <v>432</v>
      </c>
      <c r="D89" s="11" t="s">
        <v>395</v>
      </c>
      <c r="E89" s="11">
        <v>1</v>
      </c>
      <c r="F89" s="27" t="s">
        <v>383</v>
      </c>
      <c r="G89" t="s">
        <v>295</v>
      </c>
      <c r="H89" s="11" t="str">
        <f>"No"</f>
        <v>No</v>
      </c>
      <c r="I89" s="11">
        <f>0</f>
        <v>0</v>
      </c>
      <c r="J89" s="11" t="str">
        <f t="shared" si="4"/>
        <v>Yes</v>
      </c>
      <c r="K89" s="11" t="str">
        <f t="shared" si="5"/>
        <v>No</v>
      </c>
      <c r="L89" s="11">
        <f>INT(ResourceEffects[[#This Row],[Time Factor]]*TimeInterval/60/60/24)</f>
        <v>0</v>
      </c>
      <c r="M89" s="11">
        <f>INT(ResourceEffects[[#This Row],[Time Factor]]*TimeInterval/60/60)-ResourceEffects[[#This Row],[Days]]*24</f>
        <v>0</v>
      </c>
      <c r="N89" s="11">
        <f>INT(ResourceEffects[[#This Row],[Time Factor]]*TimeInterval/60)-ResourceEffects[[#This Row],[Hours]]*60-ResourceEffects[[#This Row],[Days]]*60*24</f>
        <v>0</v>
      </c>
      <c r="O89" s="11">
        <f>ResourceEffects[[#This Row],[Time Factor]]*TimeInterval-ResourceEffects[[#This Row],[Min]]*60-ResourceEffects[[#This Row],[Hours]]*60*60-ResourceEffects[[#This Row],[Days]]*60*60*24</f>
        <v>10</v>
      </c>
      <c r="P89" s="12">
        <f t="shared" ca="1" si="6"/>
        <v>304552906</v>
      </c>
      <c r="Q89" s="12">
        <f>_xlfn.XLOOKUP(ResourceEffects[[#This Row],[Protocol Name]],ProtocolNamesCol,ProtocolIds,"")</f>
        <v>11310</v>
      </c>
      <c r="R89" s="12">
        <f>ResourceEffects[[#This Row],[Time Factor]]</f>
        <v>10</v>
      </c>
      <c r="S89" s="12">
        <f>ResourceEffects[[#This Row],[Drone ID]]</f>
        <v>0</v>
      </c>
      <c r="T89" s="12">
        <f>_xlfn.XLOOKUP(ResourceEffects[[#This Row],[Resource Name]],ResourceNames,ResourceIds,"")</f>
        <v>5111</v>
      </c>
      <c r="U89" s="12">
        <f>_xlfn.XLOOKUP(ResourceEffects[[#This Row],[Event Type]],EventTypeNames,EventTypeIds,"")</f>
        <v>2</v>
      </c>
      <c r="V89" s="12">
        <f>IF(ResourceEffects[[#This Row],[Is Local]]="Yes",1,0)</f>
        <v>1</v>
      </c>
      <c r="W89" s="12">
        <f>IF(ResourceEffects[[#This Row],[Is Installed]]="Yes",1,0)</f>
        <v>0</v>
      </c>
      <c r="X89" s="12">
        <f>IF(ResourceEffects[[#This Row],[Status]]="Locked",1,0)</f>
        <v>1</v>
      </c>
      <c r="Y89" s="12">
        <f>IF(ResourceEffects[[#This Row],[event_type]]=1,0,1)</f>
        <v>1</v>
      </c>
      <c r="Z89" s="12">
        <f>IF(ResourceEffects[[#This Row],[Use Abundancies]]="Yes",1,0)</f>
        <v>0</v>
      </c>
      <c r="AA89" s="12">
        <f>ResourceEffects[[#This Row],[∆]]</f>
        <v>1</v>
      </c>
    </row>
    <row r="90" spans="1:27" ht="14.4" customHeight="1" x14ac:dyDescent="0.3">
      <c r="A90" s="15">
        <v>10</v>
      </c>
      <c r="B90" t="s">
        <v>30</v>
      </c>
      <c r="C90" s="14" t="s">
        <v>432</v>
      </c>
      <c r="D90" s="11" t="s">
        <v>394</v>
      </c>
      <c r="E90" s="11">
        <v>1</v>
      </c>
      <c r="F90" s="27" t="s">
        <v>387</v>
      </c>
      <c r="G90" t="s">
        <v>295</v>
      </c>
      <c r="H90" s="11" t="s">
        <v>429</v>
      </c>
      <c r="I90" s="11">
        <f>0</f>
        <v>0</v>
      </c>
      <c r="J90" s="11" t="str">
        <f t="shared" si="4"/>
        <v>Yes</v>
      </c>
      <c r="K90" s="11" t="str">
        <f t="shared" si="5"/>
        <v>No</v>
      </c>
      <c r="L90" s="11">
        <f>INT(ResourceEffects[[#This Row],[Time Factor]]*TimeInterval/60/60/24)</f>
        <v>0</v>
      </c>
      <c r="M90" s="11">
        <f>INT(ResourceEffects[[#This Row],[Time Factor]]*TimeInterval/60/60)-ResourceEffects[[#This Row],[Days]]*24</f>
        <v>0</v>
      </c>
      <c r="N90" s="11">
        <f>INT(ResourceEffects[[#This Row],[Time Factor]]*TimeInterval/60)-ResourceEffects[[#This Row],[Hours]]*60-ResourceEffects[[#This Row],[Days]]*60*24</f>
        <v>0</v>
      </c>
      <c r="O90" s="11">
        <f>ResourceEffects[[#This Row],[Time Factor]]*TimeInterval-ResourceEffects[[#This Row],[Min]]*60-ResourceEffects[[#This Row],[Hours]]*60*60-ResourceEffects[[#This Row],[Days]]*60*60*24</f>
        <v>10</v>
      </c>
      <c r="P90" s="12">
        <f t="shared" ca="1" si="6"/>
        <v>541399782</v>
      </c>
      <c r="Q90" s="12">
        <f>_xlfn.XLOOKUP(ResourceEffects[[#This Row],[Protocol Name]],ProtocolNamesCol,ProtocolIds,"")</f>
        <v>11310</v>
      </c>
      <c r="R90" s="12">
        <f>ResourceEffects[[#This Row],[Time Factor]]</f>
        <v>10</v>
      </c>
      <c r="S90" s="12">
        <f>ResourceEffects[[#This Row],[Drone ID]]</f>
        <v>0</v>
      </c>
      <c r="T90" s="12">
        <f>_xlfn.XLOOKUP(ResourceEffects[[#This Row],[Resource Name]],ResourceNames,ResourceIds,"")</f>
        <v>5111</v>
      </c>
      <c r="U90" s="12">
        <f>_xlfn.XLOOKUP(ResourceEffects[[#This Row],[Event Type]],EventTypeNames,EventTypeIds,"")</f>
        <v>1</v>
      </c>
      <c r="V90" s="12">
        <f>IF(ResourceEffects[[#This Row],[Is Local]]="Yes",1,0)</f>
        <v>1</v>
      </c>
      <c r="W90" s="12">
        <f>IF(ResourceEffects[[#This Row],[Is Installed]]="Yes",1,0)</f>
        <v>0</v>
      </c>
      <c r="X90" s="12">
        <f>IF(ResourceEffects[[#This Row],[Status]]="Locked",1,0)</f>
        <v>0</v>
      </c>
      <c r="Y90" s="12">
        <f>IF(ResourceEffects[[#This Row],[event_type]]=1,0,1)</f>
        <v>0</v>
      </c>
      <c r="Z90" s="12">
        <f>IF(ResourceEffects[[#This Row],[Use Abundancies]]="Yes",1,0)</f>
        <v>0</v>
      </c>
      <c r="AA90" s="12">
        <f>ResourceEffects[[#This Row],[∆]]</f>
        <v>1</v>
      </c>
    </row>
    <row r="91" spans="1:27" ht="14.4" customHeight="1" x14ac:dyDescent="0.3">
      <c r="A91" s="15">
        <v>11</v>
      </c>
      <c r="B91" t="s">
        <v>30</v>
      </c>
      <c r="C91" s="14" t="s">
        <v>431</v>
      </c>
      <c r="D91" s="11" t="s">
        <v>394</v>
      </c>
      <c r="E91" s="11">
        <v>1</v>
      </c>
      <c r="F91" s="27" t="s">
        <v>387</v>
      </c>
      <c r="G91" t="s">
        <v>180</v>
      </c>
      <c r="H91" s="11" t="s">
        <v>386</v>
      </c>
      <c r="I91" s="11">
        <f>0</f>
        <v>0</v>
      </c>
      <c r="J91" s="11" t="str">
        <f t="shared" si="4"/>
        <v>Yes</v>
      </c>
      <c r="K91" s="11" t="str">
        <f t="shared" si="5"/>
        <v>No</v>
      </c>
      <c r="L91" s="11">
        <f>INT(ResourceEffects[[#This Row],[Time Factor]]*TimeInterval/60/60/24)</f>
        <v>0</v>
      </c>
      <c r="M91" s="11">
        <f>INT(ResourceEffects[[#This Row],[Time Factor]]*TimeInterval/60/60)-ResourceEffects[[#This Row],[Days]]*24</f>
        <v>0</v>
      </c>
      <c r="N91" s="11">
        <f>INT(ResourceEffects[[#This Row],[Time Factor]]*TimeInterval/60)-ResourceEffects[[#This Row],[Hours]]*60-ResourceEffects[[#This Row],[Days]]*60*24</f>
        <v>0</v>
      </c>
      <c r="O91" s="11">
        <f>ResourceEffects[[#This Row],[Time Factor]]*TimeInterval-ResourceEffects[[#This Row],[Min]]*60-ResourceEffects[[#This Row],[Hours]]*60*60-ResourceEffects[[#This Row],[Days]]*60*60*24</f>
        <v>11</v>
      </c>
      <c r="P91" s="12">
        <f t="shared" ca="1" si="6"/>
        <v>632522481</v>
      </c>
      <c r="Q91" s="12">
        <f>_xlfn.XLOOKUP(ResourceEffects[[#This Row],[Protocol Name]],ProtocolNamesCol,ProtocolIds,"")</f>
        <v>11310</v>
      </c>
      <c r="R91" s="12">
        <f>ResourceEffects[[#This Row],[Time Factor]]</f>
        <v>11</v>
      </c>
      <c r="S91" s="12">
        <f>ResourceEffects[[#This Row],[Drone ID]]</f>
        <v>0</v>
      </c>
      <c r="T91" s="12">
        <f>_xlfn.XLOOKUP(ResourceEffects[[#This Row],[Resource Name]],ResourceNames,ResourceIds,"")</f>
        <v>1310</v>
      </c>
      <c r="U91" s="12">
        <f>_xlfn.XLOOKUP(ResourceEffects[[#This Row],[Event Type]],EventTypeNames,EventTypeIds,"")</f>
        <v>1</v>
      </c>
      <c r="V91" s="12">
        <f>IF(ResourceEffects[[#This Row],[Is Local]]="Yes",1,0)</f>
        <v>1</v>
      </c>
      <c r="W91" s="12">
        <f>IF(ResourceEffects[[#This Row],[Is Installed]]="Yes",1,0)</f>
        <v>0</v>
      </c>
      <c r="X91" s="12">
        <f>IF(ResourceEffects[[#This Row],[Status]]="Locked",1,0)</f>
        <v>0</v>
      </c>
      <c r="Y91" s="12">
        <f>IF(ResourceEffects[[#This Row],[event_type]]=1,0,1)</f>
        <v>0</v>
      </c>
      <c r="Z91" s="12">
        <f>IF(ResourceEffects[[#This Row],[Use Abundancies]]="Yes",1,0)</f>
        <v>1</v>
      </c>
      <c r="AA91" s="12">
        <f>ResourceEffects[[#This Row],[∆]]</f>
        <v>1</v>
      </c>
    </row>
    <row r="92" spans="1:27" ht="14.4" customHeight="1" x14ac:dyDescent="0.3">
      <c r="A92" s="15">
        <v>0</v>
      </c>
      <c r="B92" t="s">
        <v>31</v>
      </c>
      <c r="C92" s="14" t="s">
        <v>430</v>
      </c>
      <c r="D92" s="11" t="s">
        <v>395</v>
      </c>
      <c r="E92" s="11">
        <v>1</v>
      </c>
      <c r="F92" s="27" t="s">
        <v>387</v>
      </c>
      <c r="G92" t="s">
        <v>295</v>
      </c>
      <c r="H92" s="11" t="s">
        <v>429</v>
      </c>
      <c r="I92" s="11">
        <f>0</f>
        <v>0</v>
      </c>
      <c r="J92" s="11" t="str">
        <f t="shared" si="4"/>
        <v>Yes</v>
      </c>
      <c r="K92" s="11" t="str">
        <f t="shared" si="5"/>
        <v>No</v>
      </c>
      <c r="L92" s="11">
        <f>INT(ResourceEffects[[#This Row],[Time Factor]]*TimeInterval/60/60/24)</f>
        <v>0</v>
      </c>
      <c r="M92" s="11">
        <f>INT(ResourceEffects[[#This Row],[Time Factor]]*TimeInterval/60/60)-ResourceEffects[[#This Row],[Days]]*24</f>
        <v>0</v>
      </c>
      <c r="N92" s="11">
        <f>INT(ResourceEffects[[#This Row],[Time Factor]]*TimeInterval/60)-ResourceEffects[[#This Row],[Hours]]*60-ResourceEffects[[#This Row],[Days]]*60*24</f>
        <v>0</v>
      </c>
      <c r="O92" s="11">
        <f>ResourceEffects[[#This Row],[Time Factor]]*TimeInterval-ResourceEffects[[#This Row],[Min]]*60-ResourceEffects[[#This Row],[Hours]]*60*60-ResourceEffects[[#This Row],[Days]]*60*60*24</f>
        <v>0</v>
      </c>
      <c r="P92" s="12">
        <f t="shared" ca="1" si="6"/>
        <v>320740076</v>
      </c>
      <c r="Q92" s="12">
        <f>_xlfn.XLOOKUP(ResourceEffects[[#This Row],[Protocol Name]],ProtocolNamesCol,ProtocolIds,"")</f>
        <v>11320</v>
      </c>
      <c r="R92" s="12">
        <f>ResourceEffects[[#This Row],[Time Factor]]</f>
        <v>0</v>
      </c>
      <c r="S92" s="12">
        <f>ResourceEffects[[#This Row],[Drone ID]]</f>
        <v>0</v>
      </c>
      <c r="T92" s="12">
        <f>_xlfn.XLOOKUP(ResourceEffects[[#This Row],[Resource Name]],ResourceNames,ResourceIds,"")</f>
        <v>5111</v>
      </c>
      <c r="U92" s="12">
        <f>_xlfn.XLOOKUP(ResourceEffects[[#This Row],[Event Type]],EventTypeNames,EventTypeIds,"")</f>
        <v>2</v>
      </c>
      <c r="V92" s="12">
        <f>IF(ResourceEffects[[#This Row],[Is Local]]="Yes",1,0)</f>
        <v>1</v>
      </c>
      <c r="W92" s="12">
        <f>IF(ResourceEffects[[#This Row],[Is Installed]]="Yes",1,0)</f>
        <v>0</v>
      </c>
      <c r="X92" s="12">
        <f>IF(ResourceEffects[[#This Row],[Status]]="Locked",1,0)</f>
        <v>0</v>
      </c>
      <c r="Y92" s="12">
        <f>IF(ResourceEffects[[#This Row],[event_type]]=1,0,1)</f>
        <v>1</v>
      </c>
      <c r="Z92" s="12">
        <f>IF(ResourceEffects[[#This Row],[Use Abundancies]]="Yes",1,0)</f>
        <v>0</v>
      </c>
      <c r="AA92" s="12">
        <f>ResourceEffects[[#This Row],[∆]]</f>
        <v>1</v>
      </c>
    </row>
    <row r="93" spans="1:27" ht="14.4" customHeight="1" x14ac:dyDescent="0.3">
      <c r="A93" s="15">
        <v>0</v>
      </c>
      <c r="B93" t="s">
        <v>31</v>
      </c>
      <c r="C93" s="14" t="s">
        <v>430</v>
      </c>
      <c r="D93" s="11" t="s">
        <v>394</v>
      </c>
      <c r="E93" s="11">
        <v>1</v>
      </c>
      <c r="F93" s="27" t="s">
        <v>383</v>
      </c>
      <c r="G93" t="s">
        <v>295</v>
      </c>
      <c r="H93" s="11" t="str">
        <f>"No"</f>
        <v>No</v>
      </c>
      <c r="I93" s="11">
        <f>0</f>
        <v>0</v>
      </c>
      <c r="J93" s="11" t="str">
        <f t="shared" si="4"/>
        <v>Yes</v>
      </c>
      <c r="K93" s="11" t="str">
        <f t="shared" si="5"/>
        <v>No</v>
      </c>
      <c r="L93" s="11">
        <f>INT(ResourceEffects[[#This Row],[Time Factor]]*TimeInterval/60/60/24)</f>
        <v>0</v>
      </c>
      <c r="M93" s="11">
        <f>INT(ResourceEffects[[#This Row],[Time Factor]]*TimeInterval/60/60)-ResourceEffects[[#This Row],[Days]]*24</f>
        <v>0</v>
      </c>
      <c r="N93" s="11">
        <f>INT(ResourceEffects[[#This Row],[Time Factor]]*TimeInterval/60)-ResourceEffects[[#This Row],[Hours]]*60-ResourceEffects[[#This Row],[Days]]*60*24</f>
        <v>0</v>
      </c>
      <c r="O93" s="11">
        <f>ResourceEffects[[#This Row],[Time Factor]]*TimeInterval-ResourceEffects[[#This Row],[Min]]*60-ResourceEffects[[#This Row],[Hours]]*60*60-ResourceEffects[[#This Row],[Days]]*60*60*24</f>
        <v>0</v>
      </c>
      <c r="P93" s="12">
        <f t="shared" ca="1" si="6"/>
        <v>397498166</v>
      </c>
      <c r="Q93" s="12">
        <f>_xlfn.XLOOKUP(ResourceEffects[[#This Row],[Protocol Name]],ProtocolNamesCol,ProtocolIds,"")</f>
        <v>11320</v>
      </c>
      <c r="R93" s="12">
        <f>ResourceEffects[[#This Row],[Time Factor]]</f>
        <v>0</v>
      </c>
      <c r="S93" s="12">
        <f>ResourceEffects[[#This Row],[Drone ID]]</f>
        <v>0</v>
      </c>
      <c r="T93" s="12">
        <f>_xlfn.XLOOKUP(ResourceEffects[[#This Row],[Resource Name]],ResourceNames,ResourceIds,"")</f>
        <v>5111</v>
      </c>
      <c r="U93" s="12">
        <f>_xlfn.XLOOKUP(ResourceEffects[[#This Row],[Event Type]],EventTypeNames,EventTypeIds,"")</f>
        <v>1</v>
      </c>
      <c r="V93" s="12">
        <f>IF(ResourceEffects[[#This Row],[Is Local]]="Yes",1,0)</f>
        <v>1</v>
      </c>
      <c r="W93" s="12">
        <f>IF(ResourceEffects[[#This Row],[Is Installed]]="Yes",1,0)</f>
        <v>0</v>
      </c>
      <c r="X93" s="12">
        <f>IF(ResourceEffects[[#This Row],[Status]]="Locked",1,0)</f>
        <v>1</v>
      </c>
      <c r="Y93" s="12">
        <f>IF(ResourceEffects[[#This Row],[event_type]]=1,0,1)</f>
        <v>0</v>
      </c>
      <c r="Z93" s="12">
        <f>IF(ResourceEffects[[#This Row],[Use Abundancies]]="Yes",1,0)</f>
        <v>0</v>
      </c>
      <c r="AA93" s="12">
        <f>ResourceEffects[[#This Row],[∆]]</f>
        <v>1</v>
      </c>
    </row>
    <row r="94" spans="1:27" ht="14.4" customHeight="1" x14ac:dyDescent="0.3">
      <c r="A94" s="15">
        <v>10</v>
      </c>
      <c r="B94" t="s">
        <v>31</v>
      </c>
      <c r="C94" s="14" t="s">
        <v>432</v>
      </c>
      <c r="D94" s="11" t="s">
        <v>395</v>
      </c>
      <c r="E94" s="11">
        <v>1</v>
      </c>
      <c r="F94" s="27" t="s">
        <v>383</v>
      </c>
      <c r="G94" t="s">
        <v>295</v>
      </c>
      <c r="H94" s="11" t="str">
        <f>"No"</f>
        <v>No</v>
      </c>
      <c r="I94" s="11">
        <f>0</f>
        <v>0</v>
      </c>
      <c r="J94" s="11" t="str">
        <f t="shared" si="4"/>
        <v>Yes</v>
      </c>
      <c r="K94" s="11" t="str">
        <f t="shared" si="5"/>
        <v>No</v>
      </c>
      <c r="L94" s="11">
        <f>INT(ResourceEffects[[#This Row],[Time Factor]]*TimeInterval/60/60/24)</f>
        <v>0</v>
      </c>
      <c r="M94" s="11">
        <f>INT(ResourceEffects[[#This Row],[Time Factor]]*TimeInterval/60/60)-ResourceEffects[[#This Row],[Days]]*24</f>
        <v>0</v>
      </c>
      <c r="N94" s="11">
        <f>INT(ResourceEffects[[#This Row],[Time Factor]]*TimeInterval/60)-ResourceEffects[[#This Row],[Hours]]*60-ResourceEffects[[#This Row],[Days]]*60*24</f>
        <v>0</v>
      </c>
      <c r="O94" s="11">
        <f>ResourceEffects[[#This Row],[Time Factor]]*TimeInterval-ResourceEffects[[#This Row],[Min]]*60-ResourceEffects[[#This Row],[Hours]]*60*60-ResourceEffects[[#This Row],[Days]]*60*60*24</f>
        <v>10</v>
      </c>
      <c r="P94" s="12">
        <f t="shared" ca="1" si="6"/>
        <v>549916430</v>
      </c>
      <c r="Q94" s="12">
        <f>_xlfn.XLOOKUP(ResourceEffects[[#This Row],[Protocol Name]],ProtocolNamesCol,ProtocolIds,"")</f>
        <v>11320</v>
      </c>
      <c r="R94" s="12">
        <f>ResourceEffects[[#This Row],[Time Factor]]</f>
        <v>10</v>
      </c>
      <c r="S94" s="12">
        <f>ResourceEffects[[#This Row],[Drone ID]]</f>
        <v>0</v>
      </c>
      <c r="T94" s="12">
        <f>_xlfn.XLOOKUP(ResourceEffects[[#This Row],[Resource Name]],ResourceNames,ResourceIds,"")</f>
        <v>5111</v>
      </c>
      <c r="U94" s="12">
        <f>_xlfn.XLOOKUP(ResourceEffects[[#This Row],[Event Type]],EventTypeNames,EventTypeIds,"")</f>
        <v>2</v>
      </c>
      <c r="V94" s="12">
        <f>IF(ResourceEffects[[#This Row],[Is Local]]="Yes",1,0)</f>
        <v>1</v>
      </c>
      <c r="W94" s="12">
        <f>IF(ResourceEffects[[#This Row],[Is Installed]]="Yes",1,0)</f>
        <v>0</v>
      </c>
      <c r="X94" s="12">
        <f>IF(ResourceEffects[[#This Row],[Status]]="Locked",1,0)</f>
        <v>1</v>
      </c>
      <c r="Y94" s="12">
        <f>IF(ResourceEffects[[#This Row],[event_type]]=1,0,1)</f>
        <v>1</v>
      </c>
      <c r="Z94" s="12">
        <f>IF(ResourceEffects[[#This Row],[Use Abundancies]]="Yes",1,0)</f>
        <v>0</v>
      </c>
      <c r="AA94" s="12">
        <f>ResourceEffects[[#This Row],[∆]]</f>
        <v>1</v>
      </c>
    </row>
    <row r="95" spans="1:27" ht="14.4" customHeight="1" x14ac:dyDescent="0.3">
      <c r="A95" s="15">
        <v>10</v>
      </c>
      <c r="B95" t="s">
        <v>31</v>
      </c>
      <c r="C95" s="14" t="s">
        <v>432</v>
      </c>
      <c r="D95" s="11" t="s">
        <v>394</v>
      </c>
      <c r="E95" s="11">
        <v>1</v>
      </c>
      <c r="F95" s="27" t="s">
        <v>387</v>
      </c>
      <c r="G95" t="s">
        <v>295</v>
      </c>
      <c r="H95" s="11" t="s">
        <v>429</v>
      </c>
      <c r="I95" s="11">
        <f>0</f>
        <v>0</v>
      </c>
      <c r="J95" s="11" t="str">
        <f t="shared" si="4"/>
        <v>Yes</v>
      </c>
      <c r="K95" s="11" t="str">
        <f t="shared" si="5"/>
        <v>No</v>
      </c>
      <c r="L95" s="11">
        <f>INT(ResourceEffects[[#This Row],[Time Factor]]*TimeInterval/60/60/24)</f>
        <v>0</v>
      </c>
      <c r="M95" s="11">
        <f>INT(ResourceEffects[[#This Row],[Time Factor]]*TimeInterval/60/60)-ResourceEffects[[#This Row],[Days]]*24</f>
        <v>0</v>
      </c>
      <c r="N95" s="11">
        <f>INT(ResourceEffects[[#This Row],[Time Factor]]*TimeInterval/60)-ResourceEffects[[#This Row],[Hours]]*60-ResourceEffects[[#This Row],[Days]]*60*24</f>
        <v>0</v>
      </c>
      <c r="O95" s="11">
        <f>ResourceEffects[[#This Row],[Time Factor]]*TimeInterval-ResourceEffects[[#This Row],[Min]]*60-ResourceEffects[[#This Row],[Hours]]*60*60-ResourceEffects[[#This Row],[Days]]*60*60*24</f>
        <v>10</v>
      </c>
      <c r="P95" s="12">
        <f t="shared" ca="1" si="6"/>
        <v>480150367</v>
      </c>
      <c r="Q95" s="12">
        <f>_xlfn.XLOOKUP(ResourceEffects[[#This Row],[Protocol Name]],ProtocolNamesCol,ProtocolIds,"")</f>
        <v>11320</v>
      </c>
      <c r="R95" s="12">
        <f>ResourceEffects[[#This Row],[Time Factor]]</f>
        <v>10</v>
      </c>
      <c r="S95" s="12">
        <f>ResourceEffects[[#This Row],[Drone ID]]</f>
        <v>0</v>
      </c>
      <c r="T95" s="12">
        <f>_xlfn.XLOOKUP(ResourceEffects[[#This Row],[Resource Name]],ResourceNames,ResourceIds,"")</f>
        <v>5111</v>
      </c>
      <c r="U95" s="12">
        <f>_xlfn.XLOOKUP(ResourceEffects[[#This Row],[Event Type]],EventTypeNames,EventTypeIds,"")</f>
        <v>1</v>
      </c>
      <c r="V95" s="12">
        <f>IF(ResourceEffects[[#This Row],[Is Local]]="Yes",1,0)</f>
        <v>1</v>
      </c>
      <c r="W95" s="12">
        <f>IF(ResourceEffects[[#This Row],[Is Installed]]="Yes",1,0)</f>
        <v>0</v>
      </c>
      <c r="X95" s="12">
        <f>IF(ResourceEffects[[#This Row],[Status]]="Locked",1,0)</f>
        <v>0</v>
      </c>
      <c r="Y95" s="12">
        <f>IF(ResourceEffects[[#This Row],[event_type]]=1,0,1)</f>
        <v>0</v>
      </c>
      <c r="Z95" s="12">
        <f>IF(ResourceEffects[[#This Row],[Use Abundancies]]="Yes",1,0)</f>
        <v>0</v>
      </c>
      <c r="AA95" s="12">
        <f>ResourceEffects[[#This Row],[∆]]</f>
        <v>1</v>
      </c>
    </row>
    <row r="96" spans="1:27" ht="14.4" customHeight="1" x14ac:dyDescent="0.3">
      <c r="A96" s="15">
        <v>11</v>
      </c>
      <c r="B96" t="s">
        <v>31</v>
      </c>
      <c r="C96" s="14" t="s">
        <v>431</v>
      </c>
      <c r="D96" s="11" t="s">
        <v>394</v>
      </c>
      <c r="E96" s="11">
        <v>1</v>
      </c>
      <c r="F96" s="27" t="s">
        <v>387</v>
      </c>
      <c r="G96" t="s">
        <v>181</v>
      </c>
      <c r="H96" s="11" t="s">
        <v>386</v>
      </c>
      <c r="I96" s="11">
        <f>0</f>
        <v>0</v>
      </c>
      <c r="J96" s="11" t="str">
        <f t="shared" si="4"/>
        <v>Yes</v>
      </c>
      <c r="K96" s="11" t="str">
        <f t="shared" si="5"/>
        <v>No</v>
      </c>
      <c r="L96" s="11">
        <f>INT(ResourceEffects[[#This Row],[Time Factor]]*TimeInterval/60/60/24)</f>
        <v>0</v>
      </c>
      <c r="M96" s="11">
        <f>INT(ResourceEffects[[#This Row],[Time Factor]]*TimeInterval/60/60)-ResourceEffects[[#This Row],[Days]]*24</f>
        <v>0</v>
      </c>
      <c r="N96" s="11">
        <f>INT(ResourceEffects[[#This Row],[Time Factor]]*TimeInterval/60)-ResourceEffects[[#This Row],[Hours]]*60-ResourceEffects[[#This Row],[Days]]*60*24</f>
        <v>0</v>
      </c>
      <c r="O96" s="11">
        <f>ResourceEffects[[#This Row],[Time Factor]]*TimeInterval-ResourceEffects[[#This Row],[Min]]*60-ResourceEffects[[#This Row],[Hours]]*60*60-ResourceEffects[[#This Row],[Days]]*60*60*24</f>
        <v>11</v>
      </c>
      <c r="P96" s="12">
        <f t="shared" ca="1" si="6"/>
        <v>953358423</v>
      </c>
      <c r="Q96" s="12">
        <f>_xlfn.XLOOKUP(ResourceEffects[[#This Row],[Protocol Name]],ProtocolNamesCol,ProtocolIds,"")</f>
        <v>11320</v>
      </c>
      <c r="R96" s="12">
        <f>ResourceEffects[[#This Row],[Time Factor]]</f>
        <v>11</v>
      </c>
      <c r="S96" s="12">
        <f>ResourceEffects[[#This Row],[Drone ID]]</f>
        <v>0</v>
      </c>
      <c r="T96" s="12">
        <f>_xlfn.XLOOKUP(ResourceEffects[[#This Row],[Resource Name]],ResourceNames,ResourceIds,"")</f>
        <v>1320</v>
      </c>
      <c r="U96" s="12">
        <f>_xlfn.XLOOKUP(ResourceEffects[[#This Row],[Event Type]],EventTypeNames,EventTypeIds,"")</f>
        <v>1</v>
      </c>
      <c r="V96" s="12">
        <f>IF(ResourceEffects[[#This Row],[Is Local]]="Yes",1,0)</f>
        <v>1</v>
      </c>
      <c r="W96" s="12">
        <f>IF(ResourceEffects[[#This Row],[Is Installed]]="Yes",1,0)</f>
        <v>0</v>
      </c>
      <c r="X96" s="12">
        <f>IF(ResourceEffects[[#This Row],[Status]]="Locked",1,0)</f>
        <v>0</v>
      </c>
      <c r="Y96" s="12">
        <f>IF(ResourceEffects[[#This Row],[event_type]]=1,0,1)</f>
        <v>0</v>
      </c>
      <c r="Z96" s="12">
        <f>IF(ResourceEffects[[#This Row],[Use Abundancies]]="Yes",1,0)</f>
        <v>1</v>
      </c>
      <c r="AA96" s="12">
        <f>ResourceEffects[[#This Row],[∆]]</f>
        <v>1</v>
      </c>
    </row>
    <row r="97" spans="1:27" ht="14.4" customHeight="1" x14ac:dyDescent="0.3">
      <c r="A97" s="15">
        <v>0</v>
      </c>
      <c r="B97" t="s">
        <v>32</v>
      </c>
      <c r="C97" s="14" t="s">
        <v>430</v>
      </c>
      <c r="D97" s="11" t="s">
        <v>395</v>
      </c>
      <c r="E97" s="11">
        <v>1</v>
      </c>
      <c r="F97" s="27" t="s">
        <v>387</v>
      </c>
      <c r="G97" t="s">
        <v>295</v>
      </c>
      <c r="H97" s="11" t="s">
        <v>429</v>
      </c>
      <c r="I97" s="11">
        <f>0</f>
        <v>0</v>
      </c>
      <c r="J97" s="11" t="str">
        <f t="shared" si="4"/>
        <v>Yes</v>
      </c>
      <c r="K97" s="11" t="str">
        <f t="shared" si="5"/>
        <v>No</v>
      </c>
      <c r="L97" s="11">
        <f>INT(ResourceEffects[[#This Row],[Time Factor]]*TimeInterval/60/60/24)</f>
        <v>0</v>
      </c>
      <c r="M97" s="11">
        <f>INT(ResourceEffects[[#This Row],[Time Factor]]*TimeInterval/60/60)-ResourceEffects[[#This Row],[Days]]*24</f>
        <v>0</v>
      </c>
      <c r="N97" s="11">
        <f>INT(ResourceEffects[[#This Row],[Time Factor]]*TimeInterval/60)-ResourceEffects[[#This Row],[Hours]]*60-ResourceEffects[[#This Row],[Days]]*60*24</f>
        <v>0</v>
      </c>
      <c r="O97" s="11">
        <f>ResourceEffects[[#This Row],[Time Factor]]*TimeInterval-ResourceEffects[[#This Row],[Min]]*60-ResourceEffects[[#This Row],[Hours]]*60*60-ResourceEffects[[#This Row],[Days]]*60*60*24</f>
        <v>0</v>
      </c>
      <c r="P97" s="12">
        <f t="shared" ca="1" si="6"/>
        <v>318045286</v>
      </c>
      <c r="Q97" s="12">
        <f>_xlfn.XLOOKUP(ResourceEffects[[#This Row],[Protocol Name]],ProtocolNamesCol,ProtocolIds,"")</f>
        <v>11330</v>
      </c>
      <c r="R97" s="12">
        <f>ResourceEffects[[#This Row],[Time Factor]]</f>
        <v>0</v>
      </c>
      <c r="S97" s="12">
        <f>ResourceEffects[[#This Row],[Drone ID]]</f>
        <v>0</v>
      </c>
      <c r="T97" s="12">
        <f>_xlfn.XLOOKUP(ResourceEffects[[#This Row],[Resource Name]],ResourceNames,ResourceIds,"")</f>
        <v>5111</v>
      </c>
      <c r="U97" s="12">
        <f>_xlfn.XLOOKUP(ResourceEffects[[#This Row],[Event Type]],EventTypeNames,EventTypeIds,"")</f>
        <v>2</v>
      </c>
      <c r="V97" s="12">
        <f>IF(ResourceEffects[[#This Row],[Is Local]]="Yes",1,0)</f>
        <v>1</v>
      </c>
      <c r="W97" s="12">
        <f>IF(ResourceEffects[[#This Row],[Is Installed]]="Yes",1,0)</f>
        <v>0</v>
      </c>
      <c r="X97" s="12">
        <f>IF(ResourceEffects[[#This Row],[Status]]="Locked",1,0)</f>
        <v>0</v>
      </c>
      <c r="Y97" s="12">
        <f>IF(ResourceEffects[[#This Row],[event_type]]=1,0,1)</f>
        <v>1</v>
      </c>
      <c r="Z97" s="12">
        <f>IF(ResourceEffects[[#This Row],[Use Abundancies]]="Yes",1,0)</f>
        <v>0</v>
      </c>
      <c r="AA97" s="12">
        <f>ResourceEffects[[#This Row],[∆]]</f>
        <v>1</v>
      </c>
    </row>
    <row r="98" spans="1:27" ht="14.4" customHeight="1" x14ac:dyDescent="0.3">
      <c r="A98" s="15">
        <v>0</v>
      </c>
      <c r="B98" t="s">
        <v>32</v>
      </c>
      <c r="C98" s="14" t="s">
        <v>430</v>
      </c>
      <c r="D98" s="11" t="s">
        <v>394</v>
      </c>
      <c r="E98" s="11">
        <v>1</v>
      </c>
      <c r="F98" s="27" t="s">
        <v>383</v>
      </c>
      <c r="G98" t="s">
        <v>295</v>
      </c>
      <c r="H98" s="11" t="str">
        <f>"No"</f>
        <v>No</v>
      </c>
      <c r="I98" s="11">
        <f>0</f>
        <v>0</v>
      </c>
      <c r="J98" s="11" t="str">
        <f t="shared" si="4"/>
        <v>Yes</v>
      </c>
      <c r="K98" s="11" t="str">
        <f t="shared" si="5"/>
        <v>No</v>
      </c>
      <c r="L98" s="11">
        <f>INT(ResourceEffects[[#This Row],[Time Factor]]*TimeInterval/60/60/24)</f>
        <v>0</v>
      </c>
      <c r="M98" s="11">
        <f>INT(ResourceEffects[[#This Row],[Time Factor]]*TimeInterval/60/60)-ResourceEffects[[#This Row],[Days]]*24</f>
        <v>0</v>
      </c>
      <c r="N98" s="11">
        <f>INT(ResourceEffects[[#This Row],[Time Factor]]*TimeInterval/60)-ResourceEffects[[#This Row],[Hours]]*60-ResourceEffects[[#This Row],[Days]]*60*24</f>
        <v>0</v>
      </c>
      <c r="O98" s="11">
        <f>ResourceEffects[[#This Row],[Time Factor]]*TimeInterval-ResourceEffects[[#This Row],[Min]]*60-ResourceEffects[[#This Row],[Hours]]*60*60-ResourceEffects[[#This Row],[Days]]*60*60*24</f>
        <v>0</v>
      </c>
      <c r="P98" s="12">
        <f t="shared" ca="1" si="6"/>
        <v>128096502</v>
      </c>
      <c r="Q98" s="12">
        <f>_xlfn.XLOOKUP(ResourceEffects[[#This Row],[Protocol Name]],ProtocolNamesCol,ProtocolIds,"")</f>
        <v>11330</v>
      </c>
      <c r="R98" s="12">
        <f>ResourceEffects[[#This Row],[Time Factor]]</f>
        <v>0</v>
      </c>
      <c r="S98" s="12">
        <f>ResourceEffects[[#This Row],[Drone ID]]</f>
        <v>0</v>
      </c>
      <c r="T98" s="12">
        <f>_xlfn.XLOOKUP(ResourceEffects[[#This Row],[Resource Name]],ResourceNames,ResourceIds,"")</f>
        <v>5111</v>
      </c>
      <c r="U98" s="12">
        <f>_xlfn.XLOOKUP(ResourceEffects[[#This Row],[Event Type]],EventTypeNames,EventTypeIds,"")</f>
        <v>1</v>
      </c>
      <c r="V98" s="12">
        <f>IF(ResourceEffects[[#This Row],[Is Local]]="Yes",1,0)</f>
        <v>1</v>
      </c>
      <c r="W98" s="12">
        <f>IF(ResourceEffects[[#This Row],[Is Installed]]="Yes",1,0)</f>
        <v>0</v>
      </c>
      <c r="X98" s="12">
        <f>IF(ResourceEffects[[#This Row],[Status]]="Locked",1,0)</f>
        <v>1</v>
      </c>
      <c r="Y98" s="12">
        <f>IF(ResourceEffects[[#This Row],[event_type]]=1,0,1)</f>
        <v>0</v>
      </c>
      <c r="Z98" s="12">
        <f>IF(ResourceEffects[[#This Row],[Use Abundancies]]="Yes",1,0)</f>
        <v>0</v>
      </c>
      <c r="AA98" s="12">
        <f>ResourceEffects[[#This Row],[∆]]</f>
        <v>1</v>
      </c>
    </row>
    <row r="99" spans="1:27" ht="14.4" customHeight="1" x14ac:dyDescent="0.3">
      <c r="A99" s="15">
        <v>10</v>
      </c>
      <c r="B99" t="s">
        <v>32</v>
      </c>
      <c r="C99" s="14" t="s">
        <v>432</v>
      </c>
      <c r="D99" s="11" t="s">
        <v>395</v>
      </c>
      <c r="E99" s="11">
        <v>1</v>
      </c>
      <c r="F99" s="27" t="s">
        <v>383</v>
      </c>
      <c r="G99" t="s">
        <v>295</v>
      </c>
      <c r="H99" s="11" t="str">
        <f>"No"</f>
        <v>No</v>
      </c>
      <c r="I99" s="11">
        <f>0</f>
        <v>0</v>
      </c>
      <c r="J99" s="11" t="str">
        <f t="shared" si="4"/>
        <v>Yes</v>
      </c>
      <c r="K99" s="11" t="str">
        <f t="shared" si="5"/>
        <v>No</v>
      </c>
      <c r="L99" s="11">
        <f>INT(ResourceEffects[[#This Row],[Time Factor]]*TimeInterval/60/60/24)</f>
        <v>0</v>
      </c>
      <c r="M99" s="11">
        <f>INT(ResourceEffects[[#This Row],[Time Factor]]*TimeInterval/60/60)-ResourceEffects[[#This Row],[Days]]*24</f>
        <v>0</v>
      </c>
      <c r="N99" s="11">
        <f>INT(ResourceEffects[[#This Row],[Time Factor]]*TimeInterval/60)-ResourceEffects[[#This Row],[Hours]]*60-ResourceEffects[[#This Row],[Days]]*60*24</f>
        <v>0</v>
      </c>
      <c r="O99" s="11">
        <f>ResourceEffects[[#This Row],[Time Factor]]*TimeInterval-ResourceEffects[[#This Row],[Min]]*60-ResourceEffects[[#This Row],[Hours]]*60*60-ResourceEffects[[#This Row],[Days]]*60*60*24</f>
        <v>10</v>
      </c>
      <c r="P99" s="12">
        <f t="shared" ca="1" si="6"/>
        <v>61149658</v>
      </c>
      <c r="Q99" s="12">
        <f>_xlfn.XLOOKUP(ResourceEffects[[#This Row],[Protocol Name]],ProtocolNamesCol,ProtocolIds,"")</f>
        <v>11330</v>
      </c>
      <c r="R99" s="12">
        <f>ResourceEffects[[#This Row],[Time Factor]]</f>
        <v>10</v>
      </c>
      <c r="S99" s="12">
        <f>ResourceEffects[[#This Row],[Drone ID]]</f>
        <v>0</v>
      </c>
      <c r="T99" s="12">
        <f>_xlfn.XLOOKUP(ResourceEffects[[#This Row],[Resource Name]],ResourceNames,ResourceIds,"")</f>
        <v>5111</v>
      </c>
      <c r="U99" s="12">
        <f>_xlfn.XLOOKUP(ResourceEffects[[#This Row],[Event Type]],EventTypeNames,EventTypeIds,"")</f>
        <v>2</v>
      </c>
      <c r="V99" s="12">
        <f>IF(ResourceEffects[[#This Row],[Is Local]]="Yes",1,0)</f>
        <v>1</v>
      </c>
      <c r="W99" s="12">
        <f>IF(ResourceEffects[[#This Row],[Is Installed]]="Yes",1,0)</f>
        <v>0</v>
      </c>
      <c r="X99" s="12">
        <f>IF(ResourceEffects[[#This Row],[Status]]="Locked",1,0)</f>
        <v>1</v>
      </c>
      <c r="Y99" s="12">
        <f>IF(ResourceEffects[[#This Row],[event_type]]=1,0,1)</f>
        <v>1</v>
      </c>
      <c r="Z99" s="12">
        <f>IF(ResourceEffects[[#This Row],[Use Abundancies]]="Yes",1,0)</f>
        <v>0</v>
      </c>
      <c r="AA99" s="12">
        <f>ResourceEffects[[#This Row],[∆]]</f>
        <v>1</v>
      </c>
    </row>
    <row r="100" spans="1:27" ht="14.4" customHeight="1" x14ac:dyDescent="0.3">
      <c r="A100" s="15">
        <v>10</v>
      </c>
      <c r="B100" t="s">
        <v>32</v>
      </c>
      <c r="C100" s="14" t="s">
        <v>432</v>
      </c>
      <c r="D100" s="11" t="s">
        <v>394</v>
      </c>
      <c r="E100" s="11">
        <v>1</v>
      </c>
      <c r="F100" s="27" t="s">
        <v>387</v>
      </c>
      <c r="G100" t="s">
        <v>295</v>
      </c>
      <c r="H100" s="11" t="s">
        <v>429</v>
      </c>
      <c r="I100" s="11">
        <f>0</f>
        <v>0</v>
      </c>
      <c r="J100" s="11" t="str">
        <f t="shared" si="4"/>
        <v>Yes</v>
      </c>
      <c r="K100" s="11" t="str">
        <f t="shared" si="5"/>
        <v>No</v>
      </c>
      <c r="L100" s="11">
        <f>INT(ResourceEffects[[#This Row],[Time Factor]]*TimeInterval/60/60/24)</f>
        <v>0</v>
      </c>
      <c r="M100" s="11">
        <f>INT(ResourceEffects[[#This Row],[Time Factor]]*TimeInterval/60/60)-ResourceEffects[[#This Row],[Days]]*24</f>
        <v>0</v>
      </c>
      <c r="N100" s="11">
        <f>INT(ResourceEffects[[#This Row],[Time Factor]]*TimeInterval/60)-ResourceEffects[[#This Row],[Hours]]*60-ResourceEffects[[#This Row],[Days]]*60*24</f>
        <v>0</v>
      </c>
      <c r="O100" s="11">
        <f>ResourceEffects[[#This Row],[Time Factor]]*TimeInterval-ResourceEffects[[#This Row],[Min]]*60-ResourceEffects[[#This Row],[Hours]]*60*60-ResourceEffects[[#This Row],[Days]]*60*60*24</f>
        <v>10</v>
      </c>
      <c r="P100" s="12">
        <f t="shared" ca="1" si="6"/>
        <v>686300723</v>
      </c>
      <c r="Q100" s="12">
        <f>_xlfn.XLOOKUP(ResourceEffects[[#This Row],[Protocol Name]],ProtocolNamesCol,ProtocolIds,"")</f>
        <v>11330</v>
      </c>
      <c r="R100" s="12">
        <f>ResourceEffects[[#This Row],[Time Factor]]</f>
        <v>10</v>
      </c>
      <c r="S100" s="12">
        <f>ResourceEffects[[#This Row],[Drone ID]]</f>
        <v>0</v>
      </c>
      <c r="T100" s="12">
        <f>_xlfn.XLOOKUP(ResourceEffects[[#This Row],[Resource Name]],ResourceNames,ResourceIds,"")</f>
        <v>5111</v>
      </c>
      <c r="U100" s="12">
        <f>_xlfn.XLOOKUP(ResourceEffects[[#This Row],[Event Type]],EventTypeNames,EventTypeIds,"")</f>
        <v>1</v>
      </c>
      <c r="V100" s="12">
        <f>IF(ResourceEffects[[#This Row],[Is Local]]="Yes",1,0)</f>
        <v>1</v>
      </c>
      <c r="W100" s="12">
        <f>IF(ResourceEffects[[#This Row],[Is Installed]]="Yes",1,0)</f>
        <v>0</v>
      </c>
      <c r="X100" s="12">
        <f>IF(ResourceEffects[[#This Row],[Status]]="Locked",1,0)</f>
        <v>0</v>
      </c>
      <c r="Y100" s="12">
        <f>IF(ResourceEffects[[#This Row],[event_type]]=1,0,1)</f>
        <v>0</v>
      </c>
      <c r="Z100" s="12">
        <f>IF(ResourceEffects[[#This Row],[Use Abundancies]]="Yes",1,0)</f>
        <v>0</v>
      </c>
      <c r="AA100" s="12">
        <f>ResourceEffects[[#This Row],[∆]]</f>
        <v>1</v>
      </c>
    </row>
    <row r="101" spans="1:27" ht="14.4" customHeight="1" x14ac:dyDescent="0.3">
      <c r="A101" s="15">
        <v>11</v>
      </c>
      <c r="B101" t="s">
        <v>32</v>
      </c>
      <c r="C101" s="14" t="s">
        <v>431</v>
      </c>
      <c r="D101" s="11" t="s">
        <v>394</v>
      </c>
      <c r="E101" s="11">
        <v>1</v>
      </c>
      <c r="F101" s="27" t="s">
        <v>387</v>
      </c>
      <c r="G101" t="s">
        <v>182</v>
      </c>
      <c r="H101" s="11" t="s">
        <v>386</v>
      </c>
      <c r="I101" s="11">
        <f>0</f>
        <v>0</v>
      </c>
      <c r="J101" s="11" t="str">
        <f t="shared" si="4"/>
        <v>Yes</v>
      </c>
      <c r="K101" s="11" t="str">
        <f t="shared" si="5"/>
        <v>No</v>
      </c>
      <c r="L101" s="11">
        <f>INT(ResourceEffects[[#This Row],[Time Factor]]*TimeInterval/60/60/24)</f>
        <v>0</v>
      </c>
      <c r="M101" s="11">
        <f>INT(ResourceEffects[[#This Row],[Time Factor]]*TimeInterval/60/60)-ResourceEffects[[#This Row],[Days]]*24</f>
        <v>0</v>
      </c>
      <c r="N101" s="11">
        <f>INT(ResourceEffects[[#This Row],[Time Factor]]*TimeInterval/60)-ResourceEffects[[#This Row],[Hours]]*60-ResourceEffects[[#This Row],[Days]]*60*24</f>
        <v>0</v>
      </c>
      <c r="O101" s="11">
        <f>ResourceEffects[[#This Row],[Time Factor]]*TimeInterval-ResourceEffects[[#This Row],[Min]]*60-ResourceEffects[[#This Row],[Hours]]*60*60-ResourceEffects[[#This Row],[Days]]*60*60*24</f>
        <v>11</v>
      </c>
      <c r="P101" s="12">
        <f t="shared" ca="1" si="6"/>
        <v>272862986</v>
      </c>
      <c r="Q101" s="12">
        <f>_xlfn.XLOOKUP(ResourceEffects[[#This Row],[Protocol Name]],ProtocolNamesCol,ProtocolIds,"")</f>
        <v>11330</v>
      </c>
      <c r="R101" s="12">
        <f>ResourceEffects[[#This Row],[Time Factor]]</f>
        <v>11</v>
      </c>
      <c r="S101" s="12">
        <f>ResourceEffects[[#This Row],[Drone ID]]</f>
        <v>0</v>
      </c>
      <c r="T101" s="12">
        <f>_xlfn.XLOOKUP(ResourceEffects[[#This Row],[Resource Name]],ResourceNames,ResourceIds,"")</f>
        <v>1330</v>
      </c>
      <c r="U101" s="12">
        <f>_xlfn.XLOOKUP(ResourceEffects[[#This Row],[Event Type]],EventTypeNames,EventTypeIds,"")</f>
        <v>1</v>
      </c>
      <c r="V101" s="12">
        <f>IF(ResourceEffects[[#This Row],[Is Local]]="Yes",1,0)</f>
        <v>1</v>
      </c>
      <c r="W101" s="12">
        <f>IF(ResourceEffects[[#This Row],[Is Installed]]="Yes",1,0)</f>
        <v>0</v>
      </c>
      <c r="X101" s="12">
        <f>IF(ResourceEffects[[#This Row],[Status]]="Locked",1,0)</f>
        <v>0</v>
      </c>
      <c r="Y101" s="12">
        <f>IF(ResourceEffects[[#This Row],[event_type]]=1,0,1)</f>
        <v>0</v>
      </c>
      <c r="Z101" s="12">
        <f>IF(ResourceEffects[[#This Row],[Use Abundancies]]="Yes",1,0)</f>
        <v>1</v>
      </c>
      <c r="AA101" s="12">
        <f>ResourceEffects[[#This Row],[∆]]</f>
        <v>1</v>
      </c>
    </row>
    <row r="102" spans="1:27" ht="14.4" customHeight="1" x14ac:dyDescent="0.3">
      <c r="A102" s="15">
        <v>0</v>
      </c>
      <c r="B102" t="s">
        <v>33</v>
      </c>
      <c r="C102" s="14" t="s">
        <v>430</v>
      </c>
      <c r="D102" s="11" t="s">
        <v>395</v>
      </c>
      <c r="E102" s="11">
        <v>1</v>
      </c>
      <c r="F102" s="27" t="s">
        <v>387</v>
      </c>
      <c r="G102" t="s">
        <v>295</v>
      </c>
      <c r="H102" s="11" t="s">
        <v>429</v>
      </c>
      <c r="I102" s="11">
        <f>0</f>
        <v>0</v>
      </c>
      <c r="J102" s="11" t="str">
        <f t="shared" si="4"/>
        <v>Yes</v>
      </c>
      <c r="K102" s="11" t="str">
        <f t="shared" si="5"/>
        <v>No</v>
      </c>
      <c r="L102" s="11">
        <f>INT(ResourceEffects[[#This Row],[Time Factor]]*TimeInterval/60/60/24)</f>
        <v>0</v>
      </c>
      <c r="M102" s="11">
        <f>INT(ResourceEffects[[#This Row],[Time Factor]]*TimeInterval/60/60)-ResourceEffects[[#This Row],[Days]]*24</f>
        <v>0</v>
      </c>
      <c r="N102" s="11">
        <f>INT(ResourceEffects[[#This Row],[Time Factor]]*TimeInterval/60)-ResourceEffects[[#This Row],[Hours]]*60-ResourceEffects[[#This Row],[Days]]*60*24</f>
        <v>0</v>
      </c>
      <c r="O102" s="11">
        <f>ResourceEffects[[#This Row],[Time Factor]]*TimeInterval-ResourceEffects[[#This Row],[Min]]*60-ResourceEffects[[#This Row],[Hours]]*60*60-ResourceEffects[[#This Row],[Days]]*60*60*24</f>
        <v>0</v>
      </c>
      <c r="P102" s="12">
        <f t="shared" ca="1" si="6"/>
        <v>463604511</v>
      </c>
      <c r="Q102" s="12">
        <f>_xlfn.XLOOKUP(ResourceEffects[[#This Row],[Protocol Name]],ProtocolNamesCol,ProtocolIds,"")</f>
        <v>11400</v>
      </c>
      <c r="R102" s="12">
        <f>ResourceEffects[[#This Row],[Time Factor]]</f>
        <v>0</v>
      </c>
      <c r="S102" s="12">
        <f>ResourceEffects[[#This Row],[Drone ID]]</f>
        <v>0</v>
      </c>
      <c r="T102" s="12">
        <f>_xlfn.XLOOKUP(ResourceEffects[[#This Row],[Resource Name]],ResourceNames,ResourceIds,"")</f>
        <v>5111</v>
      </c>
      <c r="U102" s="12">
        <f>_xlfn.XLOOKUP(ResourceEffects[[#This Row],[Event Type]],EventTypeNames,EventTypeIds,"")</f>
        <v>2</v>
      </c>
      <c r="V102" s="12">
        <f>IF(ResourceEffects[[#This Row],[Is Local]]="Yes",1,0)</f>
        <v>1</v>
      </c>
      <c r="W102" s="12">
        <f>IF(ResourceEffects[[#This Row],[Is Installed]]="Yes",1,0)</f>
        <v>0</v>
      </c>
      <c r="X102" s="12">
        <f>IF(ResourceEffects[[#This Row],[Status]]="Locked",1,0)</f>
        <v>0</v>
      </c>
      <c r="Y102" s="12">
        <f>IF(ResourceEffects[[#This Row],[event_type]]=1,0,1)</f>
        <v>1</v>
      </c>
      <c r="Z102" s="12">
        <f>IF(ResourceEffects[[#This Row],[Use Abundancies]]="Yes",1,0)</f>
        <v>0</v>
      </c>
      <c r="AA102" s="12">
        <f>ResourceEffects[[#This Row],[∆]]</f>
        <v>1</v>
      </c>
    </row>
    <row r="103" spans="1:27" ht="14.4" customHeight="1" x14ac:dyDescent="0.3">
      <c r="A103" s="15">
        <v>0</v>
      </c>
      <c r="B103" t="s">
        <v>33</v>
      </c>
      <c r="C103" s="14" t="s">
        <v>430</v>
      </c>
      <c r="D103" s="11" t="s">
        <v>394</v>
      </c>
      <c r="E103" s="11">
        <v>1</v>
      </c>
      <c r="F103" s="27" t="s">
        <v>383</v>
      </c>
      <c r="G103" t="s">
        <v>295</v>
      </c>
      <c r="H103" s="11" t="str">
        <f>"No"</f>
        <v>No</v>
      </c>
      <c r="I103" s="11">
        <f>0</f>
        <v>0</v>
      </c>
      <c r="J103" s="11" t="str">
        <f t="shared" si="4"/>
        <v>Yes</v>
      </c>
      <c r="K103" s="11" t="str">
        <f t="shared" si="5"/>
        <v>No</v>
      </c>
      <c r="L103" s="11">
        <f>INT(ResourceEffects[[#This Row],[Time Factor]]*TimeInterval/60/60/24)</f>
        <v>0</v>
      </c>
      <c r="M103" s="11">
        <f>INT(ResourceEffects[[#This Row],[Time Factor]]*TimeInterval/60/60)-ResourceEffects[[#This Row],[Days]]*24</f>
        <v>0</v>
      </c>
      <c r="N103" s="11">
        <f>INT(ResourceEffects[[#This Row],[Time Factor]]*TimeInterval/60)-ResourceEffects[[#This Row],[Hours]]*60-ResourceEffects[[#This Row],[Days]]*60*24</f>
        <v>0</v>
      </c>
      <c r="O103" s="11">
        <f>ResourceEffects[[#This Row],[Time Factor]]*TimeInterval-ResourceEffects[[#This Row],[Min]]*60-ResourceEffects[[#This Row],[Hours]]*60*60-ResourceEffects[[#This Row],[Days]]*60*60*24</f>
        <v>0</v>
      </c>
      <c r="P103" s="12">
        <f t="shared" ca="1" si="6"/>
        <v>936500276</v>
      </c>
      <c r="Q103" s="12">
        <f>_xlfn.XLOOKUP(ResourceEffects[[#This Row],[Protocol Name]],ProtocolNamesCol,ProtocolIds,"")</f>
        <v>11400</v>
      </c>
      <c r="R103" s="12">
        <f>ResourceEffects[[#This Row],[Time Factor]]</f>
        <v>0</v>
      </c>
      <c r="S103" s="12">
        <f>ResourceEffects[[#This Row],[Drone ID]]</f>
        <v>0</v>
      </c>
      <c r="T103" s="12">
        <f>_xlfn.XLOOKUP(ResourceEffects[[#This Row],[Resource Name]],ResourceNames,ResourceIds,"")</f>
        <v>5111</v>
      </c>
      <c r="U103" s="12">
        <f>_xlfn.XLOOKUP(ResourceEffects[[#This Row],[Event Type]],EventTypeNames,EventTypeIds,"")</f>
        <v>1</v>
      </c>
      <c r="V103" s="12">
        <f>IF(ResourceEffects[[#This Row],[Is Local]]="Yes",1,0)</f>
        <v>1</v>
      </c>
      <c r="W103" s="12">
        <f>IF(ResourceEffects[[#This Row],[Is Installed]]="Yes",1,0)</f>
        <v>0</v>
      </c>
      <c r="X103" s="12">
        <f>IF(ResourceEffects[[#This Row],[Status]]="Locked",1,0)</f>
        <v>1</v>
      </c>
      <c r="Y103" s="12">
        <f>IF(ResourceEffects[[#This Row],[event_type]]=1,0,1)</f>
        <v>0</v>
      </c>
      <c r="Z103" s="12">
        <f>IF(ResourceEffects[[#This Row],[Use Abundancies]]="Yes",1,0)</f>
        <v>0</v>
      </c>
      <c r="AA103" s="12">
        <f>ResourceEffects[[#This Row],[∆]]</f>
        <v>1</v>
      </c>
    </row>
    <row r="104" spans="1:27" ht="14.4" customHeight="1" x14ac:dyDescent="0.3">
      <c r="A104" s="15">
        <v>10</v>
      </c>
      <c r="B104" t="s">
        <v>33</v>
      </c>
      <c r="C104" s="14" t="s">
        <v>432</v>
      </c>
      <c r="D104" s="11" t="s">
        <v>395</v>
      </c>
      <c r="E104" s="11">
        <v>1</v>
      </c>
      <c r="F104" s="27" t="s">
        <v>383</v>
      </c>
      <c r="G104" t="s">
        <v>295</v>
      </c>
      <c r="H104" s="11" t="str">
        <f>"No"</f>
        <v>No</v>
      </c>
      <c r="I104" s="11">
        <f>0</f>
        <v>0</v>
      </c>
      <c r="J104" s="11" t="str">
        <f t="shared" si="4"/>
        <v>Yes</v>
      </c>
      <c r="K104" s="11" t="str">
        <f t="shared" si="5"/>
        <v>No</v>
      </c>
      <c r="L104" s="11">
        <f>INT(ResourceEffects[[#This Row],[Time Factor]]*TimeInterval/60/60/24)</f>
        <v>0</v>
      </c>
      <c r="M104" s="11">
        <f>INT(ResourceEffects[[#This Row],[Time Factor]]*TimeInterval/60/60)-ResourceEffects[[#This Row],[Days]]*24</f>
        <v>0</v>
      </c>
      <c r="N104" s="11">
        <f>INT(ResourceEffects[[#This Row],[Time Factor]]*TimeInterval/60)-ResourceEffects[[#This Row],[Hours]]*60-ResourceEffects[[#This Row],[Days]]*60*24</f>
        <v>0</v>
      </c>
      <c r="O104" s="11">
        <f>ResourceEffects[[#This Row],[Time Factor]]*TimeInterval-ResourceEffects[[#This Row],[Min]]*60-ResourceEffects[[#This Row],[Hours]]*60*60-ResourceEffects[[#This Row],[Days]]*60*60*24</f>
        <v>10</v>
      </c>
      <c r="P104" s="12">
        <f t="shared" ca="1" si="6"/>
        <v>152202556</v>
      </c>
      <c r="Q104" s="12">
        <f>_xlfn.XLOOKUP(ResourceEffects[[#This Row],[Protocol Name]],ProtocolNamesCol,ProtocolIds,"")</f>
        <v>11400</v>
      </c>
      <c r="R104" s="12">
        <f>ResourceEffects[[#This Row],[Time Factor]]</f>
        <v>10</v>
      </c>
      <c r="S104" s="12">
        <f>ResourceEffects[[#This Row],[Drone ID]]</f>
        <v>0</v>
      </c>
      <c r="T104" s="12">
        <f>_xlfn.XLOOKUP(ResourceEffects[[#This Row],[Resource Name]],ResourceNames,ResourceIds,"")</f>
        <v>5111</v>
      </c>
      <c r="U104" s="12">
        <f>_xlfn.XLOOKUP(ResourceEffects[[#This Row],[Event Type]],EventTypeNames,EventTypeIds,"")</f>
        <v>2</v>
      </c>
      <c r="V104" s="12">
        <f>IF(ResourceEffects[[#This Row],[Is Local]]="Yes",1,0)</f>
        <v>1</v>
      </c>
      <c r="W104" s="12">
        <f>IF(ResourceEffects[[#This Row],[Is Installed]]="Yes",1,0)</f>
        <v>0</v>
      </c>
      <c r="X104" s="12">
        <f>IF(ResourceEffects[[#This Row],[Status]]="Locked",1,0)</f>
        <v>1</v>
      </c>
      <c r="Y104" s="12">
        <f>IF(ResourceEffects[[#This Row],[event_type]]=1,0,1)</f>
        <v>1</v>
      </c>
      <c r="Z104" s="12">
        <f>IF(ResourceEffects[[#This Row],[Use Abundancies]]="Yes",1,0)</f>
        <v>0</v>
      </c>
      <c r="AA104" s="12">
        <f>ResourceEffects[[#This Row],[∆]]</f>
        <v>1</v>
      </c>
    </row>
    <row r="105" spans="1:27" ht="14.4" customHeight="1" x14ac:dyDescent="0.3">
      <c r="A105" s="15">
        <v>10</v>
      </c>
      <c r="B105" t="s">
        <v>33</v>
      </c>
      <c r="C105" s="14" t="s">
        <v>432</v>
      </c>
      <c r="D105" s="11" t="s">
        <v>394</v>
      </c>
      <c r="E105" s="11">
        <v>1</v>
      </c>
      <c r="F105" s="27" t="s">
        <v>387</v>
      </c>
      <c r="G105" t="s">
        <v>295</v>
      </c>
      <c r="H105" s="11" t="s">
        <v>429</v>
      </c>
      <c r="I105" s="11">
        <f>0</f>
        <v>0</v>
      </c>
      <c r="J105" s="11" t="str">
        <f t="shared" si="4"/>
        <v>Yes</v>
      </c>
      <c r="K105" s="11" t="str">
        <f t="shared" si="5"/>
        <v>No</v>
      </c>
      <c r="L105" s="11">
        <f>INT(ResourceEffects[[#This Row],[Time Factor]]*TimeInterval/60/60/24)</f>
        <v>0</v>
      </c>
      <c r="M105" s="11">
        <f>INT(ResourceEffects[[#This Row],[Time Factor]]*TimeInterval/60/60)-ResourceEffects[[#This Row],[Days]]*24</f>
        <v>0</v>
      </c>
      <c r="N105" s="11">
        <f>INT(ResourceEffects[[#This Row],[Time Factor]]*TimeInterval/60)-ResourceEffects[[#This Row],[Hours]]*60-ResourceEffects[[#This Row],[Days]]*60*24</f>
        <v>0</v>
      </c>
      <c r="O105" s="11">
        <f>ResourceEffects[[#This Row],[Time Factor]]*TimeInterval-ResourceEffects[[#This Row],[Min]]*60-ResourceEffects[[#This Row],[Hours]]*60*60-ResourceEffects[[#This Row],[Days]]*60*60*24</f>
        <v>10</v>
      </c>
      <c r="P105" s="12">
        <f t="shared" ca="1" si="6"/>
        <v>958214579</v>
      </c>
      <c r="Q105" s="12">
        <f>_xlfn.XLOOKUP(ResourceEffects[[#This Row],[Protocol Name]],ProtocolNamesCol,ProtocolIds,"")</f>
        <v>11400</v>
      </c>
      <c r="R105" s="12">
        <f>ResourceEffects[[#This Row],[Time Factor]]</f>
        <v>10</v>
      </c>
      <c r="S105" s="12">
        <f>ResourceEffects[[#This Row],[Drone ID]]</f>
        <v>0</v>
      </c>
      <c r="T105" s="12">
        <f>_xlfn.XLOOKUP(ResourceEffects[[#This Row],[Resource Name]],ResourceNames,ResourceIds,"")</f>
        <v>5111</v>
      </c>
      <c r="U105" s="12">
        <f>_xlfn.XLOOKUP(ResourceEffects[[#This Row],[Event Type]],EventTypeNames,EventTypeIds,"")</f>
        <v>1</v>
      </c>
      <c r="V105" s="12">
        <f>IF(ResourceEffects[[#This Row],[Is Local]]="Yes",1,0)</f>
        <v>1</v>
      </c>
      <c r="W105" s="12">
        <f>IF(ResourceEffects[[#This Row],[Is Installed]]="Yes",1,0)</f>
        <v>0</v>
      </c>
      <c r="X105" s="12">
        <f>IF(ResourceEffects[[#This Row],[Status]]="Locked",1,0)</f>
        <v>0</v>
      </c>
      <c r="Y105" s="12">
        <f>IF(ResourceEffects[[#This Row],[event_type]]=1,0,1)</f>
        <v>0</v>
      </c>
      <c r="Z105" s="12">
        <f>IF(ResourceEffects[[#This Row],[Use Abundancies]]="Yes",1,0)</f>
        <v>0</v>
      </c>
      <c r="AA105" s="12">
        <f>ResourceEffects[[#This Row],[∆]]</f>
        <v>1</v>
      </c>
    </row>
    <row r="106" spans="1:27" ht="14.4" customHeight="1" x14ac:dyDescent="0.3">
      <c r="A106" s="15">
        <v>11</v>
      </c>
      <c r="B106" t="s">
        <v>33</v>
      </c>
      <c r="C106" s="14" t="s">
        <v>431</v>
      </c>
      <c r="D106" s="11" t="s">
        <v>394</v>
      </c>
      <c r="E106" s="11">
        <v>1</v>
      </c>
      <c r="F106" s="27" t="s">
        <v>387</v>
      </c>
      <c r="G106" t="s">
        <v>183</v>
      </c>
      <c r="H106" s="11" t="s">
        <v>386</v>
      </c>
      <c r="I106" s="11">
        <f>0</f>
        <v>0</v>
      </c>
      <c r="J106" s="11" t="str">
        <f t="shared" si="4"/>
        <v>Yes</v>
      </c>
      <c r="K106" s="11" t="str">
        <f t="shared" si="5"/>
        <v>No</v>
      </c>
      <c r="L106" s="11">
        <f>INT(ResourceEffects[[#This Row],[Time Factor]]*TimeInterval/60/60/24)</f>
        <v>0</v>
      </c>
      <c r="M106" s="11">
        <f>INT(ResourceEffects[[#This Row],[Time Factor]]*TimeInterval/60/60)-ResourceEffects[[#This Row],[Days]]*24</f>
        <v>0</v>
      </c>
      <c r="N106" s="11">
        <f>INT(ResourceEffects[[#This Row],[Time Factor]]*TimeInterval/60)-ResourceEffects[[#This Row],[Hours]]*60-ResourceEffects[[#This Row],[Days]]*60*24</f>
        <v>0</v>
      </c>
      <c r="O106" s="11">
        <f>ResourceEffects[[#This Row],[Time Factor]]*TimeInterval-ResourceEffects[[#This Row],[Min]]*60-ResourceEffects[[#This Row],[Hours]]*60*60-ResourceEffects[[#This Row],[Days]]*60*60*24</f>
        <v>11</v>
      </c>
      <c r="P106" s="12">
        <f t="shared" ca="1" si="6"/>
        <v>978656890</v>
      </c>
      <c r="Q106" s="12">
        <f>_xlfn.XLOOKUP(ResourceEffects[[#This Row],[Protocol Name]],ProtocolNamesCol,ProtocolIds,"")</f>
        <v>11400</v>
      </c>
      <c r="R106" s="12">
        <f>ResourceEffects[[#This Row],[Time Factor]]</f>
        <v>11</v>
      </c>
      <c r="S106" s="12">
        <f>ResourceEffects[[#This Row],[Drone ID]]</f>
        <v>0</v>
      </c>
      <c r="T106" s="12">
        <f>_xlfn.XLOOKUP(ResourceEffects[[#This Row],[Resource Name]],ResourceNames,ResourceIds,"")</f>
        <v>1400</v>
      </c>
      <c r="U106" s="12">
        <f>_xlfn.XLOOKUP(ResourceEffects[[#This Row],[Event Type]],EventTypeNames,EventTypeIds,"")</f>
        <v>1</v>
      </c>
      <c r="V106" s="12">
        <f>IF(ResourceEffects[[#This Row],[Is Local]]="Yes",1,0)</f>
        <v>1</v>
      </c>
      <c r="W106" s="12">
        <f>IF(ResourceEffects[[#This Row],[Is Installed]]="Yes",1,0)</f>
        <v>0</v>
      </c>
      <c r="X106" s="12">
        <f>IF(ResourceEffects[[#This Row],[Status]]="Locked",1,0)</f>
        <v>0</v>
      </c>
      <c r="Y106" s="12">
        <f>IF(ResourceEffects[[#This Row],[event_type]]=1,0,1)</f>
        <v>0</v>
      </c>
      <c r="Z106" s="12">
        <f>IF(ResourceEffects[[#This Row],[Use Abundancies]]="Yes",1,0)</f>
        <v>1</v>
      </c>
      <c r="AA106" s="12">
        <f>ResourceEffects[[#This Row],[∆]]</f>
        <v>1</v>
      </c>
    </row>
    <row r="107" spans="1:27" ht="14.4" customHeight="1" x14ac:dyDescent="0.3">
      <c r="A107" s="15">
        <v>0</v>
      </c>
      <c r="B107" t="s">
        <v>34</v>
      </c>
      <c r="C107" s="14" t="s">
        <v>430</v>
      </c>
      <c r="D107" s="11" t="s">
        <v>395</v>
      </c>
      <c r="E107" s="11">
        <v>1</v>
      </c>
      <c r="F107" s="27" t="s">
        <v>387</v>
      </c>
      <c r="G107" t="s">
        <v>295</v>
      </c>
      <c r="H107" s="11" t="s">
        <v>429</v>
      </c>
      <c r="I107" s="11">
        <f>0</f>
        <v>0</v>
      </c>
      <c r="J107" s="11" t="str">
        <f t="shared" si="4"/>
        <v>Yes</v>
      </c>
      <c r="K107" s="11" t="str">
        <f t="shared" si="5"/>
        <v>No</v>
      </c>
      <c r="L107" s="11">
        <f>INT(ResourceEffects[[#This Row],[Time Factor]]*TimeInterval/60/60/24)</f>
        <v>0</v>
      </c>
      <c r="M107" s="11">
        <f>INT(ResourceEffects[[#This Row],[Time Factor]]*TimeInterval/60/60)-ResourceEffects[[#This Row],[Days]]*24</f>
        <v>0</v>
      </c>
      <c r="N107" s="11">
        <f>INT(ResourceEffects[[#This Row],[Time Factor]]*TimeInterval/60)-ResourceEffects[[#This Row],[Hours]]*60-ResourceEffects[[#This Row],[Days]]*60*24</f>
        <v>0</v>
      </c>
      <c r="O107" s="11">
        <f>ResourceEffects[[#This Row],[Time Factor]]*TimeInterval-ResourceEffects[[#This Row],[Min]]*60-ResourceEffects[[#This Row],[Hours]]*60*60-ResourceEffects[[#This Row],[Days]]*60*60*24</f>
        <v>0</v>
      </c>
      <c r="P107" s="12">
        <f t="shared" ca="1" si="6"/>
        <v>180211067</v>
      </c>
      <c r="Q107" s="12">
        <f>_xlfn.XLOOKUP(ResourceEffects[[#This Row],[Protocol Name]],ProtocolNamesCol,ProtocolIds,"")</f>
        <v>11410</v>
      </c>
      <c r="R107" s="12">
        <f>ResourceEffects[[#This Row],[Time Factor]]</f>
        <v>0</v>
      </c>
      <c r="S107" s="12">
        <f>ResourceEffects[[#This Row],[Drone ID]]</f>
        <v>0</v>
      </c>
      <c r="T107" s="12">
        <f>_xlfn.XLOOKUP(ResourceEffects[[#This Row],[Resource Name]],ResourceNames,ResourceIds,"")</f>
        <v>5111</v>
      </c>
      <c r="U107" s="12">
        <f>_xlfn.XLOOKUP(ResourceEffects[[#This Row],[Event Type]],EventTypeNames,EventTypeIds,"")</f>
        <v>2</v>
      </c>
      <c r="V107" s="12">
        <f>IF(ResourceEffects[[#This Row],[Is Local]]="Yes",1,0)</f>
        <v>1</v>
      </c>
      <c r="W107" s="12">
        <f>IF(ResourceEffects[[#This Row],[Is Installed]]="Yes",1,0)</f>
        <v>0</v>
      </c>
      <c r="X107" s="12">
        <f>IF(ResourceEffects[[#This Row],[Status]]="Locked",1,0)</f>
        <v>0</v>
      </c>
      <c r="Y107" s="12">
        <f>IF(ResourceEffects[[#This Row],[event_type]]=1,0,1)</f>
        <v>1</v>
      </c>
      <c r="Z107" s="12">
        <f>IF(ResourceEffects[[#This Row],[Use Abundancies]]="Yes",1,0)</f>
        <v>0</v>
      </c>
      <c r="AA107" s="12">
        <f>ResourceEffects[[#This Row],[∆]]</f>
        <v>1</v>
      </c>
    </row>
    <row r="108" spans="1:27" ht="14.4" customHeight="1" x14ac:dyDescent="0.3">
      <c r="A108" s="15">
        <v>0</v>
      </c>
      <c r="B108" t="s">
        <v>34</v>
      </c>
      <c r="C108" s="14" t="s">
        <v>430</v>
      </c>
      <c r="D108" s="11" t="s">
        <v>394</v>
      </c>
      <c r="E108" s="11">
        <v>1</v>
      </c>
      <c r="F108" s="27" t="s">
        <v>383</v>
      </c>
      <c r="G108" t="s">
        <v>295</v>
      </c>
      <c r="H108" s="11" t="str">
        <f>"No"</f>
        <v>No</v>
      </c>
      <c r="I108" s="11">
        <f>0</f>
        <v>0</v>
      </c>
      <c r="J108" s="11" t="str">
        <f t="shared" si="4"/>
        <v>Yes</v>
      </c>
      <c r="K108" s="11" t="str">
        <f t="shared" si="5"/>
        <v>No</v>
      </c>
      <c r="L108" s="11">
        <f>INT(ResourceEffects[[#This Row],[Time Factor]]*TimeInterval/60/60/24)</f>
        <v>0</v>
      </c>
      <c r="M108" s="11">
        <f>INT(ResourceEffects[[#This Row],[Time Factor]]*TimeInterval/60/60)-ResourceEffects[[#This Row],[Days]]*24</f>
        <v>0</v>
      </c>
      <c r="N108" s="11">
        <f>INT(ResourceEffects[[#This Row],[Time Factor]]*TimeInterval/60)-ResourceEffects[[#This Row],[Hours]]*60-ResourceEffects[[#This Row],[Days]]*60*24</f>
        <v>0</v>
      </c>
      <c r="O108" s="11">
        <f>ResourceEffects[[#This Row],[Time Factor]]*TimeInterval-ResourceEffects[[#This Row],[Min]]*60-ResourceEffects[[#This Row],[Hours]]*60*60-ResourceEffects[[#This Row],[Days]]*60*60*24</f>
        <v>0</v>
      </c>
      <c r="P108" s="12">
        <f t="shared" ca="1" si="6"/>
        <v>395766989</v>
      </c>
      <c r="Q108" s="12">
        <f>_xlfn.XLOOKUP(ResourceEffects[[#This Row],[Protocol Name]],ProtocolNamesCol,ProtocolIds,"")</f>
        <v>11410</v>
      </c>
      <c r="R108" s="12">
        <f>ResourceEffects[[#This Row],[Time Factor]]</f>
        <v>0</v>
      </c>
      <c r="S108" s="12">
        <f>ResourceEffects[[#This Row],[Drone ID]]</f>
        <v>0</v>
      </c>
      <c r="T108" s="12">
        <f>_xlfn.XLOOKUP(ResourceEffects[[#This Row],[Resource Name]],ResourceNames,ResourceIds,"")</f>
        <v>5111</v>
      </c>
      <c r="U108" s="12">
        <f>_xlfn.XLOOKUP(ResourceEffects[[#This Row],[Event Type]],EventTypeNames,EventTypeIds,"")</f>
        <v>1</v>
      </c>
      <c r="V108" s="12">
        <f>IF(ResourceEffects[[#This Row],[Is Local]]="Yes",1,0)</f>
        <v>1</v>
      </c>
      <c r="W108" s="12">
        <f>IF(ResourceEffects[[#This Row],[Is Installed]]="Yes",1,0)</f>
        <v>0</v>
      </c>
      <c r="X108" s="12">
        <f>IF(ResourceEffects[[#This Row],[Status]]="Locked",1,0)</f>
        <v>1</v>
      </c>
      <c r="Y108" s="12">
        <f>IF(ResourceEffects[[#This Row],[event_type]]=1,0,1)</f>
        <v>0</v>
      </c>
      <c r="Z108" s="12">
        <f>IF(ResourceEffects[[#This Row],[Use Abundancies]]="Yes",1,0)</f>
        <v>0</v>
      </c>
      <c r="AA108" s="12">
        <f>ResourceEffects[[#This Row],[∆]]</f>
        <v>1</v>
      </c>
    </row>
    <row r="109" spans="1:27" ht="14.4" customHeight="1" x14ac:dyDescent="0.3">
      <c r="A109" s="15">
        <v>10</v>
      </c>
      <c r="B109" t="s">
        <v>34</v>
      </c>
      <c r="C109" s="14" t="s">
        <v>432</v>
      </c>
      <c r="D109" s="11" t="s">
        <v>395</v>
      </c>
      <c r="E109" s="11">
        <v>1</v>
      </c>
      <c r="F109" s="27" t="s">
        <v>383</v>
      </c>
      <c r="G109" t="s">
        <v>295</v>
      </c>
      <c r="H109" s="11" t="str">
        <f>"No"</f>
        <v>No</v>
      </c>
      <c r="I109" s="11">
        <f>0</f>
        <v>0</v>
      </c>
      <c r="J109" s="11" t="str">
        <f t="shared" si="4"/>
        <v>Yes</v>
      </c>
      <c r="K109" s="11" t="str">
        <f t="shared" si="5"/>
        <v>No</v>
      </c>
      <c r="L109" s="11">
        <f>INT(ResourceEffects[[#This Row],[Time Factor]]*TimeInterval/60/60/24)</f>
        <v>0</v>
      </c>
      <c r="M109" s="11">
        <f>INT(ResourceEffects[[#This Row],[Time Factor]]*TimeInterval/60/60)-ResourceEffects[[#This Row],[Days]]*24</f>
        <v>0</v>
      </c>
      <c r="N109" s="11">
        <f>INT(ResourceEffects[[#This Row],[Time Factor]]*TimeInterval/60)-ResourceEffects[[#This Row],[Hours]]*60-ResourceEffects[[#This Row],[Days]]*60*24</f>
        <v>0</v>
      </c>
      <c r="O109" s="11">
        <f>ResourceEffects[[#This Row],[Time Factor]]*TimeInterval-ResourceEffects[[#This Row],[Min]]*60-ResourceEffects[[#This Row],[Hours]]*60*60-ResourceEffects[[#This Row],[Days]]*60*60*24</f>
        <v>10</v>
      </c>
      <c r="P109" s="12">
        <f t="shared" ca="1" si="6"/>
        <v>303803127</v>
      </c>
      <c r="Q109" s="12">
        <f>_xlfn.XLOOKUP(ResourceEffects[[#This Row],[Protocol Name]],ProtocolNamesCol,ProtocolIds,"")</f>
        <v>11410</v>
      </c>
      <c r="R109" s="12">
        <f>ResourceEffects[[#This Row],[Time Factor]]</f>
        <v>10</v>
      </c>
      <c r="S109" s="12">
        <f>ResourceEffects[[#This Row],[Drone ID]]</f>
        <v>0</v>
      </c>
      <c r="T109" s="12">
        <f>_xlfn.XLOOKUP(ResourceEffects[[#This Row],[Resource Name]],ResourceNames,ResourceIds,"")</f>
        <v>5111</v>
      </c>
      <c r="U109" s="12">
        <f>_xlfn.XLOOKUP(ResourceEffects[[#This Row],[Event Type]],EventTypeNames,EventTypeIds,"")</f>
        <v>2</v>
      </c>
      <c r="V109" s="12">
        <f>IF(ResourceEffects[[#This Row],[Is Local]]="Yes",1,0)</f>
        <v>1</v>
      </c>
      <c r="W109" s="12">
        <f>IF(ResourceEffects[[#This Row],[Is Installed]]="Yes",1,0)</f>
        <v>0</v>
      </c>
      <c r="X109" s="12">
        <f>IF(ResourceEffects[[#This Row],[Status]]="Locked",1,0)</f>
        <v>1</v>
      </c>
      <c r="Y109" s="12">
        <f>IF(ResourceEffects[[#This Row],[event_type]]=1,0,1)</f>
        <v>1</v>
      </c>
      <c r="Z109" s="12">
        <f>IF(ResourceEffects[[#This Row],[Use Abundancies]]="Yes",1,0)</f>
        <v>0</v>
      </c>
      <c r="AA109" s="12">
        <f>ResourceEffects[[#This Row],[∆]]</f>
        <v>1</v>
      </c>
    </row>
    <row r="110" spans="1:27" ht="14.4" customHeight="1" x14ac:dyDescent="0.3">
      <c r="A110" s="15">
        <v>10</v>
      </c>
      <c r="B110" t="s">
        <v>34</v>
      </c>
      <c r="C110" s="14" t="s">
        <v>432</v>
      </c>
      <c r="D110" s="11" t="s">
        <v>394</v>
      </c>
      <c r="E110" s="11">
        <v>1</v>
      </c>
      <c r="F110" s="27" t="s">
        <v>387</v>
      </c>
      <c r="G110" t="s">
        <v>295</v>
      </c>
      <c r="H110" s="11" t="s">
        <v>429</v>
      </c>
      <c r="I110" s="11">
        <f>0</f>
        <v>0</v>
      </c>
      <c r="J110" s="11" t="str">
        <f t="shared" si="4"/>
        <v>Yes</v>
      </c>
      <c r="K110" s="11" t="str">
        <f t="shared" si="5"/>
        <v>No</v>
      </c>
      <c r="L110" s="11">
        <f>INT(ResourceEffects[[#This Row],[Time Factor]]*TimeInterval/60/60/24)</f>
        <v>0</v>
      </c>
      <c r="M110" s="11">
        <f>INT(ResourceEffects[[#This Row],[Time Factor]]*TimeInterval/60/60)-ResourceEffects[[#This Row],[Days]]*24</f>
        <v>0</v>
      </c>
      <c r="N110" s="11">
        <f>INT(ResourceEffects[[#This Row],[Time Factor]]*TimeInterval/60)-ResourceEffects[[#This Row],[Hours]]*60-ResourceEffects[[#This Row],[Days]]*60*24</f>
        <v>0</v>
      </c>
      <c r="O110" s="11">
        <f>ResourceEffects[[#This Row],[Time Factor]]*TimeInterval-ResourceEffects[[#This Row],[Min]]*60-ResourceEffects[[#This Row],[Hours]]*60*60-ResourceEffects[[#This Row],[Days]]*60*60*24</f>
        <v>10</v>
      </c>
      <c r="P110" s="12">
        <f t="shared" ca="1" si="6"/>
        <v>248709059</v>
      </c>
      <c r="Q110" s="12">
        <f>_xlfn.XLOOKUP(ResourceEffects[[#This Row],[Protocol Name]],ProtocolNamesCol,ProtocolIds,"")</f>
        <v>11410</v>
      </c>
      <c r="R110" s="12">
        <f>ResourceEffects[[#This Row],[Time Factor]]</f>
        <v>10</v>
      </c>
      <c r="S110" s="12">
        <f>ResourceEffects[[#This Row],[Drone ID]]</f>
        <v>0</v>
      </c>
      <c r="T110" s="12">
        <f>_xlfn.XLOOKUP(ResourceEffects[[#This Row],[Resource Name]],ResourceNames,ResourceIds,"")</f>
        <v>5111</v>
      </c>
      <c r="U110" s="12">
        <f>_xlfn.XLOOKUP(ResourceEffects[[#This Row],[Event Type]],EventTypeNames,EventTypeIds,"")</f>
        <v>1</v>
      </c>
      <c r="V110" s="12">
        <f>IF(ResourceEffects[[#This Row],[Is Local]]="Yes",1,0)</f>
        <v>1</v>
      </c>
      <c r="W110" s="12">
        <f>IF(ResourceEffects[[#This Row],[Is Installed]]="Yes",1,0)</f>
        <v>0</v>
      </c>
      <c r="X110" s="12">
        <f>IF(ResourceEffects[[#This Row],[Status]]="Locked",1,0)</f>
        <v>0</v>
      </c>
      <c r="Y110" s="12">
        <f>IF(ResourceEffects[[#This Row],[event_type]]=1,0,1)</f>
        <v>0</v>
      </c>
      <c r="Z110" s="12">
        <f>IF(ResourceEffects[[#This Row],[Use Abundancies]]="Yes",1,0)</f>
        <v>0</v>
      </c>
      <c r="AA110" s="12">
        <f>ResourceEffects[[#This Row],[∆]]</f>
        <v>1</v>
      </c>
    </row>
    <row r="111" spans="1:27" ht="14.4" customHeight="1" x14ac:dyDescent="0.3">
      <c r="A111" s="15">
        <v>11</v>
      </c>
      <c r="B111" t="s">
        <v>34</v>
      </c>
      <c r="C111" s="14" t="s">
        <v>431</v>
      </c>
      <c r="D111" s="11" t="s">
        <v>394</v>
      </c>
      <c r="E111" s="11">
        <v>1</v>
      </c>
      <c r="F111" s="27" t="s">
        <v>387</v>
      </c>
      <c r="G111" t="s">
        <v>185</v>
      </c>
      <c r="H111" s="11" t="s">
        <v>386</v>
      </c>
      <c r="I111" s="11">
        <f>0</f>
        <v>0</v>
      </c>
      <c r="J111" s="11" t="str">
        <f t="shared" si="4"/>
        <v>Yes</v>
      </c>
      <c r="K111" s="11" t="str">
        <f t="shared" si="5"/>
        <v>No</v>
      </c>
      <c r="L111" s="11">
        <f>INT(ResourceEffects[[#This Row],[Time Factor]]*TimeInterval/60/60/24)</f>
        <v>0</v>
      </c>
      <c r="M111" s="11">
        <f>INT(ResourceEffects[[#This Row],[Time Factor]]*TimeInterval/60/60)-ResourceEffects[[#This Row],[Days]]*24</f>
        <v>0</v>
      </c>
      <c r="N111" s="11">
        <f>INT(ResourceEffects[[#This Row],[Time Factor]]*TimeInterval/60)-ResourceEffects[[#This Row],[Hours]]*60-ResourceEffects[[#This Row],[Days]]*60*24</f>
        <v>0</v>
      </c>
      <c r="O111" s="11">
        <f>ResourceEffects[[#This Row],[Time Factor]]*TimeInterval-ResourceEffects[[#This Row],[Min]]*60-ResourceEffects[[#This Row],[Hours]]*60*60-ResourceEffects[[#This Row],[Days]]*60*60*24</f>
        <v>11</v>
      </c>
      <c r="P111" s="12">
        <f t="shared" ca="1" si="6"/>
        <v>124695795</v>
      </c>
      <c r="Q111" s="12">
        <f>_xlfn.XLOOKUP(ResourceEffects[[#This Row],[Protocol Name]],ProtocolNamesCol,ProtocolIds,"")</f>
        <v>11410</v>
      </c>
      <c r="R111" s="12">
        <f>ResourceEffects[[#This Row],[Time Factor]]</f>
        <v>11</v>
      </c>
      <c r="S111" s="12">
        <f>ResourceEffects[[#This Row],[Drone ID]]</f>
        <v>0</v>
      </c>
      <c r="T111" s="12">
        <f>_xlfn.XLOOKUP(ResourceEffects[[#This Row],[Resource Name]],ResourceNames,ResourceIds,"")</f>
        <v>1410</v>
      </c>
      <c r="U111" s="12">
        <f>_xlfn.XLOOKUP(ResourceEffects[[#This Row],[Event Type]],EventTypeNames,EventTypeIds,"")</f>
        <v>1</v>
      </c>
      <c r="V111" s="12">
        <f>IF(ResourceEffects[[#This Row],[Is Local]]="Yes",1,0)</f>
        <v>1</v>
      </c>
      <c r="W111" s="12">
        <f>IF(ResourceEffects[[#This Row],[Is Installed]]="Yes",1,0)</f>
        <v>0</v>
      </c>
      <c r="X111" s="12">
        <f>IF(ResourceEffects[[#This Row],[Status]]="Locked",1,0)</f>
        <v>0</v>
      </c>
      <c r="Y111" s="12">
        <f>IF(ResourceEffects[[#This Row],[event_type]]=1,0,1)</f>
        <v>0</v>
      </c>
      <c r="Z111" s="12">
        <f>IF(ResourceEffects[[#This Row],[Use Abundancies]]="Yes",1,0)</f>
        <v>1</v>
      </c>
      <c r="AA111" s="12">
        <f>ResourceEffects[[#This Row],[∆]]</f>
        <v>1</v>
      </c>
    </row>
    <row r="112" spans="1:27" ht="14.4" customHeight="1" x14ac:dyDescent="0.3">
      <c r="A112" s="15">
        <v>0</v>
      </c>
      <c r="B112" t="s">
        <v>35</v>
      </c>
      <c r="C112" s="14" t="s">
        <v>430</v>
      </c>
      <c r="D112" s="11" t="s">
        <v>395</v>
      </c>
      <c r="E112" s="11">
        <v>1</v>
      </c>
      <c r="F112" s="27" t="s">
        <v>387</v>
      </c>
      <c r="G112" t="s">
        <v>295</v>
      </c>
      <c r="H112" s="11" t="s">
        <v>429</v>
      </c>
      <c r="I112" s="11">
        <f>0</f>
        <v>0</v>
      </c>
      <c r="J112" s="11" t="str">
        <f t="shared" si="4"/>
        <v>Yes</v>
      </c>
      <c r="K112" s="11" t="str">
        <f t="shared" si="5"/>
        <v>No</v>
      </c>
      <c r="L112" s="11">
        <f>INT(ResourceEffects[[#This Row],[Time Factor]]*TimeInterval/60/60/24)</f>
        <v>0</v>
      </c>
      <c r="M112" s="11">
        <f>INT(ResourceEffects[[#This Row],[Time Factor]]*TimeInterval/60/60)-ResourceEffects[[#This Row],[Days]]*24</f>
        <v>0</v>
      </c>
      <c r="N112" s="11">
        <f>INT(ResourceEffects[[#This Row],[Time Factor]]*TimeInterval/60)-ResourceEffects[[#This Row],[Hours]]*60-ResourceEffects[[#This Row],[Days]]*60*24</f>
        <v>0</v>
      </c>
      <c r="O112" s="11">
        <f>ResourceEffects[[#This Row],[Time Factor]]*TimeInterval-ResourceEffects[[#This Row],[Min]]*60-ResourceEffects[[#This Row],[Hours]]*60*60-ResourceEffects[[#This Row],[Days]]*60*60*24</f>
        <v>0</v>
      </c>
      <c r="P112" s="12">
        <f t="shared" ca="1" si="6"/>
        <v>500950083</v>
      </c>
      <c r="Q112" s="12">
        <f>_xlfn.XLOOKUP(ResourceEffects[[#This Row],[Protocol Name]],ProtocolNamesCol,ProtocolIds,"")</f>
        <v>11420</v>
      </c>
      <c r="R112" s="12">
        <f>ResourceEffects[[#This Row],[Time Factor]]</f>
        <v>0</v>
      </c>
      <c r="S112" s="12">
        <f>ResourceEffects[[#This Row],[Drone ID]]</f>
        <v>0</v>
      </c>
      <c r="T112" s="12">
        <f>_xlfn.XLOOKUP(ResourceEffects[[#This Row],[Resource Name]],ResourceNames,ResourceIds,"")</f>
        <v>5111</v>
      </c>
      <c r="U112" s="12">
        <f>_xlfn.XLOOKUP(ResourceEffects[[#This Row],[Event Type]],EventTypeNames,EventTypeIds,"")</f>
        <v>2</v>
      </c>
      <c r="V112" s="12">
        <f>IF(ResourceEffects[[#This Row],[Is Local]]="Yes",1,0)</f>
        <v>1</v>
      </c>
      <c r="W112" s="12">
        <f>IF(ResourceEffects[[#This Row],[Is Installed]]="Yes",1,0)</f>
        <v>0</v>
      </c>
      <c r="X112" s="12">
        <f>IF(ResourceEffects[[#This Row],[Status]]="Locked",1,0)</f>
        <v>0</v>
      </c>
      <c r="Y112" s="12">
        <f>IF(ResourceEffects[[#This Row],[event_type]]=1,0,1)</f>
        <v>1</v>
      </c>
      <c r="Z112" s="12">
        <f>IF(ResourceEffects[[#This Row],[Use Abundancies]]="Yes",1,0)</f>
        <v>0</v>
      </c>
      <c r="AA112" s="12">
        <f>ResourceEffects[[#This Row],[∆]]</f>
        <v>1</v>
      </c>
    </row>
    <row r="113" spans="1:27" ht="14.4" customHeight="1" x14ac:dyDescent="0.3">
      <c r="A113" s="15">
        <v>0</v>
      </c>
      <c r="B113" t="s">
        <v>35</v>
      </c>
      <c r="C113" s="14" t="s">
        <v>430</v>
      </c>
      <c r="D113" s="11" t="s">
        <v>394</v>
      </c>
      <c r="E113" s="11">
        <v>1</v>
      </c>
      <c r="F113" s="27" t="s">
        <v>383</v>
      </c>
      <c r="G113" t="s">
        <v>295</v>
      </c>
      <c r="H113" s="11" t="str">
        <f>"No"</f>
        <v>No</v>
      </c>
      <c r="I113" s="11">
        <f>0</f>
        <v>0</v>
      </c>
      <c r="J113" s="11" t="str">
        <f t="shared" si="4"/>
        <v>Yes</v>
      </c>
      <c r="K113" s="11" t="str">
        <f t="shared" si="5"/>
        <v>No</v>
      </c>
      <c r="L113" s="11">
        <f>INT(ResourceEffects[[#This Row],[Time Factor]]*TimeInterval/60/60/24)</f>
        <v>0</v>
      </c>
      <c r="M113" s="11">
        <f>INT(ResourceEffects[[#This Row],[Time Factor]]*TimeInterval/60/60)-ResourceEffects[[#This Row],[Days]]*24</f>
        <v>0</v>
      </c>
      <c r="N113" s="11">
        <f>INT(ResourceEffects[[#This Row],[Time Factor]]*TimeInterval/60)-ResourceEffects[[#This Row],[Hours]]*60-ResourceEffects[[#This Row],[Days]]*60*24</f>
        <v>0</v>
      </c>
      <c r="O113" s="11">
        <f>ResourceEffects[[#This Row],[Time Factor]]*TimeInterval-ResourceEffects[[#This Row],[Min]]*60-ResourceEffects[[#This Row],[Hours]]*60*60-ResourceEffects[[#This Row],[Days]]*60*60*24</f>
        <v>0</v>
      </c>
      <c r="P113" s="12">
        <f t="shared" ca="1" si="6"/>
        <v>522507458</v>
      </c>
      <c r="Q113" s="12">
        <f>_xlfn.XLOOKUP(ResourceEffects[[#This Row],[Protocol Name]],ProtocolNamesCol,ProtocolIds,"")</f>
        <v>11420</v>
      </c>
      <c r="R113" s="12">
        <f>ResourceEffects[[#This Row],[Time Factor]]</f>
        <v>0</v>
      </c>
      <c r="S113" s="12">
        <f>ResourceEffects[[#This Row],[Drone ID]]</f>
        <v>0</v>
      </c>
      <c r="T113" s="12">
        <f>_xlfn.XLOOKUP(ResourceEffects[[#This Row],[Resource Name]],ResourceNames,ResourceIds,"")</f>
        <v>5111</v>
      </c>
      <c r="U113" s="12">
        <f>_xlfn.XLOOKUP(ResourceEffects[[#This Row],[Event Type]],EventTypeNames,EventTypeIds,"")</f>
        <v>1</v>
      </c>
      <c r="V113" s="12">
        <f>IF(ResourceEffects[[#This Row],[Is Local]]="Yes",1,0)</f>
        <v>1</v>
      </c>
      <c r="W113" s="12">
        <f>IF(ResourceEffects[[#This Row],[Is Installed]]="Yes",1,0)</f>
        <v>0</v>
      </c>
      <c r="X113" s="12">
        <f>IF(ResourceEffects[[#This Row],[Status]]="Locked",1,0)</f>
        <v>1</v>
      </c>
      <c r="Y113" s="12">
        <f>IF(ResourceEffects[[#This Row],[event_type]]=1,0,1)</f>
        <v>0</v>
      </c>
      <c r="Z113" s="12">
        <f>IF(ResourceEffects[[#This Row],[Use Abundancies]]="Yes",1,0)</f>
        <v>0</v>
      </c>
      <c r="AA113" s="12">
        <f>ResourceEffects[[#This Row],[∆]]</f>
        <v>1</v>
      </c>
    </row>
    <row r="114" spans="1:27" ht="14.4" customHeight="1" x14ac:dyDescent="0.3">
      <c r="A114" s="15">
        <v>10</v>
      </c>
      <c r="B114" t="s">
        <v>35</v>
      </c>
      <c r="C114" s="14" t="s">
        <v>432</v>
      </c>
      <c r="D114" s="11" t="s">
        <v>395</v>
      </c>
      <c r="E114" s="11">
        <v>1</v>
      </c>
      <c r="F114" s="27" t="s">
        <v>383</v>
      </c>
      <c r="G114" t="s">
        <v>295</v>
      </c>
      <c r="H114" s="11" t="str">
        <f>"No"</f>
        <v>No</v>
      </c>
      <c r="I114" s="11">
        <f>0</f>
        <v>0</v>
      </c>
      <c r="J114" s="11" t="str">
        <f t="shared" si="4"/>
        <v>Yes</v>
      </c>
      <c r="K114" s="11" t="str">
        <f t="shared" si="5"/>
        <v>No</v>
      </c>
      <c r="L114" s="11">
        <f>INT(ResourceEffects[[#This Row],[Time Factor]]*TimeInterval/60/60/24)</f>
        <v>0</v>
      </c>
      <c r="M114" s="11">
        <f>INT(ResourceEffects[[#This Row],[Time Factor]]*TimeInterval/60/60)-ResourceEffects[[#This Row],[Days]]*24</f>
        <v>0</v>
      </c>
      <c r="N114" s="11">
        <f>INT(ResourceEffects[[#This Row],[Time Factor]]*TimeInterval/60)-ResourceEffects[[#This Row],[Hours]]*60-ResourceEffects[[#This Row],[Days]]*60*24</f>
        <v>0</v>
      </c>
      <c r="O114" s="11">
        <f>ResourceEffects[[#This Row],[Time Factor]]*TimeInterval-ResourceEffects[[#This Row],[Min]]*60-ResourceEffects[[#This Row],[Hours]]*60*60-ResourceEffects[[#This Row],[Days]]*60*60*24</f>
        <v>10</v>
      </c>
      <c r="P114" s="12">
        <f t="shared" ca="1" si="6"/>
        <v>513257340</v>
      </c>
      <c r="Q114" s="12">
        <f>_xlfn.XLOOKUP(ResourceEffects[[#This Row],[Protocol Name]],ProtocolNamesCol,ProtocolIds,"")</f>
        <v>11420</v>
      </c>
      <c r="R114" s="12">
        <f>ResourceEffects[[#This Row],[Time Factor]]</f>
        <v>10</v>
      </c>
      <c r="S114" s="12">
        <f>ResourceEffects[[#This Row],[Drone ID]]</f>
        <v>0</v>
      </c>
      <c r="T114" s="12">
        <f>_xlfn.XLOOKUP(ResourceEffects[[#This Row],[Resource Name]],ResourceNames,ResourceIds,"")</f>
        <v>5111</v>
      </c>
      <c r="U114" s="12">
        <f>_xlfn.XLOOKUP(ResourceEffects[[#This Row],[Event Type]],EventTypeNames,EventTypeIds,"")</f>
        <v>2</v>
      </c>
      <c r="V114" s="12">
        <f>IF(ResourceEffects[[#This Row],[Is Local]]="Yes",1,0)</f>
        <v>1</v>
      </c>
      <c r="W114" s="12">
        <f>IF(ResourceEffects[[#This Row],[Is Installed]]="Yes",1,0)</f>
        <v>0</v>
      </c>
      <c r="X114" s="12">
        <f>IF(ResourceEffects[[#This Row],[Status]]="Locked",1,0)</f>
        <v>1</v>
      </c>
      <c r="Y114" s="12">
        <f>IF(ResourceEffects[[#This Row],[event_type]]=1,0,1)</f>
        <v>1</v>
      </c>
      <c r="Z114" s="12">
        <f>IF(ResourceEffects[[#This Row],[Use Abundancies]]="Yes",1,0)</f>
        <v>0</v>
      </c>
      <c r="AA114" s="12">
        <f>ResourceEffects[[#This Row],[∆]]</f>
        <v>1</v>
      </c>
    </row>
    <row r="115" spans="1:27" ht="14.4" customHeight="1" x14ac:dyDescent="0.3">
      <c r="A115" s="15">
        <v>10</v>
      </c>
      <c r="B115" t="s">
        <v>35</v>
      </c>
      <c r="C115" s="14" t="s">
        <v>432</v>
      </c>
      <c r="D115" s="11" t="s">
        <v>394</v>
      </c>
      <c r="E115" s="11">
        <v>1</v>
      </c>
      <c r="F115" s="27" t="s">
        <v>387</v>
      </c>
      <c r="G115" t="s">
        <v>295</v>
      </c>
      <c r="H115" s="11" t="s">
        <v>429</v>
      </c>
      <c r="I115" s="11">
        <f>0</f>
        <v>0</v>
      </c>
      <c r="J115" s="11" t="str">
        <f t="shared" si="4"/>
        <v>Yes</v>
      </c>
      <c r="K115" s="11" t="str">
        <f t="shared" si="5"/>
        <v>No</v>
      </c>
      <c r="L115" s="11">
        <f>INT(ResourceEffects[[#This Row],[Time Factor]]*TimeInterval/60/60/24)</f>
        <v>0</v>
      </c>
      <c r="M115" s="11">
        <f>INT(ResourceEffects[[#This Row],[Time Factor]]*TimeInterval/60/60)-ResourceEffects[[#This Row],[Days]]*24</f>
        <v>0</v>
      </c>
      <c r="N115" s="11">
        <f>INT(ResourceEffects[[#This Row],[Time Factor]]*TimeInterval/60)-ResourceEffects[[#This Row],[Hours]]*60-ResourceEffects[[#This Row],[Days]]*60*24</f>
        <v>0</v>
      </c>
      <c r="O115" s="11">
        <f>ResourceEffects[[#This Row],[Time Factor]]*TimeInterval-ResourceEffects[[#This Row],[Min]]*60-ResourceEffects[[#This Row],[Hours]]*60*60-ResourceEffects[[#This Row],[Days]]*60*60*24</f>
        <v>10</v>
      </c>
      <c r="P115" s="12">
        <f t="shared" ca="1" si="6"/>
        <v>303239119</v>
      </c>
      <c r="Q115" s="12">
        <f>_xlfn.XLOOKUP(ResourceEffects[[#This Row],[Protocol Name]],ProtocolNamesCol,ProtocolIds,"")</f>
        <v>11420</v>
      </c>
      <c r="R115" s="12">
        <f>ResourceEffects[[#This Row],[Time Factor]]</f>
        <v>10</v>
      </c>
      <c r="S115" s="12">
        <f>ResourceEffects[[#This Row],[Drone ID]]</f>
        <v>0</v>
      </c>
      <c r="T115" s="12">
        <f>_xlfn.XLOOKUP(ResourceEffects[[#This Row],[Resource Name]],ResourceNames,ResourceIds,"")</f>
        <v>5111</v>
      </c>
      <c r="U115" s="12">
        <f>_xlfn.XLOOKUP(ResourceEffects[[#This Row],[Event Type]],EventTypeNames,EventTypeIds,"")</f>
        <v>1</v>
      </c>
      <c r="V115" s="12">
        <f>IF(ResourceEffects[[#This Row],[Is Local]]="Yes",1,0)</f>
        <v>1</v>
      </c>
      <c r="W115" s="12">
        <f>IF(ResourceEffects[[#This Row],[Is Installed]]="Yes",1,0)</f>
        <v>0</v>
      </c>
      <c r="X115" s="12">
        <f>IF(ResourceEffects[[#This Row],[Status]]="Locked",1,0)</f>
        <v>0</v>
      </c>
      <c r="Y115" s="12">
        <f>IF(ResourceEffects[[#This Row],[event_type]]=1,0,1)</f>
        <v>0</v>
      </c>
      <c r="Z115" s="12">
        <f>IF(ResourceEffects[[#This Row],[Use Abundancies]]="Yes",1,0)</f>
        <v>0</v>
      </c>
      <c r="AA115" s="12">
        <f>ResourceEffects[[#This Row],[∆]]</f>
        <v>1</v>
      </c>
    </row>
    <row r="116" spans="1:27" ht="14.4" customHeight="1" x14ac:dyDescent="0.3">
      <c r="A116" s="15">
        <v>11</v>
      </c>
      <c r="B116" t="s">
        <v>35</v>
      </c>
      <c r="C116" s="14" t="s">
        <v>431</v>
      </c>
      <c r="D116" s="11" t="s">
        <v>394</v>
      </c>
      <c r="E116" s="11">
        <v>1</v>
      </c>
      <c r="F116" s="27" t="s">
        <v>387</v>
      </c>
      <c r="G116" t="s">
        <v>186</v>
      </c>
      <c r="H116" s="11" t="s">
        <v>386</v>
      </c>
      <c r="I116" s="11">
        <f>0</f>
        <v>0</v>
      </c>
      <c r="J116" s="11" t="str">
        <f t="shared" si="4"/>
        <v>Yes</v>
      </c>
      <c r="K116" s="11" t="str">
        <f t="shared" si="5"/>
        <v>No</v>
      </c>
      <c r="L116" s="11">
        <f>INT(ResourceEffects[[#This Row],[Time Factor]]*TimeInterval/60/60/24)</f>
        <v>0</v>
      </c>
      <c r="M116" s="11">
        <f>INT(ResourceEffects[[#This Row],[Time Factor]]*TimeInterval/60/60)-ResourceEffects[[#This Row],[Days]]*24</f>
        <v>0</v>
      </c>
      <c r="N116" s="11">
        <f>INT(ResourceEffects[[#This Row],[Time Factor]]*TimeInterval/60)-ResourceEffects[[#This Row],[Hours]]*60-ResourceEffects[[#This Row],[Days]]*60*24</f>
        <v>0</v>
      </c>
      <c r="O116" s="11">
        <f>ResourceEffects[[#This Row],[Time Factor]]*TimeInterval-ResourceEffects[[#This Row],[Min]]*60-ResourceEffects[[#This Row],[Hours]]*60*60-ResourceEffects[[#This Row],[Days]]*60*60*24</f>
        <v>11</v>
      </c>
      <c r="P116" s="12">
        <f t="shared" ca="1" si="6"/>
        <v>59143397</v>
      </c>
      <c r="Q116" s="12">
        <f>_xlfn.XLOOKUP(ResourceEffects[[#This Row],[Protocol Name]],ProtocolNamesCol,ProtocolIds,"")</f>
        <v>11420</v>
      </c>
      <c r="R116" s="12">
        <f>ResourceEffects[[#This Row],[Time Factor]]</f>
        <v>11</v>
      </c>
      <c r="S116" s="12">
        <f>ResourceEffects[[#This Row],[Drone ID]]</f>
        <v>0</v>
      </c>
      <c r="T116" s="12">
        <f>_xlfn.XLOOKUP(ResourceEffects[[#This Row],[Resource Name]],ResourceNames,ResourceIds,"")</f>
        <v>1420</v>
      </c>
      <c r="U116" s="12">
        <f>_xlfn.XLOOKUP(ResourceEffects[[#This Row],[Event Type]],EventTypeNames,EventTypeIds,"")</f>
        <v>1</v>
      </c>
      <c r="V116" s="12">
        <f>IF(ResourceEffects[[#This Row],[Is Local]]="Yes",1,0)</f>
        <v>1</v>
      </c>
      <c r="W116" s="12">
        <f>IF(ResourceEffects[[#This Row],[Is Installed]]="Yes",1,0)</f>
        <v>0</v>
      </c>
      <c r="X116" s="12">
        <f>IF(ResourceEffects[[#This Row],[Status]]="Locked",1,0)</f>
        <v>0</v>
      </c>
      <c r="Y116" s="12">
        <f>IF(ResourceEffects[[#This Row],[event_type]]=1,0,1)</f>
        <v>0</v>
      </c>
      <c r="Z116" s="12">
        <f>IF(ResourceEffects[[#This Row],[Use Abundancies]]="Yes",1,0)</f>
        <v>1</v>
      </c>
      <c r="AA116" s="12">
        <f>ResourceEffects[[#This Row],[∆]]</f>
        <v>1</v>
      </c>
    </row>
    <row r="117" spans="1:27" ht="14.4" customHeight="1" x14ac:dyDescent="0.3">
      <c r="A117" s="15">
        <v>0</v>
      </c>
      <c r="B117" t="s">
        <v>36</v>
      </c>
      <c r="C117" s="14" t="s">
        <v>430</v>
      </c>
      <c r="D117" s="11" t="s">
        <v>395</v>
      </c>
      <c r="E117" s="11">
        <v>1</v>
      </c>
      <c r="F117" s="27" t="s">
        <v>387</v>
      </c>
      <c r="G117" t="s">
        <v>295</v>
      </c>
      <c r="H117" s="11" t="s">
        <v>429</v>
      </c>
      <c r="I117" s="11">
        <f>0</f>
        <v>0</v>
      </c>
      <c r="J117" s="11" t="str">
        <f t="shared" si="4"/>
        <v>Yes</v>
      </c>
      <c r="K117" s="11" t="str">
        <f t="shared" si="5"/>
        <v>No</v>
      </c>
      <c r="L117" s="11">
        <f>INT(ResourceEffects[[#This Row],[Time Factor]]*TimeInterval/60/60/24)</f>
        <v>0</v>
      </c>
      <c r="M117" s="11">
        <f>INT(ResourceEffects[[#This Row],[Time Factor]]*TimeInterval/60/60)-ResourceEffects[[#This Row],[Days]]*24</f>
        <v>0</v>
      </c>
      <c r="N117" s="11">
        <f>INT(ResourceEffects[[#This Row],[Time Factor]]*TimeInterval/60)-ResourceEffects[[#This Row],[Hours]]*60-ResourceEffects[[#This Row],[Days]]*60*24</f>
        <v>0</v>
      </c>
      <c r="O117" s="11">
        <f>ResourceEffects[[#This Row],[Time Factor]]*TimeInterval-ResourceEffects[[#This Row],[Min]]*60-ResourceEffects[[#This Row],[Hours]]*60*60-ResourceEffects[[#This Row],[Days]]*60*60*24</f>
        <v>0</v>
      </c>
      <c r="P117" s="12">
        <f t="shared" ca="1" si="6"/>
        <v>981382894</v>
      </c>
      <c r="Q117" s="12">
        <f>_xlfn.XLOOKUP(ResourceEffects[[#This Row],[Protocol Name]],ProtocolNamesCol,ProtocolIds,"")</f>
        <v>11430</v>
      </c>
      <c r="R117" s="12">
        <f>ResourceEffects[[#This Row],[Time Factor]]</f>
        <v>0</v>
      </c>
      <c r="S117" s="12">
        <f>ResourceEffects[[#This Row],[Drone ID]]</f>
        <v>0</v>
      </c>
      <c r="T117" s="12">
        <f>_xlfn.XLOOKUP(ResourceEffects[[#This Row],[Resource Name]],ResourceNames,ResourceIds,"")</f>
        <v>5111</v>
      </c>
      <c r="U117" s="12">
        <f>_xlfn.XLOOKUP(ResourceEffects[[#This Row],[Event Type]],EventTypeNames,EventTypeIds,"")</f>
        <v>2</v>
      </c>
      <c r="V117" s="12">
        <f>IF(ResourceEffects[[#This Row],[Is Local]]="Yes",1,0)</f>
        <v>1</v>
      </c>
      <c r="W117" s="12">
        <f>IF(ResourceEffects[[#This Row],[Is Installed]]="Yes",1,0)</f>
        <v>0</v>
      </c>
      <c r="X117" s="12">
        <f>IF(ResourceEffects[[#This Row],[Status]]="Locked",1,0)</f>
        <v>0</v>
      </c>
      <c r="Y117" s="12">
        <f>IF(ResourceEffects[[#This Row],[event_type]]=1,0,1)</f>
        <v>1</v>
      </c>
      <c r="Z117" s="12">
        <f>IF(ResourceEffects[[#This Row],[Use Abundancies]]="Yes",1,0)</f>
        <v>0</v>
      </c>
      <c r="AA117" s="12">
        <f>ResourceEffects[[#This Row],[∆]]</f>
        <v>1</v>
      </c>
    </row>
    <row r="118" spans="1:27" ht="14.4" customHeight="1" x14ac:dyDescent="0.3">
      <c r="A118" s="15">
        <v>0</v>
      </c>
      <c r="B118" t="s">
        <v>36</v>
      </c>
      <c r="C118" s="14" t="s">
        <v>430</v>
      </c>
      <c r="D118" s="11" t="s">
        <v>394</v>
      </c>
      <c r="E118" s="11">
        <v>1</v>
      </c>
      <c r="F118" s="27" t="s">
        <v>383</v>
      </c>
      <c r="G118" t="s">
        <v>295</v>
      </c>
      <c r="H118" s="11" t="str">
        <f>"No"</f>
        <v>No</v>
      </c>
      <c r="I118" s="11">
        <f>0</f>
        <v>0</v>
      </c>
      <c r="J118" s="11" t="str">
        <f t="shared" si="4"/>
        <v>Yes</v>
      </c>
      <c r="K118" s="11" t="str">
        <f t="shared" si="5"/>
        <v>No</v>
      </c>
      <c r="L118" s="11">
        <f>INT(ResourceEffects[[#This Row],[Time Factor]]*TimeInterval/60/60/24)</f>
        <v>0</v>
      </c>
      <c r="M118" s="11">
        <f>INT(ResourceEffects[[#This Row],[Time Factor]]*TimeInterval/60/60)-ResourceEffects[[#This Row],[Days]]*24</f>
        <v>0</v>
      </c>
      <c r="N118" s="11">
        <f>INT(ResourceEffects[[#This Row],[Time Factor]]*TimeInterval/60)-ResourceEffects[[#This Row],[Hours]]*60-ResourceEffects[[#This Row],[Days]]*60*24</f>
        <v>0</v>
      </c>
      <c r="O118" s="11">
        <f>ResourceEffects[[#This Row],[Time Factor]]*TimeInterval-ResourceEffects[[#This Row],[Min]]*60-ResourceEffects[[#This Row],[Hours]]*60*60-ResourceEffects[[#This Row],[Days]]*60*60*24</f>
        <v>0</v>
      </c>
      <c r="P118" s="12">
        <f t="shared" ca="1" si="6"/>
        <v>620287866</v>
      </c>
      <c r="Q118" s="12">
        <f>_xlfn.XLOOKUP(ResourceEffects[[#This Row],[Protocol Name]],ProtocolNamesCol,ProtocolIds,"")</f>
        <v>11430</v>
      </c>
      <c r="R118" s="12">
        <f>ResourceEffects[[#This Row],[Time Factor]]</f>
        <v>0</v>
      </c>
      <c r="S118" s="12">
        <f>ResourceEffects[[#This Row],[Drone ID]]</f>
        <v>0</v>
      </c>
      <c r="T118" s="12">
        <f>_xlfn.XLOOKUP(ResourceEffects[[#This Row],[Resource Name]],ResourceNames,ResourceIds,"")</f>
        <v>5111</v>
      </c>
      <c r="U118" s="12">
        <f>_xlfn.XLOOKUP(ResourceEffects[[#This Row],[Event Type]],EventTypeNames,EventTypeIds,"")</f>
        <v>1</v>
      </c>
      <c r="V118" s="12">
        <f>IF(ResourceEffects[[#This Row],[Is Local]]="Yes",1,0)</f>
        <v>1</v>
      </c>
      <c r="W118" s="12">
        <f>IF(ResourceEffects[[#This Row],[Is Installed]]="Yes",1,0)</f>
        <v>0</v>
      </c>
      <c r="X118" s="12">
        <f>IF(ResourceEffects[[#This Row],[Status]]="Locked",1,0)</f>
        <v>1</v>
      </c>
      <c r="Y118" s="12">
        <f>IF(ResourceEffects[[#This Row],[event_type]]=1,0,1)</f>
        <v>0</v>
      </c>
      <c r="Z118" s="12">
        <f>IF(ResourceEffects[[#This Row],[Use Abundancies]]="Yes",1,0)</f>
        <v>0</v>
      </c>
      <c r="AA118" s="12">
        <f>ResourceEffects[[#This Row],[∆]]</f>
        <v>1</v>
      </c>
    </row>
    <row r="119" spans="1:27" ht="14.4" customHeight="1" x14ac:dyDescent="0.3">
      <c r="A119" s="15">
        <v>10</v>
      </c>
      <c r="B119" t="s">
        <v>36</v>
      </c>
      <c r="C119" s="14" t="s">
        <v>432</v>
      </c>
      <c r="D119" s="11" t="s">
        <v>395</v>
      </c>
      <c r="E119" s="11">
        <v>1</v>
      </c>
      <c r="F119" s="27" t="s">
        <v>383</v>
      </c>
      <c r="G119" t="s">
        <v>295</v>
      </c>
      <c r="H119" s="11" t="str">
        <f>"No"</f>
        <v>No</v>
      </c>
      <c r="I119" s="11">
        <f>0</f>
        <v>0</v>
      </c>
      <c r="J119" s="11" t="str">
        <f t="shared" si="4"/>
        <v>Yes</v>
      </c>
      <c r="K119" s="11" t="str">
        <f t="shared" si="5"/>
        <v>No</v>
      </c>
      <c r="L119" s="11">
        <f>INT(ResourceEffects[[#This Row],[Time Factor]]*TimeInterval/60/60/24)</f>
        <v>0</v>
      </c>
      <c r="M119" s="11">
        <f>INT(ResourceEffects[[#This Row],[Time Factor]]*TimeInterval/60/60)-ResourceEffects[[#This Row],[Days]]*24</f>
        <v>0</v>
      </c>
      <c r="N119" s="11">
        <f>INT(ResourceEffects[[#This Row],[Time Factor]]*TimeInterval/60)-ResourceEffects[[#This Row],[Hours]]*60-ResourceEffects[[#This Row],[Days]]*60*24</f>
        <v>0</v>
      </c>
      <c r="O119" s="11">
        <f>ResourceEffects[[#This Row],[Time Factor]]*TimeInterval-ResourceEffects[[#This Row],[Min]]*60-ResourceEffects[[#This Row],[Hours]]*60*60-ResourceEffects[[#This Row],[Days]]*60*60*24</f>
        <v>10</v>
      </c>
      <c r="P119" s="12">
        <f t="shared" ca="1" si="6"/>
        <v>288327226</v>
      </c>
      <c r="Q119" s="12">
        <f>_xlfn.XLOOKUP(ResourceEffects[[#This Row],[Protocol Name]],ProtocolNamesCol,ProtocolIds,"")</f>
        <v>11430</v>
      </c>
      <c r="R119" s="12">
        <f>ResourceEffects[[#This Row],[Time Factor]]</f>
        <v>10</v>
      </c>
      <c r="S119" s="12">
        <f>ResourceEffects[[#This Row],[Drone ID]]</f>
        <v>0</v>
      </c>
      <c r="T119" s="12">
        <f>_xlfn.XLOOKUP(ResourceEffects[[#This Row],[Resource Name]],ResourceNames,ResourceIds,"")</f>
        <v>5111</v>
      </c>
      <c r="U119" s="12">
        <f>_xlfn.XLOOKUP(ResourceEffects[[#This Row],[Event Type]],EventTypeNames,EventTypeIds,"")</f>
        <v>2</v>
      </c>
      <c r="V119" s="12">
        <f>IF(ResourceEffects[[#This Row],[Is Local]]="Yes",1,0)</f>
        <v>1</v>
      </c>
      <c r="W119" s="12">
        <f>IF(ResourceEffects[[#This Row],[Is Installed]]="Yes",1,0)</f>
        <v>0</v>
      </c>
      <c r="X119" s="12">
        <f>IF(ResourceEffects[[#This Row],[Status]]="Locked",1,0)</f>
        <v>1</v>
      </c>
      <c r="Y119" s="12">
        <f>IF(ResourceEffects[[#This Row],[event_type]]=1,0,1)</f>
        <v>1</v>
      </c>
      <c r="Z119" s="12">
        <f>IF(ResourceEffects[[#This Row],[Use Abundancies]]="Yes",1,0)</f>
        <v>0</v>
      </c>
      <c r="AA119" s="12">
        <f>ResourceEffects[[#This Row],[∆]]</f>
        <v>1</v>
      </c>
    </row>
    <row r="120" spans="1:27" ht="14.4" customHeight="1" x14ac:dyDescent="0.3">
      <c r="A120" s="15">
        <v>10</v>
      </c>
      <c r="B120" t="s">
        <v>36</v>
      </c>
      <c r="C120" s="14" t="s">
        <v>432</v>
      </c>
      <c r="D120" s="11" t="s">
        <v>394</v>
      </c>
      <c r="E120" s="11">
        <v>1</v>
      </c>
      <c r="F120" s="27" t="s">
        <v>387</v>
      </c>
      <c r="G120" t="s">
        <v>295</v>
      </c>
      <c r="H120" s="11" t="s">
        <v>429</v>
      </c>
      <c r="I120" s="11">
        <f>0</f>
        <v>0</v>
      </c>
      <c r="J120" s="11" t="str">
        <f t="shared" si="4"/>
        <v>Yes</v>
      </c>
      <c r="K120" s="11" t="str">
        <f t="shared" si="5"/>
        <v>No</v>
      </c>
      <c r="L120" s="11">
        <f>INT(ResourceEffects[[#This Row],[Time Factor]]*TimeInterval/60/60/24)</f>
        <v>0</v>
      </c>
      <c r="M120" s="11">
        <f>INT(ResourceEffects[[#This Row],[Time Factor]]*TimeInterval/60/60)-ResourceEffects[[#This Row],[Days]]*24</f>
        <v>0</v>
      </c>
      <c r="N120" s="11">
        <f>INT(ResourceEffects[[#This Row],[Time Factor]]*TimeInterval/60)-ResourceEffects[[#This Row],[Hours]]*60-ResourceEffects[[#This Row],[Days]]*60*24</f>
        <v>0</v>
      </c>
      <c r="O120" s="11">
        <f>ResourceEffects[[#This Row],[Time Factor]]*TimeInterval-ResourceEffects[[#This Row],[Min]]*60-ResourceEffects[[#This Row],[Hours]]*60*60-ResourceEffects[[#This Row],[Days]]*60*60*24</f>
        <v>10</v>
      </c>
      <c r="P120" s="12">
        <f t="shared" ca="1" si="6"/>
        <v>792488061</v>
      </c>
      <c r="Q120" s="12">
        <f>_xlfn.XLOOKUP(ResourceEffects[[#This Row],[Protocol Name]],ProtocolNamesCol,ProtocolIds,"")</f>
        <v>11430</v>
      </c>
      <c r="R120" s="12">
        <f>ResourceEffects[[#This Row],[Time Factor]]</f>
        <v>10</v>
      </c>
      <c r="S120" s="12">
        <f>ResourceEffects[[#This Row],[Drone ID]]</f>
        <v>0</v>
      </c>
      <c r="T120" s="12">
        <f>_xlfn.XLOOKUP(ResourceEffects[[#This Row],[Resource Name]],ResourceNames,ResourceIds,"")</f>
        <v>5111</v>
      </c>
      <c r="U120" s="12">
        <f>_xlfn.XLOOKUP(ResourceEffects[[#This Row],[Event Type]],EventTypeNames,EventTypeIds,"")</f>
        <v>1</v>
      </c>
      <c r="V120" s="12">
        <f>IF(ResourceEffects[[#This Row],[Is Local]]="Yes",1,0)</f>
        <v>1</v>
      </c>
      <c r="W120" s="12">
        <f>IF(ResourceEffects[[#This Row],[Is Installed]]="Yes",1,0)</f>
        <v>0</v>
      </c>
      <c r="X120" s="12">
        <f>IF(ResourceEffects[[#This Row],[Status]]="Locked",1,0)</f>
        <v>0</v>
      </c>
      <c r="Y120" s="12">
        <f>IF(ResourceEffects[[#This Row],[event_type]]=1,0,1)</f>
        <v>0</v>
      </c>
      <c r="Z120" s="12">
        <f>IF(ResourceEffects[[#This Row],[Use Abundancies]]="Yes",1,0)</f>
        <v>0</v>
      </c>
      <c r="AA120" s="12">
        <f>ResourceEffects[[#This Row],[∆]]</f>
        <v>1</v>
      </c>
    </row>
    <row r="121" spans="1:27" ht="14.4" customHeight="1" x14ac:dyDescent="0.3">
      <c r="A121" s="15">
        <v>11</v>
      </c>
      <c r="B121" t="s">
        <v>36</v>
      </c>
      <c r="C121" s="14" t="s">
        <v>431</v>
      </c>
      <c r="D121" s="11" t="s">
        <v>394</v>
      </c>
      <c r="E121" s="11">
        <v>1</v>
      </c>
      <c r="F121" s="27" t="s">
        <v>387</v>
      </c>
      <c r="G121" t="s">
        <v>187</v>
      </c>
      <c r="H121" s="11" t="s">
        <v>386</v>
      </c>
      <c r="I121" s="11">
        <f>0</f>
        <v>0</v>
      </c>
      <c r="J121" s="11" t="str">
        <f t="shared" si="4"/>
        <v>Yes</v>
      </c>
      <c r="K121" s="11" t="str">
        <f t="shared" si="5"/>
        <v>No</v>
      </c>
      <c r="L121" s="11">
        <f>INT(ResourceEffects[[#This Row],[Time Factor]]*TimeInterval/60/60/24)</f>
        <v>0</v>
      </c>
      <c r="M121" s="11">
        <f>INT(ResourceEffects[[#This Row],[Time Factor]]*TimeInterval/60/60)-ResourceEffects[[#This Row],[Days]]*24</f>
        <v>0</v>
      </c>
      <c r="N121" s="11">
        <f>INT(ResourceEffects[[#This Row],[Time Factor]]*TimeInterval/60)-ResourceEffects[[#This Row],[Hours]]*60-ResourceEffects[[#This Row],[Days]]*60*24</f>
        <v>0</v>
      </c>
      <c r="O121" s="11">
        <f>ResourceEffects[[#This Row],[Time Factor]]*TimeInterval-ResourceEffects[[#This Row],[Min]]*60-ResourceEffects[[#This Row],[Hours]]*60*60-ResourceEffects[[#This Row],[Days]]*60*60*24</f>
        <v>11</v>
      </c>
      <c r="P121" s="12">
        <f t="shared" ca="1" si="6"/>
        <v>677652161</v>
      </c>
      <c r="Q121" s="12">
        <f>_xlfn.XLOOKUP(ResourceEffects[[#This Row],[Protocol Name]],ProtocolNamesCol,ProtocolIds,"")</f>
        <v>11430</v>
      </c>
      <c r="R121" s="12">
        <f>ResourceEffects[[#This Row],[Time Factor]]</f>
        <v>11</v>
      </c>
      <c r="S121" s="12">
        <f>ResourceEffects[[#This Row],[Drone ID]]</f>
        <v>0</v>
      </c>
      <c r="T121" s="12">
        <f>_xlfn.XLOOKUP(ResourceEffects[[#This Row],[Resource Name]],ResourceNames,ResourceIds,"")</f>
        <v>1430</v>
      </c>
      <c r="U121" s="12">
        <f>_xlfn.XLOOKUP(ResourceEffects[[#This Row],[Event Type]],EventTypeNames,EventTypeIds,"")</f>
        <v>1</v>
      </c>
      <c r="V121" s="12">
        <f>IF(ResourceEffects[[#This Row],[Is Local]]="Yes",1,0)</f>
        <v>1</v>
      </c>
      <c r="W121" s="12">
        <f>IF(ResourceEffects[[#This Row],[Is Installed]]="Yes",1,0)</f>
        <v>0</v>
      </c>
      <c r="X121" s="12">
        <f>IF(ResourceEffects[[#This Row],[Status]]="Locked",1,0)</f>
        <v>0</v>
      </c>
      <c r="Y121" s="12">
        <f>IF(ResourceEffects[[#This Row],[event_type]]=1,0,1)</f>
        <v>0</v>
      </c>
      <c r="Z121" s="12">
        <f>IF(ResourceEffects[[#This Row],[Use Abundancies]]="Yes",1,0)</f>
        <v>1</v>
      </c>
      <c r="AA121" s="12">
        <f>ResourceEffects[[#This Row],[∆]]</f>
        <v>1</v>
      </c>
    </row>
    <row r="122" spans="1:27" ht="14.4" customHeight="1" x14ac:dyDescent="0.3">
      <c r="A122" s="15">
        <v>0</v>
      </c>
      <c r="B122" t="s">
        <v>37</v>
      </c>
      <c r="D122" s="11" t="s">
        <v>395</v>
      </c>
      <c r="E122" s="11">
        <v>2</v>
      </c>
      <c r="F122" s="27" t="s">
        <v>387</v>
      </c>
      <c r="G122" t="s">
        <v>188</v>
      </c>
      <c r="H122" s="11" t="str">
        <f t="shared" ref="H122:H153" si="7">"No"</f>
        <v>No</v>
      </c>
      <c r="I122" s="11">
        <f>0</f>
        <v>0</v>
      </c>
      <c r="J122" s="11" t="str">
        <f t="shared" si="4"/>
        <v>Yes</v>
      </c>
      <c r="K122" s="11" t="str">
        <f t="shared" si="5"/>
        <v>No</v>
      </c>
      <c r="L122" s="11">
        <f>INT(ResourceEffects[[#This Row],[Time Factor]]*TimeInterval/60/60/24)</f>
        <v>0</v>
      </c>
      <c r="M122" s="11">
        <f>INT(ResourceEffects[[#This Row],[Time Factor]]*TimeInterval/60/60)-ResourceEffects[[#This Row],[Days]]*24</f>
        <v>0</v>
      </c>
      <c r="N122" s="11">
        <f>INT(ResourceEffects[[#This Row],[Time Factor]]*TimeInterval/60)-ResourceEffects[[#This Row],[Hours]]*60-ResourceEffects[[#This Row],[Days]]*60*24</f>
        <v>0</v>
      </c>
      <c r="O122" s="11">
        <f>ResourceEffects[[#This Row],[Time Factor]]*TimeInterval-ResourceEffects[[#This Row],[Min]]*60-ResourceEffects[[#This Row],[Hours]]*60*60-ResourceEffects[[#This Row],[Days]]*60*60*24</f>
        <v>0</v>
      </c>
      <c r="P122" s="12">
        <f t="shared" ca="1" si="6"/>
        <v>197479399</v>
      </c>
      <c r="Q122" s="12">
        <f>_xlfn.XLOOKUP(ResourceEffects[[#This Row],[Protocol Name]],ProtocolNamesCol,ProtocolIds,"")</f>
        <v>12021</v>
      </c>
      <c r="R122" s="12">
        <f>ResourceEffects[[#This Row],[Time Factor]]</f>
        <v>0</v>
      </c>
      <c r="S122" s="12">
        <f>ResourceEffects[[#This Row],[Drone ID]]</f>
        <v>0</v>
      </c>
      <c r="T122" s="12">
        <f>_xlfn.XLOOKUP(ResourceEffects[[#This Row],[Resource Name]],ResourceNames,ResourceIds,"")</f>
        <v>2011</v>
      </c>
      <c r="U122" s="12">
        <f>_xlfn.XLOOKUP(ResourceEffects[[#This Row],[Event Type]],EventTypeNames,EventTypeIds,"")</f>
        <v>2</v>
      </c>
      <c r="V122" s="12">
        <f>IF(ResourceEffects[[#This Row],[Is Local]]="Yes",1,0)</f>
        <v>1</v>
      </c>
      <c r="W122" s="12">
        <f>IF(ResourceEffects[[#This Row],[Is Installed]]="Yes",1,0)</f>
        <v>0</v>
      </c>
      <c r="X122" s="12">
        <f>IF(ResourceEffects[[#This Row],[Status]]="Locked",1,0)</f>
        <v>0</v>
      </c>
      <c r="Y122" s="12">
        <f>IF(ResourceEffects[[#This Row],[event_type]]=1,0,1)</f>
        <v>1</v>
      </c>
      <c r="Z122" s="12">
        <f>IF(ResourceEffects[[#This Row],[Use Abundancies]]="Yes",1,0)</f>
        <v>0</v>
      </c>
      <c r="AA122" s="12">
        <f>ResourceEffects[[#This Row],[∆]]</f>
        <v>2</v>
      </c>
    </row>
    <row r="123" spans="1:27" ht="14.4" customHeight="1" x14ac:dyDescent="0.3">
      <c r="A123" s="15">
        <v>0</v>
      </c>
      <c r="B123" t="s">
        <v>37</v>
      </c>
      <c r="D123" s="11" t="s">
        <v>394</v>
      </c>
      <c r="E123" s="11">
        <v>1</v>
      </c>
      <c r="F123" s="27" t="s">
        <v>387</v>
      </c>
      <c r="G123" t="s">
        <v>194</v>
      </c>
      <c r="H123" s="11" t="str">
        <f t="shared" si="7"/>
        <v>No</v>
      </c>
      <c r="I123" s="11">
        <f>0</f>
        <v>0</v>
      </c>
      <c r="J123" s="11" t="str">
        <f t="shared" si="4"/>
        <v>Yes</v>
      </c>
      <c r="K123" s="11" t="str">
        <f t="shared" si="5"/>
        <v>No</v>
      </c>
      <c r="L123" s="11">
        <f>INT(ResourceEffects[[#This Row],[Time Factor]]*TimeInterval/60/60/24)</f>
        <v>0</v>
      </c>
      <c r="M123" s="11">
        <f>INT(ResourceEffects[[#This Row],[Time Factor]]*TimeInterval/60/60)-ResourceEffects[[#This Row],[Days]]*24</f>
        <v>0</v>
      </c>
      <c r="N123" s="11">
        <f>INT(ResourceEffects[[#This Row],[Time Factor]]*TimeInterval/60)-ResourceEffects[[#This Row],[Hours]]*60-ResourceEffects[[#This Row],[Days]]*60*24</f>
        <v>0</v>
      </c>
      <c r="O123" s="11">
        <f>ResourceEffects[[#This Row],[Time Factor]]*TimeInterval-ResourceEffects[[#This Row],[Min]]*60-ResourceEffects[[#This Row],[Hours]]*60*60-ResourceEffects[[#This Row],[Days]]*60*60*24</f>
        <v>0</v>
      </c>
      <c r="P123" s="12">
        <f t="shared" ca="1" si="6"/>
        <v>212058368</v>
      </c>
      <c r="Q123" s="12">
        <f>_xlfn.XLOOKUP(ResourceEffects[[#This Row],[Protocol Name]],ProtocolNamesCol,ProtocolIds,"")</f>
        <v>12021</v>
      </c>
      <c r="R123" s="12">
        <f>ResourceEffects[[#This Row],[Time Factor]]</f>
        <v>0</v>
      </c>
      <c r="S123" s="12">
        <f>ResourceEffects[[#This Row],[Drone ID]]</f>
        <v>0</v>
      </c>
      <c r="T123" s="12">
        <f>_xlfn.XLOOKUP(ResourceEffects[[#This Row],[Resource Name]],ResourceNames,ResourceIds,"")</f>
        <v>2021</v>
      </c>
      <c r="U123" s="12">
        <f>_xlfn.XLOOKUP(ResourceEffects[[#This Row],[Event Type]],EventTypeNames,EventTypeIds,"")</f>
        <v>1</v>
      </c>
      <c r="V123" s="12">
        <f>IF(ResourceEffects[[#This Row],[Is Local]]="Yes",1,0)</f>
        <v>1</v>
      </c>
      <c r="W123" s="12">
        <f>IF(ResourceEffects[[#This Row],[Is Installed]]="Yes",1,0)</f>
        <v>0</v>
      </c>
      <c r="X123" s="12">
        <f>IF(ResourceEffects[[#This Row],[Status]]="Locked",1,0)</f>
        <v>0</v>
      </c>
      <c r="Y123" s="12">
        <f>IF(ResourceEffects[[#This Row],[event_type]]=1,0,1)</f>
        <v>0</v>
      </c>
      <c r="Z123" s="12">
        <f>IF(ResourceEffects[[#This Row],[Use Abundancies]]="Yes",1,0)</f>
        <v>0</v>
      </c>
      <c r="AA123" s="12">
        <f>ResourceEffects[[#This Row],[∆]]</f>
        <v>1</v>
      </c>
    </row>
    <row r="124" spans="1:27" ht="14.4" customHeight="1" x14ac:dyDescent="0.3">
      <c r="A124" s="15">
        <v>0</v>
      </c>
      <c r="B124" t="s">
        <v>39</v>
      </c>
      <c r="D124" s="11" t="s">
        <v>395</v>
      </c>
      <c r="E124" s="11">
        <v>1</v>
      </c>
      <c r="F124" s="27" t="s">
        <v>387</v>
      </c>
      <c r="G124" t="s">
        <v>188</v>
      </c>
      <c r="H124" s="11" t="str">
        <f t="shared" si="7"/>
        <v>No</v>
      </c>
      <c r="I124" s="11">
        <f>0</f>
        <v>0</v>
      </c>
      <c r="J124" s="11" t="str">
        <f t="shared" si="4"/>
        <v>Yes</v>
      </c>
      <c r="K124" s="11" t="str">
        <f t="shared" si="5"/>
        <v>No</v>
      </c>
      <c r="L124" s="11">
        <f>INT(ResourceEffects[[#This Row],[Time Factor]]*TimeInterval/60/60/24)</f>
        <v>0</v>
      </c>
      <c r="M124" s="11">
        <f>INT(ResourceEffects[[#This Row],[Time Factor]]*TimeInterval/60/60)-ResourceEffects[[#This Row],[Days]]*24</f>
        <v>0</v>
      </c>
      <c r="N124" s="11">
        <f>INT(ResourceEffects[[#This Row],[Time Factor]]*TimeInterval/60)-ResourceEffects[[#This Row],[Hours]]*60-ResourceEffects[[#This Row],[Days]]*60*24</f>
        <v>0</v>
      </c>
      <c r="O124" s="11">
        <f>ResourceEffects[[#This Row],[Time Factor]]*TimeInterval-ResourceEffects[[#This Row],[Min]]*60-ResourceEffects[[#This Row],[Hours]]*60*60-ResourceEffects[[#This Row],[Days]]*60*60*24</f>
        <v>0</v>
      </c>
      <c r="P124" s="12">
        <f t="shared" ca="1" si="6"/>
        <v>435338286</v>
      </c>
      <c r="Q124" s="12">
        <f>_xlfn.XLOOKUP(ResourceEffects[[#This Row],[Protocol Name]],ProtocolNamesCol,ProtocolIds,"")</f>
        <v>12022</v>
      </c>
      <c r="R124" s="12">
        <f>ResourceEffects[[#This Row],[Time Factor]]</f>
        <v>0</v>
      </c>
      <c r="S124" s="12">
        <f>ResourceEffects[[#This Row],[Drone ID]]</f>
        <v>0</v>
      </c>
      <c r="T124" s="12">
        <f>_xlfn.XLOOKUP(ResourceEffects[[#This Row],[Resource Name]],ResourceNames,ResourceIds,"")</f>
        <v>2011</v>
      </c>
      <c r="U124" s="12">
        <f>_xlfn.XLOOKUP(ResourceEffects[[#This Row],[Event Type]],EventTypeNames,EventTypeIds,"")</f>
        <v>2</v>
      </c>
      <c r="V124" s="12">
        <f>IF(ResourceEffects[[#This Row],[Is Local]]="Yes",1,0)</f>
        <v>1</v>
      </c>
      <c r="W124" s="12">
        <f>IF(ResourceEffects[[#This Row],[Is Installed]]="Yes",1,0)</f>
        <v>0</v>
      </c>
      <c r="X124" s="12">
        <f>IF(ResourceEffects[[#This Row],[Status]]="Locked",1,0)</f>
        <v>0</v>
      </c>
      <c r="Y124" s="12">
        <f>IF(ResourceEffects[[#This Row],[event_type]]=1,0,1)</f>
        <v>1</v>
      </c>
      <c r="Z124" s="12">
        <f>IF(ResourceEffects[[#This Row],[Use Abundancies]]="Yes",1,0)</f>
        <v>0</v>
      </c>
      <c r="AA124" s="12">
        <f>ResourceEffects[[#This Row],[∆]]</f>
        <v>1</v>
      </c>
    </row>
    <row r="125" spans="1:27" ht="14.4" customHeight="1" x14ac:dyDescent="0.3">
      <c r="A125" s="15">
        <v>0</v>
      </c>
      <c r="B125" t="s">
        <v>39</v>
      </c>
      <c r="D125" s="11" t="s">
        <v>395</v>
      </c>
      <c r="E125" s="11">
        <v>1</v>
      </c>
      <c r="F125" s="27" t="s">
        <v>387</v>
      </c>
      <c r="G125" t="s">
        <v>190</v>
      </c>
      <c r="H125" s="11" t="str">
        <f t="shared" si="7"/>
        <v>No</v>
      </c>
      <c r="I125" s="11">
        <f>0</f>
        <v>0</v>
      </c>
      <c r="J125" s="11" t="str">
        <f t="shared" si="4"/>
        <v>Yes</v>
      </c>
      <c r="K125" s="11" t="str">
        <f t="shared" si="5"/>
        <v>No</v>
      </c>
      <c r="L125" s="11">
        <f>INT(ResourceEffects[[#This Row],[Time Factor]]*TimeInterval/60/60/24)</f>
        <v>0</v>
      </c>
      <c r="M125" s="11">
        <f>INT(ResourceEffects[[#This Row],[Time Factor]]*TimeInterval/60/60)-ResourceEffects[[#This Row],[Days]]*24</f>
        <v>0</v>
      </c>
      <c r="N125" s="11">
        <f>INT(ResourceEffects[[#This Row],[Time Factor]]*TimeInterval/60)-ResourceEffects[[#This Row],[Hours]]*60-ResourceEffects[[#This Row],[Days]]*60*24</f>
        <v>0</v>
      </c>
      <c r="O125" s="11">
        <f>ResourceEffects[[#This Row],[Time Factor]]*TimeInterval-ResourceEffects[[#This Row],[Min]]*60-ResourceEffects[[#This Row],[Hours]]*60*60-ResourceEffects[[#This Row],[Days]]*60*60*24</f>
        <v>0</v>
      </c>
      <c r="P125" s="12">
        <f t="shared" ca="1" si="6"/>
        <v>481867200</v>
      </c>
      <c r="Q125" s="12">
        <f>_xlfn.XLOOKUP(ResourceEffects[[#This Row],[Protocol Name]],ProtocolNamesCol,ProtocolIds,"")</f>
        <v>12022</v>
      </c>
      <c r="R125" s="12">
        <f>ResourceEffects[[#This Row],[Time Factor]]</f>
        <v>0</v>
      </c>
      <c r="S125" s="12">
        <f>ResourceEffects[[#This Row],[Drone ID]]</f>
        <v>0</v>
      </c>
      <c r="T125" s="12">
        <f>_xlfn.XLOOKUP(ResourceEffects[[#This Row],[Resource Name]],ResourceNames,ResourceIds,"")</f>
        <v>2012</v>
      </c>
      <c r="U125" s="12">
        <f>_xlfn.XLOOKUP(ResourceEffects[[#This Row],[Event Type]],EventTypeNames,EventTypeIds,"")</f>
        <v>2</v>
      </c>
      <c r="V125" s="12">
        <f>IF(ResourceEffects[[#This Row],[Is Local]]="Yes",1,0)</f>
        <v>1</v>
      </c>
      <c r="W125" s="12">
        <f>IF(ResourceEffects[[#This Row],[Is Installed]]="Yes",1,0)</f>
        <v>0</v>
      </c>
      <c r="X125" s="12">
        <f>IF(ResourceEffects[[#This Row],[Status]]="Locked",1,0)</f>
        <v>0</v>
      </c>
      <c r="Y125" s="12">
        <f>IF(ResourceEffects[[#This Row],[event_type]]=1,0,1)</f>
        <v>1</v>
      </c>
      <c r="Z125" s="12">
        <f>IF(ResourceEffects[[#This Row],[Use Abundancies]]="Yes",1,0)</f>
        <v>0</v>
      </c>
      <c r="AA125" s="12">
        <f>ResourceEffects[[#This Row],[∆]]</f>
        <v>1</v>
      </c>
    </row>
    <row r="126" spans="1:27" ht="14.4" customHeight="1" x14ac:dyDescent="0.3">
      <c r="A126" s="15">
        <v>0</v>
      </c>
      <c r="B126" t="s">
        <v>39</v>
      </c>
      <c r="D126" s="11" t="s">
        <v>394</v>
      </c>
      <c r="E126" s="11">
        <v>1</v>
      </c>
      <c r="F126" s="27" t="s">
        <v>387</v>
      </c>
      <c r="G126" t="s">
        <v>196</v>
      </c>
      <c r="H126" s="11" t="str">
        <f t="shared" si="7"/>
        <v>No</v>
      </c>
      <c r="I126" s="11">
        <f>0</f>
        <v>0</v>
      </c>
      <c r="J126" s="11" t="str">
        <f t="shared" si="4"/>
        <v>Yes</v>
      </c>
      <c r="K126" s="11" t="str">
        <f t="shared" si="5"/>
        <v>No</v>
      </c>
      <c r="L126" s="11">
        <f>INT(ResourceEffects[[#This Row],[Time Factor]]*TimeInterval/60/60/24)</f>
        <v>0</v>
      </c>
      <c r="M126" s="11">
        <f>INT(ResourceEffects[[#This Row],[Time Factor]]*TimeInterval/60/60)-ResourceEffects[[#This Row],[Days]]*24</f>
        <v>0</v>
      </c>
      <c r="N126" s="11">
        <f>INT(ResourceEffects[[#This Row],[Time Factor]]*TimeInterval/60)-ResourceEffects[[#This Row],[Hours]]*60-ResourceEffects[[#This Row],[Days]]*60*24</f>
        <v>0</v>
      </c>
      <c r="O126" s="11">
        <f>ResourceEffects[[#This Row],[Time Factor]]*TimeInterval-ResourceEffects[[#This Row],[Min]]*60-ResourceEffects[[#This Row],[Hours]]*60*60-ResourceEffects[[#This Row],[Days]]*60*60*24</f>
        <v>0</v>
      </c>
      <c r="P126" s="12">
        <f t="shared" ca="1" si="6"/>
        <v>435970607</v>
      </c>
      <c r="Q126" s="12">
        <f>_xlfn.XLOOKUP(ResourceEffects[[#This Row],[Protocol Name]],ProtocolNamesCol,ProtocolIds,"")</f>
        <v>12022</v>
      </c>
      <c r="R126" s="12">
        <f>ResourceEffects[[#This Row],[Time Factor]]</f>
        <v>0</v>
      </c>
      <c r="S126" s="12">
        <f>ResourceEffects[[#This Row],[Drone ID]]</f>
        <v>0</v>
      </c>
      <c r="T126" s="12">
        <f>_xlfn.XLOOKUP(ResourceEffects[[#This Row],[Resource Name]],ResourceNames,ResourceIds,"")</f>
        <v>2022</v>
      </c>
      <c r="U126" s="12">
        <f>_xlfn.XLOOKUP(ResourceEffects[[#This Row],[Event Type]],EventTypeNames,EventTypeIds,"")</f>
        <v>1</v>
      </c>
      <c r="V126" s="12">
        <f>IF(ResourceEffects[[#This Row],[Is Local]]="Yes",1,0)</f>
        <v>1</v>
      </c>
      <c r="W126" s="12">
        <f>IF(ResourceEffects[[#This Row],[Is Installed]]="Yes",1,0)</f>
        <v>0</v>
      </c>
      <c r="X126" s="12">
        <f>IF(ResourceEffects[[#This Row],[Status]]="Locked",1,0)</f>
        <v>0</v>
      </c>
      <c r="Y126" s="12">
        <f>IF(ResourceEffects[[#This Row],[event_type]]=1,0,1)</f>
        <v>0</v>
      </c>
      <c r="Z126" s="12">
        <f>IF(ResourceEffects[[#This Row],[Use Abundancies]]="Yes",1,0)</f>
        <v>0</v>
      </c>
      <c r="AA126" s="12">
        <f>ResourceEffects[[#This Row],[∆]]</f>
        <v>1</v>
      </c>
    </row>
    <row r="127" spans="1:27" ht="14.4" customHeight="1" x14ac:dyDescent="0.3">
      <c r="A127" s="15">
        <v>0</v>
      </c>
      <c r="B127" t="s">
        <v>41</v>
      </c>
      <c r="D127" s="11" t="s">
        <v>395</v>
      </c>
      <c r="E127" s="11">
        <v>1</v>
      </c>
      <c r="F127" s="27" t="s">
        <v>387</v>
      </c>
      <c r="G127" t="s">
        <v>188</v>
      </c>
      <c r="H127" s="11" t="str">
        <f t="shared" si="7"/>
        <v>No</v>
      </c>
      <c r="I127" s="11">
        <f>0</f>
        <v>0</v>
      </c>
      <c r="J127" s="11" t="str">
        <f t="shared" si="4"/>
        <v>Yes</v>
      </c>
      <c r="K127" s="11" t="str">
        <f t="shared" si="5"/>
        <v>No</v>
      </c>
      <c r="L127" s="11">
        <f>INT(ResourceEffects[[#This Row],[Time Factor]]*TimeInterval/60/60/24)</f>
        <v>0</v>
      </c>
      <c r="M127" s="11">
        <f>INT(ResourceEffects[[#This Row],[Time Factor]]*TimeInterval/60/60)-ResourceEffects[[#This Row],[Days]]*24</f>
        <v>0</v>
      </c>
      <c r="N127" s="11">
        <f>INT(ResourceEffects[[#This Row],[Time Factor]]*TimeInterval/60)-ResourceEffects[[#This Row],[Hours]]*60-ResourceEffects[[#This Row],[Days]]*60*24</f>
        <v>0</v>
      </c>
      <c r="O127" s="11">
        <f>ResourceEffects[[#This Row],[Time Factor]]*TimeInterval-ResourceEffects[[#This Row],[Min]]*60-ResourceEffects[[#This Row],[Hours]]*60*60-ResourceEffects[[#This Row],[Days]]*60*60*24</f>
        <v>0</v>
      </c>
      <c r="P127" s="12">
        <f t="shared" ca="1" si="6"/>
        <v>61242203</v>
      </c>
      <c r="Q127" s="12">
        <f>_xlfn.XLOOKUP(ResourceEffects[[#This Row],[Protocol Name]],ProtocolNamesCol,ProtocolIds,"")</f>
        <v>12023</v>
      </c>
      <c r="R127" s="12">
        <f>ResourceEffects[[#This Row],[Time Factor]]</f>
        <v>0</v>
      </c>
      <c r="S127" s="12">
        <f>ResourceEffects[[#This Row],[Drone ID]]</f>
        <v>0</v>
      </c>
      <c r="T127" s="12">
        <f>_xlfn.XLOOKUP(ResourceEffects[[#This Row],[Resource Name]],ResourceNames,ResourceIds,"")</f>
        <v>2011</v>
      </c>
      <c r="U127" s="12">
        <f>_xlfn.XLOOKUP(ResourceEffects[[#This Row],[Event Type]],EventTypeNames,EventTypeIds,"")</f>
        <v>2</v>
      </c>
      <c r="V127" s="12">
        <f>IF(ResourceEffects[[#This Row],[Is Local]]="Yes",1,0)</f>
        <v>1</v>
      </c>
      <c r="W127" s="12">
        <f>IF(ResourceEffects[[#This Row],[Is Installed]]="Yes",1,0)</f>
        <v>0</v>
      </c>
      <c r="X127" s="12">
        <f>IF(ResourceEffects[[#This Row],[Status]]="Locked",1,0)</f>
        <v>0</v>
      </c>
      <c r="Y127" s="12">
        <f>IF(ResourceEffects[[#This Row],[event_type]]=1,0,1)</f>
        <v>1</v>
      </c>
      <c r="Z127" s="12">
        <f>IF(ResourceEffects[[#This Row],[Use Abundancies]]="Yes",1,0)</f>
        <v>0</v>
      </c>
      <c r="AA127" s="12">
        <f>ResourceEffects[[#This Row],[∆]]</f>
        <v>1</v>
      </c>
    </row>
    <row r="128" spans="1:27" ht="14.4" customHeight="1" x14ac:dyDescent="0.3">
      <c r="A128" s="15">
        <v>0</v>
      </c>
      <c r="B128" t="s">
        <v>41</v>
      </c>
      <c r="D128" s="11" t="s">
        <v>395</v>
      </c>
      <c r="E128" s="11">
        <v>1</v>
      </c>
      <c r="F128" s="27" t="s">
        <v>387</v>
      </c>
      <c r="G128" t="s">
        <v>190</v>
      </c>
      <c r="H128" s="11" t="str">
        <f t="shared" si="7"/>
        <v>No</v>
      </c>
      <c r="I128" s="11">
        <f>0</f>
        <v>0</v>
      </c>
      <c r="J128" s="11" t="str">
        <f t="shared" si="4"/>
        <v>Yes</v>
      </c>
      <c r="K128" s="11" t="str">
        <f t="shared" si="5"/>
        <v>No</v>
      </c>
      <c r="L128" s="11">
        <f>INT(ResourceEffects[[#This Row],[Time Factor]]*TimeInterval/60/60/24)</f>
        <v>0</v>
      </c>
      <c r="M128" s="11">
        <f>INT(ResourceEffects[[#This Row],[Time Factor]]*TimeInterval/60/60)-ResourceEffects[[#This Row],[Days]]*24</f>
        <v>0</v>
      </c>
      <c r="N128" s="11">
        <f>INT(ResourceEffects[[#This Row],[Time Factor]]*TimeInterval/60)-ResourceEffects[[#This Row],[Hours]]*60-ResourceEffects[[#This Row],[Days]]*60*24</f>
        <v>0</v>
      </c>
      <c r="O128" s="11">
        <f>ResourceEffects[[#This Row],[Time Factor]]*TimeInterval-ResourceEffects[[#This Row],[Min]]*60-ResourceEffects[[#This Row],[Hours]]*60*60-ResourceEffects[[#This Row],[Days]]*60*60*24</f>
        <v>0</v>
      </c>
      <c r="P128" s="12">
        <f t="shared" ca="1" si="6"/>
        <v>1998321</v>
      </c>
      <c r="Q128" s="12">
        <f>_xlfn.XLOOKUP(ResourceEffects[[#This Row],[Protocol Name]],ProtocolNamesCol,ProtocolIds,"")</f>
        <v>12023</v>
      </c>
      <c r="R128" s="12">
        <f>ResourceEffects[[#This Row],[Time Factor]]</f>
        <v>0</v>
      </c>
      <c r="S128" s="12">
        <f>ResourceEffects[[#This Row],[Drone ID]]</f>
        <v>0</v>
      </c>
      <c r="T128" s="12">
        <f>_xlfn.XLOOKUP(ResourceEffects[[#This Row],[Resource Name]],ResourceNames,ResourceIds,"")</f>
        <v>2012</v>
      </c>
      <c r="U128" s="12">
        <f>_xlfn.XLOOKUP(ResourceEffects[[#This Row],[Event Type]],EventTypeNames,EventTypeIds,"")</f>
        <v>2</v>
      </c>
      <c r="V128" s="12">
        <f>IF(ResourceEffects[[#This Row],[Is Local]]="Yes",1,0)</f>
        <v>1</v>
      </c>
      <c r="W128" s="12">
        <f>IF(ResourceEffects[[#This Row],[Is Installed]]="Yes",1,0)</f>
        <v>0</v>
      </c>
      <c r="X128" s="12">
        <f>IF(ResourceEffects[[#This Row],[Status]]="Locked",1,0)</f>
        <v>0</v>
      </c>
      <c r="Y128" s="12">
        <f>IF(ResourceEffects[[#This Row],[event_type]]=1,0,1)</f>
        <v>1</v>
      </c>
      <c r="Z128" s="12">
        <f>IF(ResourceEffects[[#This Row],[Use Abundancies]]="Yes",1,0)</f>
        <v>0</v>
      </c>
      <c r="AA128" s="12">
        <f>ResourceEffects[[#This Row],[∆]]</f>
        <v>1</v>
      </c>
    </row>
    <row r="129" spans="1:27" ht="14.4" customHeight="1" x14ac:dyDescent="0.3">
      <c r="A129" s="15">
        <v>0</v>
      </c>
      <c r="B129" t="s">
        <v>41</v>
      </c>
      <c r="D129" s="11" t="s">
        <v>395</v>
      </c>
      <c r="E129" s="11">
        <v>1</v>
      </c>
      <c r="F129" s="27" t="s">
        <v>387</v>
      </c>
      <c r="G129" t="s">
        <v>192</v>
      </c>
      <c r="H129" s="11" t="str">
        <f t="shared" si="7"/>
        <v>No</v>
      </c>
      <c r="I129" s="11">
        <f>0</f>
        <v>0</v>
      </c>
      <c r="J129" s="11" t="str">
        <f t="shared" si="4"/>
        <v>Yes</v>
      </c>
      <c r="K129" s="11" t="str">
        <f t="shared" si="5"/>
        <v>No</v>
      </c>
      <c r="L129" s="11">
        <f>INT(ResourceEffects[[#This Row],[Time Factor]]*TimeInterval/60/60/24)</f>
        <v>0</v>
      </c>
      <c r="M129" s="11">
        <f>INT(ResourceEffects[[#This Row],[Time Factor]]*TimeInterval/60/60)-ResourceEffects[[#This Row],[Days]]*24</f>
        <v>0</v>
      </c>
      <c r="N129" s="11">
        <f>INT(ResourceEffects[[#This Row],[Time Factor]]*TimeInterval/60)-ResourceEffects[[#This Row],[Hours]]*60-ResourceEffects[[#This Row],[Days]]*60*24</f>
        <v>0</v>
      </c>
      <c r="O129" s="11">
        <f>ResourceEffects[[#This Row],[Time Factor]]*TimeInterval-ResourceEffects[[#This Row],[Min]]*60-ResourceEffects[[#This Row],[Hours]]*60*60-ResourceEffects[[#This Row],[Days]]*60*60*24</f>
        <v>0</v>
      </c>
      <c r="P129" s="12">
        <f t="shared" ca="1" si="6"/>
        <v>171276178</v>
      </c>
      <c r="Q129" s="12">
        <f>_xlfn.XLOOKUP(ResourceEffects[[#This Row],[Protocol Name]],ProtocolNamesCol,ProtocolIds,"")</f>
        <v>12023</v>
      </c>
      <c r="R129" s="12">
        <f>ResourceEffects[[#This Row],[Time Factor]]</f>
        <v>0</v>
      </c>
      <c r="S129" s="12">
        <f>ResourceEffects[[#This Row],[Drone ID]]</f>
        <v>0</v>
      </c>
      <c r="T129" s="12">
        <f>_xlfn.XLOOKUP(ResourceEffects[[#This Row],[Resource Name]],ResourceNames,ResourceIds,"")</f>
        <v>2013</v>
      </c>
      <c r="U129" s="12">
        <f>_xlfn.XLOOKUP(ResourceEffects[[#This Row],[Event Type]],EventTypeNames,EventTypeIds,"")</f>
        <v>2</v>
      </c>
      <c r="V129" s="12">
        <f>IF(ResourceEffects[[#This Row],[Is Local]]="Yes",1,0)</f>
        <v>1</v>
      </c>
      <c r="W129" s="12">
        <f>IF(ResourceEffects[[#This Row],[Is Installed]]="Yes",1,0)</f>
        <v>0</v>
      </c>
      <c r="X129" s="12">
        <f>IF(ResourceEffects[[#This Row],[Status]]="Locked",1,0)</f>
        <v>0</v>
      </c>
      <c r="Y129" s="12">
        <f>IF(ResourceEffects[[#This Row],[event_type]]=1,0,1)</f>
        <v>1</v>
      </c>
      <c r="Z129" s="12">
        <f>IF(ResourceEffects[[#This Row],[Use Abundancies]]="Yes",1,0)</f>
        <v>0</v>
      </c>
      <c r="AA129" s="12">
        <f>ResourceEffects[[#This Row],[∆]]</f>
        <v>1</v>
      </c>
    </row>
    <row r="130" spans="1:27" ht="14.4" customHeight="1" x14ac:dyDescent="0.3">
      <c r="A130" s="15">
        <v>0</v>
      </c>
      <c r="B130" t="s">
        <v>41</v>
      </c>
      <c r="D130" s="11" t="s">
        <v>394</v>
      </c>
      <c r="E130" s="11">
        <v>2</v>
      </c>
      <c r="F130" s="27" t="s">
        <v>387</v>
      </c>
      <c r="G130" t="s">
        <v>198</v>
      </c>
      <c r="H130" s="11" t="str">
        <f t="shared" si="7"/>
        <v>No</v>
      </c>
      <c r="I130" s="11">
        <f>0</f>
        <v>0</v>
      </c>
      <c r="J130" s="11" t="str">
        <f t="shared" si="4"/>
        <v>Yes</v>
      </c>
      <c r="K130" s="11" t="str">
        <f t="shared" si="5"/>
        <v>No</v>
      </c>
      <c r="L130" s="11">
        <f>INT(ResourceEffects[[#This Row],[Time Factor]]*TimeInterval/60/60/24)</f>
        <v>0</v>
      </c>
      <c r="M130" s="11">
        <f>INT(ResourceEffects[[#This Row],[Time Factor]]*TimeInterval/60/60)-ResourceEffects[[#This Row],[Days]]*24</f>
        <v>0</v>
      </c>
      <c r="N130" s="11">
        <f>INT(ResourceEffects[[#This Row],[Time Factor]]*TimeInterval/60)-ResourceEffects[[#This Row],[Hours]]*60-ResourceEffects[[#This Row],[Days]]*60*24</f>
        <v>0</v>
      </c>
      <c r="O130" s="11">
        <f>ResourceEffects[[#This Row],[Time Factor]]*TimeInterval-ResourceEffects[[#This Row],[Min]]*60-ResourceEffects[[#This Row],[Hours]]*60*60-ResourceEffects[[#This Row],[Days]]*60*60*24</f>
        <v>0</v>
      </c>
      <c r="P130" s="12">
        <f t="shared" ca="1" si="6"/>
        <v>806974243</v>
      </c>
      <c r="Q130" s="12">
        <f>_xlfn.XLOOKUP(ResourceEffects[[#This Row],[Protocol Name]],ProtocolNamesCol,ProtocolIds,"")</f>
        <v>12023</v>
      </c>
      <c r="R130" s="12">
        <f>ResourceEffects[[#This Row],[Time Factor]]</f>
        <v>0</v>
      </c>
      <c r="S130" s="12">
        <f>ResourceEffects[[#This Row],[Drone ID]]</f>
        <v>0</v>
      </c>
      <c r="T130" s="12">
        <f>_xlfn.XLOOKUP(ResourceEffects[[#This Row],[Resource Name]],ResourceNames,ResourceIds,"")</f>
        <v>2023</v>
      </c>
      <c r="U130" s="12">
        <f>_xlfn.XLOOKUP(ResourceEffects[[#This Row],[Event Type]],EventTypeNames,EventTypeIds,"")</f>
        <v>1</v>
      </c>
      <c r="V130" s="12">
        <f>IF(ResourceEffects[[#This Row],[Is Local]]="Yes",1,0)</f>
        <v>1</v>
      </c>
      <c r="W130" s="12">
        <f>IF(ResourceEffects[[#This Row],[Is Installed]]="Yes",1,0)</f>
        <v>0</v>
      </c>
      <c r="X130" s="12">
        <f>IF(ResourceEffects[[#This Row],[Status]]="Locked",1,0)</f>
        <v>0</v>
      </c>
      <c r="Y130" s="12">
        <f>IF(ResourceEffects[[#This Row],[event_type]]=1,0,1)</f>
        <v>0</v>
      </c>
      <c r="Z130" s="12">
        <f>IF(ResourceEffects[[#This Row],[Use Abundancies]]="Yes",1,0)</f>
        <v>0</v>
      </c>
      <c r="AA130" s="12">
        <f>ResourceEffects[[#This Row],[∆]]</f>
        <v>2</v>
      </c>
    </row>
    <row r="131" spans="1:27" ht="14.4" customHeight="1" x14ac:dyDescent="0.3">
      <c r="A131" s="15">
        <v>0</v>
      </c>
      <c r="B131" t="s">
        <v>43</v>
      </c>
      <c r="D131" s="11" t="s">
        <v>395</v>
      </c>
      <c r="E131" s="11">
        <v>1</v>
      </c>
      <c r="F131" s="27" t="s">
        <v>387</v>
      </c>
      <c r="G131" t="s">
        <v>202</v>
      </c>
      <c r="H131" s="11" t="str">
        <f t="shared" si="7"/>
        <v>No</v>
      </c>
      <c r="I131" s="11">
        <f>0</f>
        <v>0</v>
      </c>
      <c r="J131" s="11" t="str">
        <f t="shared" si="4"/>
        <v>Yes</v>
      </c>
      <c r="K131" s="11" t="str">
        <f t="shared" si="5"/>
        <v>No</v>
      </c>
      <c r="L131" s="11">
        <f>INT(ResourceEffects[[#This Row],[Time Factor]]*TimeInterval/60/60/24)</f>
        <v>0</v>
      </c>
      <c r="M131" s="11">
        <f>INT(ResourceEffects[[#This Row],[Time Factor]]*TimeInterval/60/60)-ResourceEffects[[#This Row],[Days]]*24</f>
        <v>0</v>
      </c>
      <c r="N131" s="11">
        <f>INT(ResourceEffects[[#This Row],[Time Factor]]*TimeInterval/60)-ResourceEffects[[#This Row],[Hours]]*60-ResourceEffects[[#This Row],[Days]]*60*24</f>
        <v>0</v>
      </c>
      <c r="O131" s="11">
        <f>ResourceEffects[[#This Row],[Time Factor]]*TimeInterval-ResourceEffects[[#This Row],[Min]]*60-ResourceEffects[[#This Row],[Hours]]*60*60-ResourceEffects[[#This Row],[Days]]*60*60*24</f>
        <v>0</v>
      </c>
      <c r="P131" s="12">
        <f t="shared" ca="1" si="6"/>
        <v>174985191</v>
      </c>
      <c r="Q131" s="12">
        <f>_xlfn.XLOOKUP(ResourceEffects[[#This Row],[Protocol Name]],ProtocolNamesCol,ProtocolIds,"")</f>
        <v>12042</v>
      </c>
      <c r="R131" s="12">
        <f>ResourceEffects[[#This Row],[Time Factor]]</f>
        <v>0</v>
      </c>
      <c r="S131" s="12">
        <f>ResourceEffects[[#This Row],[Drone ID]]</f>
        <v>0</v>
      </c>
      <c r="T131" s="12">
        <f>_xlfn.XLOOKUP(ResourceEffects[[#This Row],[Resource Name]],ResourceNames,ResourceIds,"")</f>
        <v>2032</v>
      </c>
      <c r="U131" s="12">
        <f>_xlfn.XLOOKUP(ResourceEffects[[#This Row],[Event Type]],EventTypeNames,EventTypeIds,"")</f>
        <v>2</v>
      </c>
      <c r="V131" s="12">
        <f>IF(ResourceEffects[[#This Row],[Is Local]]="Yes",1,0)</f>
        <v>1</v>
      </c>
      <c r="W131" s="12">
        <f>IF(ResourceEffects[[#This Row],[Is Installed]]="Yes",1,0)</f>
        <v>0</v>
      </c>
      <c r="X131" s="12">
        <f>IF(ResourceEffects[[#This Row],[Status]]="Locked",1,0)</f>
        <v>0</v>
      </c>
      <c r="Y131" s="12">
        <f>IF(ResourceEffects[[#This Row],[event_type]]=1,0,1)</f>
        <v>1</v>
      </c>
      <c r="Z131" s="12">
        <f>IF(ResourceEffects[[#This Row],[Use Abundancies]]="Yes",1,0)</f>
        <v>0</v>
      </c>
      <c r="AA131" s="12">
        <f>ResourceEffects[[#This Row],[∆]]</f>
        <v>1</v>
      </c>
    </row>
    <row r="132" spans="1:27" ht="14.4" customHeight="1" x14ac:dyDescent="0.3">
      <c r="A132" s="15">
        <v>0</v>
      </c>
      <c r="B132" t="s">
        <v>43</v>
      </c>
      <c r="D132" s="11" t="s">
        <v>395</v>
      </c>
      <c r="E132" s="11">
        <v>2</v>
      </c>
      <c r="F132" s="27" t="s">
        <v>387</v>
      </c>
      <c r="G132" t="s">
        <v>206</v>
      </c>
      <c r="H132" s="11" t="str">
        <f t="shared" si="7"/>
        <v>No</v>
      </c>
      <c r="I132" s="11">
        <f>0</f>
        <v>0</v>
      </c>
      <c r="J132" s="11" t="str">
        <f t="shared" ref="J132:J195" si="8">"Yes"</f>
        <v>Yes</v>
      </c>
      <c r="K132" s="11" t="str">
        <f t="shared" ref="K132:K195" si="9">"No"</f>
        <v>No</v>
      </c>
      <c r="L132" s="11">
        <f>INT(ResourceEffects[[#This Row],[Time Factor]]*TimeInterval/60/60/24)</f>
        <v>0</v>
      </c>
      <c r="M132" s="11">
        <f>INT(ResourceEffects[[#This Row],[Time Factor]]*TimeInterval/60/60)-ResourceEffects[[#This Row],[Days]]*24</f>
        <v>0</v>
      </c>
      <c r="N132" s="11">
        <f>INT(ResourceEffects[[#This Row],[Time Factor]]*TimeInterval/60)-ResourceEffects[[#This Row],[Hours]]*60-ResourceEffects[[#This Row],[Days]]*60*24</f>
        <v>0</v>
      </c>
      <c r="O132" s="11">
        <f>ResourceEffects[[#This Row],[Time Factor]]*TimeInterval-ResourceEffects[[#This Row],[Min]]*60-ResourceEffects[[#This Row],[Hours]]*60*60-ResourceEffects[[#This Row],[Days]]*60*60*24</f>
        <v>0</v>
      </c>
      <c r="P132" s="12">
        <f t="shared" ref="P132:P195" ca="1" si="10">INT(RAND()*999999999)</f>
        <v>895051896</v>
      </c>
      <c r="Q132" s="12">
        <f>_xlfn.XLOOKUP(ResourceEffects[[#This Row],[Protocol Name]],ProtocolNamesCol,ProtocolIds,"")</f>
        <v>12042</v>
      </c>
      <c r="R132" s="12">
        <f>ResourceEffects[[#This Row],[Time Factor]]</f>
        <v>0</v>
      </c>
      <c r="S132" s="12">
        <f>ResourceEffects[[#This Row],[Drone ID]]</f>
        <v>0</v>
      </c>
      <c r="T132" s="12">
        <f>_xlfn.XLOOKUP(ResourceEffects[[#This Row],[Resource Name]],ResourceNames,ResourceIds,"")</f>
        <v>2041</v>
      </c>
      <c r="U132" s="12">
        <f>_xlfn.XLOOKUP(ResourceEffects[[#This Row],[Event Type]],EventTypeNames,EventTypeIds,"")</f>
        <v>2</v>
      </c>
      <c r="V132" s="12">
        <f>IF(ResourceEffects[[#This Row],[Is Local]]="Yes",1,0)</f>
        <v>1</v>
      </c>
      <c r="W132" s="12">
        <f>IF(ResourceEffects[[#This Row],[Is Installed]]="Yes",1,0)</f>
        <v>0</v>
      </c>
      <c r="X132" s="12">
        <f>IF(ResourceEffects[[#This Row],[Status]]="Locked",1,0)</f>
        <v>0</v>
      </c>
      <c r="Y132" s="12">
        <f>IF(ResourceEffects[[#This Row],[event_type]]=1,0,1)</f>
        <v>1</v>
      </c>
      <c r="Z132" s="12">
        <f>IF(ResourceEffects[[#This Row],[Use Abundancies]]="Yes",1,0)</f>
        <v>0</v>
      </c>
      <c r="AA132" s="12">
        <f>ResourceEffects[[#This Row],[∆]]</f>
        <v>2</v>
      </c>
    </row>
    <row r="133" spans="1:27" ht="14.4" customHeight="1" x14ac:dyDescent="0.3">
      <c r="A133" s="15">
        <v>0</v>
      </c>
      <c r="B133" t="s">
        <v>43</v>
      </c>
      <c r="D133" s="11" t="s">
        <v>394</v>
      </c>
      <c r="E133" s="11">
        <v>2</v>
      </c>
      <c r="F133" s="27" t="s">
        <v>387</v>
      </c>
      <c r="G133" t="s">
        <v>207</v>
      </c>
      <c r="H133" s="11" t="str">
        <f t="shared" si="7"/>
        <v>No</v>
      </c>
      <c r="I133" s="11">
        <f>0</f>
        <v>0</v>
      </c>
      <c r="J133" s="11" t="str">
        <f t="shared" si="8"/>
        <v>Yes</v>
      </c>
      <c r="K133" s="11" t="str">
        <f t="shared" si="9"/>
        <v>No</v>
      </c>
      <c r="L133" s="11">
        <f>INT(ResourceEffects[[#This Row],[Time Factor]]*TimeInterval/60/60/24)</f>
        <v>0</v>
      </c>
      <c r="M133" s="11">
        <f>INT(ResourceEffects[[#This Row],[Time Factor]]*TimeInterval/60/60)-ResourceEffects[[#This Row],[Days]]*24</f>
        <v>0</v>
      </c>
      <c r="N133" s="11">
        <f>INT(ResourceEffects[[#This Row],[Time Factor]]*TimeInterval/60)-ResourceEffects[[#This Row],[Hours]]*60-ResourceEffects[[#This Row],[Days]]*60*24</f>
        <v>0</v>
      </c>
      <c r="O133" s="11">
        <f>ResourceEffects[[#This Row],[Time Factor]]*TimeInterval-ResourceEffects[[#This Row],[Min]]*60-ResourceEffects[[#This Row],[Hours]]*60*60-ResourceEffects[[#This Row],[Days]]*60*60*24</f>
        <v>0</v>
      </c>
      <c r="P133" s="12">
        <f t="shared" ca="1" si="10"/>
        <v>869991779</v>
      </c>
      <c r="Q133" s="12">
        <f>_xlfn.XLOOKUP(ResourceEffects[[#This Row],[Protocol Name]],ProtocolNamesCol,ProtocolIds,"")</f>
        <v>12042</v>
      </c>
      <c r="R133" s="12">
        <f>ResourceEffects[[#This Row],[Time Factor]]</f>
        <v>0</v>
      </c>
      <c r="S133" s="12">
        <f>ResourceEffects[[#This Row],[Drone ID]]</f>
        <v>0</v>
      </c>
      <c r="T133" s="12">
        <f>_xlfn.XLOOKUP(ResourceEffects[[#This Row],[Resource Name]],ResourceNames,ResourceIds,"")</f>
        <v>2042</v>
      </c>
      <c r="U133" s="12">
        <f>_xlfn.XLOOKUP(ResourceEffects[[#This Row],[Event Type]],EventTypeNames,EventTypeIds,"")</f>
        <v>1</v>
      </c>
      <c r="V133" s="12">
        <f>IF(ResourceEffects[[#This Row],[Is Local]]="Yes",1,0)</f>
        <v>1</v>
      </c>
      <c r="W133" s="12">
        <f>IF(ResourceEffects[[#This Row],[Is Installed]]="Yes",1,0)</f>
        <v>0</v>
      </c>
      <c r="X133" s="12">
        <f>IF(ResourceEffects[[#This Row],[Status]]="Locked",1,0)</f>
        <v>0</v>
      </c>
      <c r="Y133" s="12">
        <f>IF(ResourceEffects[[#This Row],[event_type]]=1,0,1)</f>
        <v>0</v>
      </c>
      <c r="Z133" s="12">
        <f>IF(ResourceEffects[[#This Row],[Use Abundancies]]="Yes",1,0)</f>
        <v>0</v>
      </c>
      <c r="AA133" s="12">
        <f>ResourceEffects[[#This Row],[∆]]</f>
        <v>2</v>
      </c>
    </row>
    <row r="134" spans="1:27" ht="14.4" customHeight="1" x14ac:dyDescent="0.3">
      <c r="A134" s="15">
        <v>0</v>
      </c>
      <c r="B134" t="s">
        <v>45</v>
      </c>
      <c r="D134" s="11" t="s">
        <v>395</v>
      </c>
      <c r="E134" s="11">
        <v>2</v>
      </c>
      <c r="F134" s="27" t="s">
        <v>387</v>
      </c>
      <c r="G134" t="s">
        <v>204</v>
      </c>
      <c r="H134" s="11" t="str">
        <f t="shared" si="7"/>
        <v>No</v>
      </c>
      <c r="I134" s="11">
        <f>0</f>
        <v>0</v>
      </c>
      <c r="J134" s="11" t="str">
        <f t="shared" si="8"/>
        <v>Yes</v>
      </c>
      <c r="K134" s="11" t="str">
        <f t="shared" si="9"/>
        <v>No</v>
      </c>
      <c r="L134" s="11">
        <f>INT(ResourceEffects[[#This Row],[Time Factor]]*TimeInterval/60/60/24)</f>
        <v>0</v>
      </c>
      <c r="M134" s="11">
        <f>INT(ResourceEffects[[#This Row],[Time Factor]]*TimeInterval/60/60)-ResourceEffects[[#This Row],[Days]]*24</f>
        <v>0</v>
      </c>
      <c r="N134" s="11">
        <f>INT(ResourceEffects[[#This Row],[Time Factor]]*TimeInterval/60)-ResourceEffects[[#This Row],[Hours]]*60-ResourceEffects[[#This Row],[Days]]*60*24</f>
        <v>0</v>
      </c>
      <c r="O134" s="11">
        <f>ResourceEffects[[#This Row],[Time Factor]]*TimeInterval-ResourceEffects[[#This Row],[Min]]*60-ResourceEffects[[#This Row],[Hours]]*60*60-ResourceEffects[[#This Row],[Days]]*60*60*24</f>
        <v>0</v>
      </c>
      <c r="P134" s="12">
        <f t="shared" ca="1" si="10"/>
        <v>462991490</v>
      </c>
      <c r="Q134" s="12">
        <f>_xlfn.XLOOKUP(ResourceEffects[[#This Row],[Protocol Name]],ProtocolNamesCol,ProtocolIds,"")</f>
        <v>12043</v>
      </c>
      <c r="R134" s="12">
        <f>ResourceEffects[[#This Row],[Time Factor]]</f>
        <v>0</v>
      </c>
      <c r="S134" s="12">
        <f>ResourceEffects[[#This Row],[Drone ID]]</f>
        <v>0</v>
      </c>
      <c r="T134" s="12">
        <f>_xlfn.XLOOKUP(ResourceEffects[[#This Row],[Resource Name]],ResourceNames,ResourceIds,"")</f>
        <v>2033</v>
      </c>
      <c r="U134" s="12">
        <f>_xlfn.XLOOKUP(ResourceEffects[[#This Row],[Event Type]],EventTypeNames,EventTypeIds,"")</f>
        <v>2</v>
      </c>
      <c r="V134" s="12">
        <f>IF(ResourceEffects[[#This Row],[Is Local]]="Yes",1,0)</f>
        <v>1</v>
      </c>
      <c r="W134" s="12">
        <f>IF(ResourceEffects[[#This Row],[Is Installed]]="Yes",1,0)</f>
        <v>0</v>
      </c>
      <c r="X134" s="12">
        <f>IF(ResourceEffects[[#This Row],[Status]]="Locked",1,0)</f>
        <v>0</v>
      </c>
      <c r="Y134" s="12">
        <f>IF(ResourceEffects[[#This Row],[event_type]]=1,0,1)</f>
        <v>1</v>
      </c>
      <c r="Z134" s="12">
        <f>IF(ResourceEffects[[#This Row],[Use Abundancies]]="Yes",1,0)</f>
        <v>0</v>
      </c>
      <c r="AA134" s="12">
        <f>ResourceEffects[[#This Row],[∆]]</f>
        <v>2</v>
      </c>
    </row>
    <row r="135" spans="1:27" ht="14.4" customHeight="1" x14ac:dyDescent="0.3">
      <c r="A135" s="15">
        <v>0</v>
      </c>
      <c r="B135" t="s">
        <v>45</v>
      </c>
      <c r="D135" s="11" t="s">
        <v>395</v>
      </c>
      <c r="E135" s="11">
        <v>1</v>
      </c>
      <c r="F135" s="27" t="s">
        <v>387</v>
      </c>
      <c r="G135" t="s">
        <v>207</v>
      </c>
      <c r="H135" s="11" t="str">
        <f t="shared" si="7"/>
        <v>No</v>
      </c>
      <c r="I135" s="11">
        <f>0</f>
        <v>0</v>
      </c>
      <c r="J135" s="11" t="str">
        <f t="shared" si="8"/>
        <v>Yes</v>
      </c>
      <c r="K135" s="11" t="str">
        <f t="shared" si="9"/>
        <v>No</v>
      </c>
      <c r="L135" s="11">
        <f>INT(ResourceEffects[[#This Row],[Time Factor]]*TimeInterval/60/60/24)</f>
        <v>0</v>
      </c>
      <c r="M135" s="11">
        <f>INT(ResourceEffects[[#This Row],[Time Factor]]*TimeInterval/60/60)-ResourceEffects[[#This Row],[Days]]*24</f>
        <v>0</v>
      </c>
      <c r="N135" s="11">
        <f>INT(ResourceEffects[[#This Row],[Time Factor]]*TimeInterval/60)-ResourceEffects[[#This Row],[Hours]]*60-ResourceEffects[[#This Row],[Days]]*60*24</f>
        <v>0</v>
      </c>
      <c r="O135" s="11">
        <f>ResourceEffects[[#This Row],[Time Factor]]*TimeInterval-ResourceEffects[[#This Row],[Min]]*60-ResourceEffects[[#This Row],[Hours]]*60*60-ResourceEffects[[#This Row],[Days]]*60*60*24</f>
        <v>0</v>
      </c>
      <c r="P135" s="12">
        <f t="shared" ca="1" si="10"/>
        <v>252119542</v>
      </c>
      <c r="Q135" s="12">
        <f>_xlfn.XLOOKUP(ResourceEffects[[#This Row],[Protocol Name]],ProtocolNamesCol,ProtocolIds,"")</f>
        <v>12043</v>
      </c>
      <c r="R135" s="12">
        <f>ResourceEffects[[#This Row],[Time Factor]]</f>
        <v>0</v>
      </c>
      <c r="S135" s="12">
        <f>ResourceEffects[[#This Row],[Drone ID]]</f>
        <v>0</v>
      </c>
      <c r="T135" s="12">
        <f>_xlfn.XLOOKUP(ResourceEffects[[#This Row],[Resource Name]],ResourceNames,ResourceIds,"")</f>
        <v>2042</v>
      </c>
      <c r="U135" s="12">
        <f>_xlfn.XLOOKUP(ResourceEffects[[#This Row],[Event Type]],EventTypeNames,EventTypeIds,"")</f>
        <v>2</v>
      </c>
      <c r="V135" s="12">
        <f>IF(ResourceEffects[[#This Row],[Is Local]]="Yes",1,0)</f>
        <v>1</v>
      </c>
      <c r="W135" s="12">
        <f>IF(ResourceEffects[[#This Row],[Is Installed]]="Yes",1,0)</f>
        <v>0</v>
      </c>
      <c r="X135" s="12">
        <f>IF(ResourceEffects[[#This Row],[Status]]="Locked",1,0)</f>
        <v>0</v>
      </c>
      <c r="Y135" s="12">
        <f>IF(ResourceEffects[[#This Row],[event_type]]=1,0,1)</f>
        <v>1</v>
      </c>
      <c r="Z135" s="12">
        <f>IF(ResourceEffects[[#This Row],[Use Abundancies]]="Yes",1,0)</f>
        <v>0</v>
      </c>
      <c r="AA135" s="12">
        <f>ResourceEffects[[#This Row],[∆]]</f>
        <v>1</v>
      </c>
    </row>
    <row r="136" spans="1:27" ht="14.4" customHeight="1" x14ac:dyDescent="0.3">
      <c r="A136" s="15">
        <v>0</v>
      </c>
      <c r="B136" t="s">
        <v>45</v>
      </c>
      <c r="D136" s="11" t="s">
        <v>394</v>
      </c>
      <c r="E136" s="11">
        <v>2</v>
      </c>
      <c r="F136" s="27" t="s">
        <v>387</v>
      </c>
      <c r="G136" t="s">
        <v>208</v>
      </c>
      <c r="H136" s="11" t="str">
        <f t="shared" si="7"/>
        <v>No</v>
      </c>
      <c r="I136" s="11">
        <f>0</f>
        <v>0</v>
      </c>
      <c r="J136" s="11" t="str">
        <f t="shared" si="8"/>
        <v>Yes</v>
      </c>
      <c r="K136" s="11" t="str">
        <f t="shared" si="9"/>
        <v>No</v>
      </c>
      <c r="L136" s="11">
        <f>INT(ResourceEffects[[#This Row],[Time Factor]]*TimeInterval/60/60/24)</f>
        <v>0</v>
      </c>
      <c r="M136" s="11">
        <f>INT(ResourceEffects[[#This Row],[Time Factor]]*TimeInterval/60/60)-ResourceEffects[[#This Row],[Days]]*24</f>
        <v>0</v>
      </c>
      <c r="N136" s="11">
        <f>INT(ResourceEffects[[#This Row],[Time Factor]]*TimeInterval/60)-ResourceEffects[[#This Row],[Hours]]*60-ResourceEffects[[#This Row],[Days]]*60*24</f>
        <v>0</v>
      </c>
      <c r="O136" s="11">
        <f>ResourceEffects[[#This Row],[Time Factor]]*TimeInterval-ResourceEffects[[#This Row],[Min]]*60-ResourceEffects[[#This Row],[Hours]]*60*60-ResourceEffects[[#This Row],[Days]]*60*60*24</f>
        <v>0</v>
      </c>
      <c r="P136" s="12">
        <f t="shared" ca="1" si="10"/>
        <v>158334798</v>
      </c>
      <c r="Q136" s="12">
        <f>_xlfn.XLOOKUP(ResourceEffects[[#This Row],[Protocol Name]],ProtocolNamesCol,ProtocolIds,"")</f>
        <v>12043</v>
      </c>
      <c r="R136" s="12">
        <f>ResourceEffects[[#This Row],[Time Factor]]</f>
        <v>0</v>
      </c>
      <c r="S136" s="12">
        <f>ResourceEffects[[#This Row],[Drone ID]]</f>
        <v>0</v>
      </c>
      <c r="T136" s="12">
        <f>_xlfn.XLOOKUP(ResourceEffects[[#This Row],[Resource Name]],ResourceNames,ResourceIds,"")</f>
        <v>2043</v>
      </c>
      <c r="U136" s="12">
        <f>_xlfn.XLOOKUP(ResourceEffects[[#This Row],[Event Type]],EventTypeNames,EventTypeIds,"")</f>
        <v>1</v>
      </c>
      <c r="V136" s="12">
        <f>IF(ResourceEffects[[#This Row],[Is Local]]="Yes",1,0)</f>
        <v>1</v>
      </c>
      <c r="W136" s="12">
        <f>IF(ResourceEffects[[#This Row],[Is Installed]]="Yes",1,0)</f>
        <v>0</v>
      </c>
      <c r="X136" s="12">
        <f>IF(ResourceEffects[[#This Row],[Status]]="Locked",1,0)</f>
        <v>0</v>
      </c>
      <c r="Y136" s="12">
        <f>IF(ResourceEffects[[#This Row],[event_type]]=1,0,1)</f>
        <v>0</v>
      </c>
      <c r="Z136" s="12">
        <f>IF(ResourceEffects[[#This Row],[Use Abundancies]]="Yes",1,0)</f>
        <v>0</v>
      </c>
      <c r="AA136" s="12">
        <f>ResourceEffects[[#This Row],[∆]]</f>
        <v>2</v>
      </c>
    </row>
    <row r="137" spans="1:27" ht="14.4" customHeight="1" x14ac:dyDescent="0.3">
      <c r="A137" s="15">
        <v>0</v>
      </c>
      <c r="B137" t="s">
        <v>47</v>
      </c>
      <c r="D137" s="11" t="s">
        <v>395</v>
      </c>
      <c r="E137" s="11">
        <v>1</v>
      </c>
      <c r="F137" s="27" t="s">
        <v>387</v>
      </c>
      <c r="G137" t="s">
        <v>200</v>
      </c>
      <c r="H137" s="11" t="str">
        <f t="shared" si="7"/>
        <v>No</v>
      </c>
      <c r="I137" s="11">
        <f>0</f>
        <v>0</v>
      </c>
      <c r="J137" s="11" t="str">
        <f t="shared" si="8"/>
        <v>Yes</v>
      </c>
      <c r="K137" s="11" t="str">
        <f t="shared" si="9"/>
        <v>No</v>
      </c>
      <c r="L137" s="11">
        <f>INT(ResourceEffects[[#This Row],[Time Factor]]*TimeInterval/60/60/24)</f>
        <v>0</v>
      </c>
      <c r="M137" s="11">
        <f>INT(ResourceEffects[[#This Row],[Time Factor]]*TimeInterval/60/60)-ResourceEffects[[#This Row],[Days]]*24</f>
        <v>0</v>
      </c>
      <c r="N137" s="11">
        <f>INT(ResourceEffects[[#This Row],[Time Factor]]*TimeInterval/60)-ResourceEffects[[#This Row],[Hours]]*60-ResourceEffects[[#This Row],[Days]]*60*24</f>
        <v>0</v>
      </c>
      <c r="O137" s="11">
        <f>ResourceEffects[[#This Row],[Time Factor]]*TimeInterval-ResourceEffects[[#This Row],[Min]]*60-ResourceEffects[[#This Row],[Hours]]*60*60-ResourceEffects[[#This Row],[Days]]*60*60*24</f>
        <v>0</v>
      </c>
      <c r="P137" s="12">
        <f t="shared" ca="1" si="10"/>
        <v>860852716</v>
      </c>
      <c r="Q137" s="12">
        <f>_xlfn.XLOOKUP(ResourceEffects[[#This Row],[Protocol Name]],ProtocolNamesCol,ProtocolIds,"")</f>
        <v>12051</v>
      </c>
      <c r="R137" s="12">
        <f>ResourceEffects[[#This Row],[Time Factor]]</f>
        <v>0</v>
      </c>
      <c r="S137" s="12">
        <f>ResourceEffects[[#This Row],[Drone ID]]</f>
        <v>0</v>
      </c>
      <c r="T137" s="12">
        <f>_xlfn.XLOOKUP(ResourceEffects[[#This Row],[Resource Name]],ResourceNames,ResourceIds,"")</f>
        <v>2031</v>
      </c>
      <c r="U137" s="12">
        <f>_xlfn.XLOOKUP(ResourceEffects[[#This Row],[Event Type]],EventTypeNames,EventTypeIds,"")</f>
        <v>2</v>
      </c>
      <c r="V137" s="12">
        <f>IF(ResourceEffects[[#This Row],[Is Local]]="Yes",1,0)</f>
        <v>1</v>
      </c>
      <c r="W137" s="12">
        <f>IF(ResourceEffects[[#This Row],[Is Installed]]="Yes",1,0)</f>
        <v>0</v>
      </c>
      <c r="X137" s="12">
        <f>IF(ResourceEffects[[#This Row],[Status]]="Locked",1,0)</f>
        <v>0</v>
      </c>
      <c r="Y137" s="12">
        <f>IF(ResourceEffects[[#This Row],[event_type]]=1,0,1)</f>
        <v>1</v>
      </c>
      <c r="Z137" s="12">
        <f>IF(ResourceEffects[[#This Row],[Use Abundancies]]="Yes",1,0)</f>
        <v>0</v>
      </c>
      <c r="AA137" s="12">
        <f>ResourceEffects[[#This Row],[∆]]</f>
        <v>1</v>
      </c>
    </row>
    <row r="138" spans="1:27" ht="14.4" customHeight="1" x14ac:dyDescent="0.3">
      <c r="A138" s="15">
        <v>0</v>
      </c>
      <c r="B138" t="s">
        <v>47</v>
      </c>
      <c r="D138" s="11" t="s">
        <v>395</v>
      </c>
      <c r="E138" s="11">
        <v>1</v>
      </c>
      <c r="F138" s="27" t="s">
        <v>387</v>
      </c>
      <c r="G138" t="s">
        <v>206</v>
      </c>
      <c r="H138" s="11" t="str">
        <f t="shared" si="7"/>
        <v>No</v>
      </c>
      <c r="I138" s="11">
        <f>0</f>
        <v>0</v>
      </c>
      <c r="J138" s="11" t="str">
        <f t="shared" si="8"/>
        <v>Yes</v>
      </c>
      <c r="K138" s="11" t="str">
        <f t="shared" si="9"/>
        <v>No</v>
      </c>
      <c r="L138" s="11">
        <f>INT(ResourceEffects[[#This Row],[Time Factor]]*TimeInterval/60/60/24)</f>
        <v>0</v>
      </c>
      <c r="M138" s="11">
        <f>INT(ResourceEffects[[#This Row],[Time Factor]]*TimeInterval/60/60)-ResourceEffects[[#This Row],[Days]]*24</f>
        <v>0</v>
      </c>
      <c r="N138" s="11">
        <f>INT(ResourceEffects[[#This Row],[Time Factor]]*TimeInterval/60)-ResourceEffects[[#This Row],[Hours]]*60-ResourceEffects[[#This Row],[Days]]*60*24</f>
        <v>0</v>
      </c>
      <c r="O138" s="11">
        <f>ResourceEffects[[#This Row],[Time Factor]]*TimeInterval-ResourceEffects[[#This Row],[Min]]*60-ResourceEffects[[#This Row],[Hours]]*60*60-ResourceEffects[[#This Row],[Days]]*60*60*24</f>
        <v>0</v>
      </c>
      <c r="P138" s="12">
        <f t="shared" ca="1" si="10"/>
        <v>654313315</v>
      </c>
      <c r="Q138" s="12">
        <f>_xlfn.XLOOKUP(ResourceEffects[[#This Row],[Protocol Name]],ProtocolNamesCol,ProtocolIds,"")</f>
        <v>12051</v>
      </c>
      <c r="R138" s="12">
        <f>ResourceEffects[[#This Row],[Time Factor]]</f>
        <v>0</v>
      </c>
      <c r="S138" s="12">
        <f>ResourceEffects[[#This Row],[Drone ID]]</f>
        <v>0</v>
      </c>
      <c r="T138" s="12">
        <f>_xlfn.XLOOKUP(ResourceEffects[[#This Row],[Resource Name]],ResourceNames,ResourceIds,"")</f>
        <v>2041</v>
      </c>
      <c r="U138" s="12">
        <f>_xlfn.XLOOKUP(ResourceEffects[[#This Row],[Event Type]],EventTypeNames,EventTypeIds,"")</f>
        <v>2</v>
      </c>
      <c r="V138" s="12">
        <f>IF(ResourceEffects[[#This Row],[Is Local]]="Yes",1,0)</f>
        <v>1</v>
      </c>
      <c r="W138" s="12">
        <f>IF(ResourceEffects[[#This Row],[Is Installed]]="Yes",1,0)</f>
        <v>0</v>
      </c>
      <c r="X138" s="12">
        <f>IF(ResourceEffects[[#This Row],[Status]]="Locked",1,0)</f>
        <v>0</v>
      </c>
      <c r="Y138" s="12">
        <f>IF(ResourceEffects[[#This Row],[event_type]]=1,0,1)</f>
        <v>1</v>
      </c>
      <c r="Z138" s="12">
        <f>IF(ResourceEffects[[#This Row],[Use Abundancies]]="Yes",1,0)</f>
        <v>0</v>
      </c>
      <c r="AA138" s="12">
        <f>ResourceEffects[[#This Row],[∆]]</f>
        <v>1</v>
      </c>
    </row>
    <row r="139" spans="1:27" ht="14.4" customHeight="1" x14ac:dyDescent="0.3">
      <c r="A139" s="15">
        <v>0</v>
      </c>
      <c r="B139" t="s">
        <v>47</v>
      </c>
      <c r="D139" s="11" t="s">
        <v>394</v>
      </c>
      <c r="E139" s="11">
        <v>1</v>
      </c>
      <c r="F139" s="27" t="s">
        <v>387</v>
      </c>
      <c r="G139" t="s">
        <v>209</v>
      </c>
      <c r="H139" s="11" t="str">
        <f t="shared" si="7"/>
        <v>No</v>
      </c>
      <c r="I139" s="11">
        <f>0</f>
        <v>0</v>
      </c>
      <c r="J139" s="11" t="str">
        <f t="shared" si="8"/>
        <v>Yes</v>
      </c>
      <c r="K139" s="11" t="str">
        <f t="shared" si="9"/>
        <v>No</v>
      </c>
      <c r="L139" s="11">
        <f>INT(ResourceEffects[[#This Row],[Time Factor]]*TimeInterval/60/60/24)</f>
        <v>0</v>
      </c>
      <c r="M139" s="11">
        <f>INT(ResourceEffects[[#This Row],[Time Factor]]*TimeInterval/60/60)-ResourceEffects[[#This Row],[Days]]*24</f>
        <v>0</v>
      </c>
      <c r="N139" s="11">
        <f>INT(ResourceEffects[[#This Row],[Time Factor]]*TimeInterval/60)-ResourceEffects[[#This Row],[Hours]]*60-ResourceEffects[[#This Row],[Days]]*60*24</f>
        <v>0</v>
      </c>
      <c r="O139" s="11">
        <f>ResourceEffects[[#This Row],[Time Factor]]*TimeInterval-ResourceEffects[[#This Row],[Min]]*60-ResourceEffects[[#This Row],[Hours]]*60*60-ResourceEffects[[#This Row],[Days]]*60*60*24</f>
        <v>0</v>
      </c>
      <c r="P139" s="12">
        <f t="shared" ca="1" si="10"/>
        <v>532928094</v>
      </c>
      <c r="Q139" s="12">
        <f>_xlfn.XLOOKUP(ResourceEffects[[#This Row],[Protocol Name]],ProtocolNamesCol,ProtocolIds,"")</f>
        <v>12051</v>
      </c>
      <c r="R139" s="12">
        <f>ResourceEffects[[#This Row],[Time Factor]]</f>
        <v>0</v>
      </c>
      <c r="S139" s="12">
        <f>ResourceEffects[[#This Row],[Drone ID]]</f>
        <v>0</v>
      </c>
      <c r="T139" s="12">
        <f>_xlfn.XLOOKUP(ResourceEffects[[#This Row],[Resource Name]],ResourceNames,ResourceIds,"")</f>
        <v>2051</v>
      </c>
      <c r="U139" s="12">
        <f>_xlfn.XLOOKUP(ResourceEffects[[#This Row],[Event Type]],EventTypeNames,EventTypeIds,"")</f>
        <v>1</v>
      </c>
      <c r="V139" s="12">
        <f>IF(ResourceEffects[[#This Row],[Is Local]]="Yes",1,0)</f>
        <v>1</v>
      </c>
      <c r="W139" s="12">
        <f>IF(ResourceEffects[[#This Row],[Is Installed]]="Yes",1,0)</f>
        <v>0</v>
      </c>
      <c r="X139" s="12">
        <f>IF(ResourceEffects[[#This Row],[Status]]="Locked",1,0)</f>
        <v>0</v>
      </c>
      <c r="Y139" s="12">
        <f>IF(ResourceEffects[[#This Row],[event_type]]=1,0,1)</f>
        <v>0</v>
      </c>
      <c r="Z139" s="12">
        <f>IF(ResourceEffects[[#This Row],[Use Abundancies]]="Yes",1,0)</f>
        <v>0</v>
      </c>
      <c r="AA139" s="12">
        <f>ResourceEffects[[#This Row],[∆]]</f>
        <v>1</v>
      </c>
    </row>
    <row r="140" spans="1:27" ht="14.4" customHeight="1" x14ac:dyDescent="0.3">
      <c r="A140" s="15">
        <v>0</v>
      </c>
      <c r="B140" t="s">
        <v>49</v>
      </c>
      <c r="D140" s="11" t="s">
        <v>395</v>
      </c>
      <c r="E140" s="11">
        <v>1</v>
      </c>
      <c r="F140" s="27" t="s">
        <v>387</v>
      </c>
      <c r="G140" t="s">
        <v>200</v>
      </c>
      <c r="H140" s="11" t="str">
        <f t="shared" si="7"/>
        <v>No</v>
      </c>
      <c r="I140" s="11">
        <f>0</f>
        <v>0</v>
      </c>
      <c r="J140" s="11" t="str">
        <f t="shared" si="8"/>
        <v>Yes</v>
      </c>
      <c r="K140" s="11" t="str">
        <f t="shared" si="9"/>
        <v>No</v>
      </c>
      <c r="L140" s="11">
        <f>INT(ResourceEffects[[#This Row],[Time Factor]]*TimeInterval/60/60/24)</f>
        <v>0</v>
      </c>
      <c r="M140" s="11">
        <f>INT(ResourceEffects[[#This Row],[Time Factor]]*TimeInterval/60/60)-ResourceEffects[[#This Row],[Days]]*24</f>
        <v>0</v>
      </c>
      <c r="N140" s="11">
        <f>INT(ResourceEffects[[#This Row],[Time Factor]]*TimeInterval/60)-ResourceEffects[[#This Row],[Hours]]*60-ResourceEffects[[#This Row],[Days]]*60*24</f>
        <v>0</v>
      </c>
      <c r="O140" s="11">
        <f>ResourceEffects[[#This Row],[Time Factor]]*TimeInterval-ResourceEffects[[#This Row],[Min]]*60-ResourceEffects[[#This Row],[Hours]]*60*60-ResourceEffects[[#This Row],[Days]]*60*60*24</f>
        <v>0</v>
      </c>
      <c r="P140" s="12">
        <f t="shared" ca="1" si="10"/>
        <v>468241062</v>
      </c>
      <c r="Q140" s="12">
        <f>_xlfn.XLOOKUP(ResourceEffects[[#This Row],[Protocol Name]],ProtocolNamesCol,ProtocolIds,"")</f>
        <v>12052</v>
      </c>
      <c r="R140" s="12">
        <f>ResourceEffects[[#This Row],[Time Factor]]</f>
        <v>0</v>
      </c>
      <c r="S140" s="12">
        <f>ResourceEffects[[#This Row],[Drone ID]]</f>
        <v>0</v>
      </c>
      <c r="T140" s="12">
        <f>_xlfn.XLOOKUP(ResourceEffects[[#This Row],[Resource Name]],ResourceNames,ResourceIds,"")</f>
        <v>2031</v>
      </c>
      <c r="U140" s="12">
        <f>_xlfn.XLOOKUP(ResourceEffects[[#This Row],[Event Type]],EventTypeNames,EventTypeIds,"")</f>
        <v>2</v>
      </c>
      <c r="V140" s="12">
        <f>IF(ResourceEffects[[#This Row],[Is Local]]="Yes",1,0)</f>
        <v>1</v>
      </c>
      <c r="W140" s="12">
        <f>IF(ResourceEffects[[#This Row],[Is Installed]]="Yes",1,0)</f>
        <v>0</v>
      </c>
      <c r="X140" s="12">
        <f>IF(ResourceEffects[[#This Row],[Status]]="Locked",1,0)</f>
        <v>0</v>
      </c>
      <c r="Y140" s="12">
        <f>IF(ResourceEffects[[#This Row],[event_type]]=1,0,1)</f>
        <v>1</v>
      </c>
      <c r="Z140" s="12">
        <f>IF(ResourceEffects[[#This Row],[Use Abundancies]]="Yes",1,0)</f>
        <v>0</v>
      </c>
      <c r="AA140" s="12">
        <f>ResourceEffects[[#This Row],[∆]]</f>
        <v>1</v>
      </c>
    </row>
    <row r="141" spans="1:27" ht="14.4" customHeight="1" x14ac:dyDescent="0.3">
      <c r="A141" s="15">
        <v>0</v>
      </c>
      <c r="B141" t="s">
        <v>49</v>
      </c>
      <c r="D141" s="11" t="s">
        <v>395</v>
      </c>
      <c r="E141" s="11">
        <v>1</v>
      </c>
      <c r="F141" s="27" t="s">
        <v>387</v>
      </c>
      <c r="G141" t="s">
        <v>206</v>
      </c>
      <c r="H141" s="11" t="str">
        <f t="shared" si="7"/>
        <v>No</v>
      </c>
      <c r="I141" s="11">
        <f>0</f>
        <v>0</v>
      </c>
      <c r="J141" s="11" t="str">
        <f t="shared" si="8"/>
        <v>Yes</v>
      </c>
      <c r="K141" s="11" t="str">
        <f t="shared" si="9"/>
        <v>No</v>
      </c>
      <c r="L141" s="11">
        <f>INT(ResourceEffects[[#This Row],[Time Factor]]*TimeInterval/60/60/24)</f>
        <v>0</v>
      </c>
      <c r="M141" s="11">
        <f>INT(ResourceEffects[[#This Row],[Time Factor]]*TimeInterval/60/60)-ResourceEffects[[#This Row],[Days]]*24</f>
        <v>0</v>
      </c>
      <c r="N141" s="11">
        <f>INT(ResourceEffects[[#This Row],[Time Factor]]*TimeInterval/60)-ResourceEffects[[#This Row],[Hours]]*60-ResourceEffects[[#This Row],[Days]]*60*24</f>
        <v>0</v>
      </c>
      <c r="O141" s="11">
        <f>ResourceEffects[[#This Row],[Time Factor]]*TimeInterval-ResourceEffects[[#This Row],[Min]]*60-ResourceEffects[[#This Row],[Hours]]*60*60-ResourceEffects[[#This Row],[Days]]*60*60*24</f>
        <v>0</v>
      </c>
      <c r="P141" s="12">
        <f t="shared" ca="1" si="10"/>
        <v>743406047</v>
      </c>
      <c r="Q141" s="12">
        <f>_xlfn.XLOOKUP(ResourceEffects[[#This Row],[Protocol Name]],ProtocolNamesCol,ProtocolIds,"")</f>
        <v>12052</v>
      </c>
      <c r="R141" s="12">
        <f>ResourceEffects[[#This Row],[Time Factor]]</f>
        <v>0</v>
      </c>
      <c r="S141" s="12">
        <f>ResourceEffects[[#This Row],[Drone ID]]</f>
        <v>0</v>
      </c>
      <c r="T141" s="12">
        <f>_xlfn.XLOOKUP(ResourceEffects[[#This Row],[Resource Name]],ResourceNames,ResourceIds,"")</f>
        <v>2041</v>
      </c>
      <c r="U141" s="12">
        <f>_xlfn.XLOOKUP(ResourceEffects[[#This Row],[Event Type]],EventTypeNames,EventTypeIds,"")</f>
        <v>2</v>
      </c>
      <c r="V141" s="12">
        <f>IF(ResourceEffects[[#This Row],[Is Local]]="Yes",1,0)</f>
        <v>1</v>
      </c>
      <c r="W141" s="12">
        <f>IF(ResourceEffects[[#This Row],[Is Installed]]="Yes",1,0)</f>
        <v>0</v>
      </c>
      <c r="X141" s="12">
        <f>IF(ResourceEffects[[#This Row],[Status]]="Locked",1,0)</f>
        <v>0</v>
      </c>
      <c r="Y141" s="12">
        <f>IF(ResourceEffects[[#This Row],[event_type]]=1,0,1)</f>
        <v>1</v>
      </c>
      <c r="Z141" s="12">
        <f>IF(ResourceEffects[[#This Row],[Use Abundancies]]="Yes",1,0)</f>
        <v>0</v>
      </c>
      <c r="AA141" s="12">
        <f>ResourceEffects[[#This Row],[∆]]</f>
        <v>1</v>
      </c>
    </row>
    <row r="142" spans="1:27" ht="14.4" customHeight="1" x14ac:dyDescent="0.3">
      <c r="A142" s="15">
        <v>0</v>
      </c>
      <c r="B142" t="s">
        <v>49</v>
      </c>
      <c r="D142" s="11" t="s">
        <v>395</v>
      </c>
      <c r="E142" s="11">
        <v>1</v>
      </c>
      <c r="F142" s="27" t="s">
        <v>387</v>
      </c>
      <c r="G142" t="s">
        <v>207</v>
      </c>
      <c r="H142" s="11" t="str">
        <f t="shared" si="7"/>
        <v>No</v>
      </c>
      <c r="I142" s="11">
        <f>0</f>
        <v>0</v>
      </c>
      <c r="J142" s="11" t="str">
        <f t="shared" si="8"/>
        <v>Yes</v>
      </c>
      <c r="K142" s="11" t="str">
        <f t="shared" si="9"/>
        <v>No</v>
      </c>
      <c r="L142" s="11">
        <f>INT(ResourceEffects[[#This Row],[Time Factor]]*TimeInterval/60/60/24)</f>
        <v>0</v>
      </c>
      <c r="M142" s="11">
        <f>INT(ResourceEffects[[#This Row],[Time Factor]]*TimeInterval/60/60)-ResourceEffects[[#This Row],[Days]]*24</f>
        <v>0</v>
      </c>
      <c r="N142" s="11">
        <f>INT(ResourceEffects[[#This Row],[Time Factor]]*TimeInterval/60)-ResourceEffects[[#This Row],[Hours]]*60-ResourceEffects[[#This Row],[Days]]*60*24</f>
        <v>0</v>
      </c>
      <c r="O142" s="11">
        <f>ResourceEffects[[#This Row],[Time Factor]]*TimeInterval-ResourceEffects[[#This Row],[Min]]*60-ResourceEffects[[#This Row],[Hours]]*60*60-ResourceEffects[[#This Row],[Days]]*60*60*24</f>
        <v>0</v>
      </c>
      <c r="P142" s="12">
        <f t="shared" ca="1" si="10"/>
        <v>689091804</v>
      </c>
      <c r="Q142" s="12">
        <f>_xlfn.XLOOKUP(ResourceEffects[[#This Row],[Protocol Name]],ProtocolNamesCol,ProtocolIds,"")</f>
        <v>12052</v>
      </c>
      <c r="R142" s="12">
        <f>ResourceEffects[[#This Row],[Time Factor]]</f>
        <v>0</v>
      </c>
      <c r="S142" s="12">
        <f>ResourceEffects[[#This Row],[Drone ID]]</f>
        <v>0</v>
      </c>
      <c r="T142" s="12">
        <f>_xlfn.XLOOKUP(ResourceEffects[[#This Row],[Resource Name]],ResourceNames,ResourceIds,"")</f>
        <v>2042</v>
      </c>
      <c r="U142" s="12">
        <f>_xlfn.XLOOKUP(ResourceEffects[[#This Row],[Event Type]],EventTypeNames,EventTypeIds,"")</f>
        <v>2</v>
      </c>
      <c r="V142" s="12">
        <f>IF(ResourceEffects[[#This Row],[Is Local]]="Yes",1,0)</f>
        <v>1</v>
      </c>
      <c r="W142" s="12">
        <f>IF(ResourceEffects[[#This Row],[Is Installed]]="Yes",1,0)</f>
        <v>0</v>
      </c>
      <c r="X142" s="12">
        <f>IF(ResourceEffects[[#This Row],[Status]]="Locked",1,0)</f>
        <v>0</v>
      </c>
      <c r="Y142" s="12">
        <f>IF(ResourceEffects[[#This Row],[event_type]]=1,0,1)</f>
        <v>1</v>
      </c>
      <c r="Z142" s="12">
        <f>IF(ResourceEffects[[#This Row],[Use Abundancies]]="Yes",1,0)</f>
        <v>0</v>
      </c>
      <c r="AA142" s="12">
        <f>ResourceEffects[[#This Row],[∆]]</f>
        <v>1</v>
      </c>
    </row>
    <row r="143" spans="1:27" ht="14.4" customHeight="1" x14ac:dyDescent="0.3">
      <c r="A143" s="15">
        <v>0</v>
      </c>
      <c r="B143" t="s">
        <v>49</v>
      </c>
      <c r="D143" s="11" t="s">
        <v>394</v>
      </c>
      <c r="E143" s="11">
        <v>2</v>
      </c>
      <c r="F143" s="27" t="s">
        <v>387</v>
      </c>
      <c r="G143" t="s">
        <v>211</v>
      </c>
      <c r="H143" s="11" t="str">
        <f t="shared" si="7"/>
        <v>No</v>
      </c>
      <c r="I143" s="11">
        <f>0</f>
        <v>0</v>
      </c>
      <c r="J143" s="11" t="str">
        <f t="shared" si="8"/>
        <v>Yes</v>
      </c>
      <c r="K143" s="11" t="str">
        <f t="shared" si="9"/>
        <v>No</v>
      </c>
      <c r="L143" s="11">
        <f>INT(ResourceEffects[[#This Row],[Time Factor]]*TimeInterval/60/60/24)</f>
        <v>0</v>
      </c>
      <c r="M143" s="11">
        <f>INT(ResourceEffects[[#This Row],[Time Factor]]*TimeInterval/60/60)-ResourceEffects[[#This Row],[Days]]*24</f>
        <v>0</v>
      </c>
      <c r="N143" s="11">
        <f>INT(ResourceEffects[[#This Row],[Time Factor]]*TimeInterval/60)-ResourceEffects[[#This Row],[Hours]]*60-ResourceEffects[[#This Row],[Days]]*60*24</f>
        <v>0</v>
      </c>
      <c r="O143" s="11">
        <f>ResourceEffects[[#This Row],[Time Factor]]*TimeInterval-ResourceEffects[[#This Row],[Min]]*60-ResourceEffects[[#This Row],[Hours]]*60*60-ResourceEffects[[#This Row],[Days]]*60*60*24</f>
        <v>0</v>
      </c>
      <c r="P143" s="12">
        <f t="shared" ca="1" si="10"/>
        <v>622324105</v>
      </c>
      <c r="Q143" s="12">
        <f>_xlfn.XLOOKUP(ResourceEffects[[#This Row],[Protocol Name]],ProtocolNamesCol,ProtocolIds,"")</f>
        <v>12052</v>
      </c>
      <c r="R143" s="12">
        <f>ResourceEffects[[#This Row],[Time Factor]]</f>
        <v>0</v>
      </c>
      <c r="S143" s="12">
        <f>ResourceEffects[[#This Row],[Drone ID]]</f>
        <v>0</v>
      </c>
      <c r="T143" s="12">
        <f>_xlfn.XLOOKUP(ResourceEffects[[#This Row],[Resource Name]],ResourceNames,ResourceIds,"")</f>
        <v>2052</v>
      </c>
      <c r="U143" s="12">
        <f>_xlfn.XLOOKUP(ResourceEffects[[#This Row],[Event Type]],EventTypeNames,EventTypeIds,"")</f>
        <v>1</v>
      </c>
      <c r="V143" s="12">
        <f>IF(ResourceEffects[[#This Row],[Is Local]]="Yes",1,0)</f>
        <v>1</v>
      </c>
      <c r="W143" s="12">
        <f>IF(ResourceEffects[[#This Row],[Is Installed]]="Yes",1,0)</f>
        <v>0</v>
      </c>
      <c r="X143" s="12">
        <f>IF(ResourceEffects[[#This Row],[Status]]="Locked",1,0)</f>
        <v>0</v>
      </c>
      <c r="Y143" s="12">
        <f>IF(ResourceEffects[[#This Row],[event_type]]=1,0,1)</f>
        <v>0</v>
      </c>
      <c r="Z143" s="12">
        <f>IF(ResourceEffects[[#This Row],[Use Abundancies]]="Yes",1,0)</f>
        <v>0</v>
      </c>
      <c r="AA143" s="12">
        <f>ResourceEffects[[#This Row],[∆]]</f>
        <v>2</v>
      </c>
    </row>
    <row r="144" spans="1:27" ht="14.4" customHeight="1" x14ac:dyDescent="0.3">
      <c r="A144" s="15">
        <v>0</v>
      </c>
      <c r="B144" t="s">
        <v>51</v>
      </c>
      <c r="D144" s="11" t="s">
        <v>395</v>
      </c>
      <c r="E144" s="11">
        <v>1</v>
      </c>
      <c r="F144" s="27" t="s">
        <v>387</v>
      </c>
      <c r="G144" t="s">
        <v>200</v>
      </c>
      <c r="H144" s="11" t="str">
        <f t="shared" si="7"/>
        <v>No</v>
      </c>
      <c r="I144" s="11">
        <f>0</f>
        <v>0</v>
      </c>
      <c r="J144" s="11" t="str">
        <f t="shared" si="8"/>
        <v>Yes</v>
      </c>
      <c r="K144" s="11" t="str">
        <f t="shared" si="9"/>
        <v>No</v>
      </c>
      <c r="L144" s="11">
        <f>INT(ResourceEffects[[#This Row],[Time Factor]]*TimeInterval/60/60/24)</f>
        <v>0</v>
      </c>
      <c r="M144" s="11">
        <f>INT(ResourceEffects[[#This Row],[Time Factor]]*TimeInterval/60/60)-ResourceEffects[[#This Row],[Days]]*24</f>
        <v>0</v>
      </c>
      <c r="N144" s="11">
        <f>INT(ResourceEffects[[#This Row],[Time Factor]]*TimeInterval/60)-ResourceEffects[[#This Row],[Hours]]*60-ResourceEffects[[#This Row],[Days]]*60*24</f>
        <v>0</v>
      </c>
      <c r="O144" s="11">
        <f>ResourceEffects[[#This Row],[Time Factor]]*TimeInterval-ResourceEffects[[#This Row],[Min]]*60-ResourceEffects[[#This Row],[Hours]]*60*60-ResourceEffects[[#This Row],[Days]]*60*60*24</f>
        <v>0</v>
      </c>
      <c r="P144" s="12">
        <f t="shared" ca="1" si="10"/>
        <v>208941802</v>
      </c>
      <c r="Q144" s="12">
        <f>_xlfn.XLOOKUP(ResourceEffects[[#This Row],[Protocol Name]],ProtocolNamesCol,ProtocolIds,"")</f>
        <v>12053</v>
      </c>
      <c r="R144" s="12">
        <f>ResourceEffects[[#This Row],[Time Factor]]</f>
        <v>0</v>
      </c>
      <c r="S144" s="12">
        <f>ResourceEffects[[#This Row],[Drone ID]]</f>
        <v>0</v>
      </c>
      <c r="T144" s="12">
        <f>_xlfn.XLOOKUP(ResourceEffects[[#This Row],[Resource Name]],ResourceNames,ResourceIds,"")</f>
        <v>2031</v>
      </c>
      <c r="U144" s="12">
        <f>_xlfn.XLOOKUP(ResourceEffects[[#This Row],[Event Type]],EventTypeNames,EventTypeIds,"")</f>
        <v>2</v>
      </c>
      <c r="V144" s="12">
        <f>IF(ResourceEffects[[#This Row],[Is Local]]="Yes",1,0)</f>
        <v>1</v>
      </c>
      <c r="W144" s="12">
        <f>IF(ResourceEffects[[#This Row],[Is Installed]]="Yes",1,0)</f>
        <v>0</v>
      </c>
      <c r="X144" s="12">
        <f>IF(ResourceEffects[[#This Row],[Status]]="Locked",1,0)</f>
        <v>0</v>
      </c>
      <c r="Y144" s="12">
        <f>IF(ResourceEffects[[#This Row],[event_type]]=1,0,1)</f>
        <v>1</v>
      </c>
      <c r="Z144" s="12">
        <f>IF(ResourceEffects[[#This Row],[Use Abundancies]]="Yes",1,0)</f>
        <v>0</v>
      </c>
      <c r="AA144" s="12">
        <f>ResourceEffects[[#This Row],[∆]]</f>
        <v>1</v>
      </c>
    </row>
    <row r="145" spans="1:27" ht="14.4" customHeight="1" x14ac:dyDescent="0.3">
      <c r="A145" s="15">
        <v>0</v>
      </c>
      <c r="B145" t="s">
        <v>51</v>
      </c>
      <c r="D145" s="11" t="s">
        <v>395</v>
      </c>
      <c r="E145" s="11">
        <v>1</v>
      </c>
      <c r="F145" s="27" t="s">
        <v>387</v>
      </c>
      <c r="G145" t="s">
        <v>207</v>
      </c>
      <c r="H145" s="11" t="str">
        <f t="shared" si="7"/>
        <v>No</v>
      </c>
      <c r="I145" s="11">
        <f>0</f>
        <v>0</v>
      </c>
      <c r="J145" s="11" t="str">
        <f t="shared" si="8"/>
        <v>Yes</v>
      </c>
      <c r="K145" s="11" t="str">
        <f t="shared" si="9"/>
        <v>No</v>
      </c>
      <c r="L145" s="11">
        <f>INT(ResourceEffects[[#This Row],[Time Factor]]*TimeInterval/60/60/24)</f>
        <v>0</v>
      </c>
      <c r="M145" s="11">
        <f>INT(ResourceEffects[[#This Row],[Time Factor]]*TimeInterval/60/60)-ResourceEffects[[#This Row],[Days]]*24</f>
        <v>0</v>
      </c>
      <c r="N145" s="11">
        <f>INT(ResourceEffects[[#This Row],[Time Factor]]*TimeInterval/60)-ResourceEffects[[#This Row],[Hours]]*60-ResourceEffects[[#This Row],[Days]]*60*24</f>
        <v>0</v>
      </c>
      <c r="O145" s="11">
        <f>ResourceEffects[[#This Row],[Time Factor]]*TimeInterval-ResourceEffects[[#This Row],[Min]]*60-ResourceEffects[[#This Row],[Hours]]*60*60-ResourceEffects[[#This Row],[Days]]*60*60*24</f>
        <v>0</v>
      </c>
      <c r="P145" s="12">
        <f t="shared" ca="1" si="10"/>
        <v>932520882</v>
      </c>
      <c r="Q145" s="12">
        <f>_xlfn.XLOOKUP(ResourceEffects[[#This Row],[Protocol Name]],ProtocolNamesCol,ProtocolIds,"")</f>
        <v>12053</v>
      </c>
      <c r="R145" s="12">
        <f>ResourceEffects[[#This Row],[Time Factor]]</f>
        <v>0</v>
      </c>
      <c r="S145" s="12">
        <f>ResourceEffects[[#This Row],[Drone ID]]</f>
        <v>0</v>
      </c>
      <c r="T145" s="12">
        <f>_xlfn.XLOOKUP(ResourceEffects[[#This Row],[Resource Name]],ResourceNames,ResourceIds,"")</f>
        <v>2042</v>
      </c>
      <c r="U145" s="12">
        <f>_xlfn.XLOOKUP(ResourceEffects[[#This Row],[Event Type]],EventTypeNames,EventTypeIds,"")</f>
        <v>2</v>
      </c>
      <c r="V145" s="12">
        <f>IF(ResourceEffects[[#This Row],[Is Local]]="Yes",1,0)</f>
        <v>1</v>
      </c>
      <c r="W145" s="12">
        <f>IF(ResourceEffects[[#This Row],[Is Installed]]="Yes",1,0)</f>
        <v>0</v>
      </c>
      <c r="X145" s="12">
        <f>IF(ResourceEffects[[#This Row],[Status]]="Locked",1,0)</f>
        <v>0</v>
      </c>
      <c r="Y145" s="12">
        <f>IF(ResourceEffects[[#This Row],[event_type]]=1,0,1)</f>
        <v>1</v>
      </c>
      <c r="Z145" s="12">
        <f>IF(ResourceEffects[[#This Row],[Use Abundancies]]="Yes",1,0)</f>
        <v>0</v>
      </c>
      <c r="AA145" s="12">
        <f>ResourceEffects[[#This Row],[∆]]</f>
        <v>1</v>
      </c>
    </row>
    <row r="146" spans="1:27" ht="14.4" customHeight="1" x14ac:dyDescent="0.3">
      <c r="A146" s="15">
        <v>0</v>
      </c>
      <c r="B146" t="s">
        <v>51</v>
      </c>
      <c r="D146" s="11" t="s">
        <v>395</v>
      </c>
      <c r="E146" s="11">
        <v>1</v>
      </c>
      <c r="F146" s="27" t="s">
        <v>387</v>
      </c>
      <c r="G146" t="s">
        <v>208</v>
      </c>
      <c r="H146" s="11" t="str">
        <f t="shared" si="7"/>
        <v>No</v>
      </c>
      <c r="I146" s="11">
        <f>0</f>
        <v>0</v>
      </c>
      <c r="J146" s="11" t="str">
        <f t="shared" si="8"/>
        <v>Yes</v>
      </c>
      <c r="K146" s="11" t="str">
        <f t="shared" si="9"/>
        <v>No</v>
      </c>
      <c r="L146" s="11">
        <f>INT(ResourceEffects[[#This Row],[Time Factor]]*TimeInterval/60/60/24)</f>
        <v>0</v>
      </c>
      <c r="M146" s="11">
        <f>INT(ResourceEffects[[#This Row],[Time Factor]]*TimeInterval/60/60)-ResourceEffects[[#This Row],[Days]]*24</f>
        <v>0</v>
      </c>
      <c r="N146" s="11">
        <f>INT(ResourceEffects[[#This Row],[Time Factor]]*TimeInterval/60)-ResourceEffects[[#This Row],[Hours]]*60-ResourceEffects[[#This Row],[Days]]*60*24</f>
        <v>0</v>
      </c>
      <c r="O146" s="11">
        <f>ResourceEffects[[#This Row],[Time Factor]]*TimeInterval-ResourceEffects[[#This Row],[Min]]*60-ResourceEffects[[#This Row],[Hours]]*60*60-ResourceEffects[[#This Row],[Days]]*60*60*24</f>
        <v>0</v>
      </c>
      <c r="P146" s="12">
        <f t="shared" ca="1" si="10"/>
        <v>864019614</v>
      </c>
      <c r="Q146" s="12">
        <f>_xlfn.XLOOKUP(ResourceEffects[[#This Row],[Protocol Name]],ProtocolNamesCol,ProtocolIds,"")</f>
        <v>12053</v>
      </c>
      <c r="R146" s="12">
        <f>ResourceEffects[[#This Row],[Time Factor]]</f>
        <v>0</v>
      </c>
      <c r="S146" s="12">
        <f>ResourceEffects[[#This Row],[Drone ID]]</f>
        <v>0</v>
      </c>
      <c r="T146" s="12">
        <f>_xlfn.XLOOKUP(ResourceEffects[[#This Row],[Resource Name]],ResourceNames,ResourceIds,"")</f>
        <v>2043</v>
      </c>
      <c r="U146" s="12">
        <f>_xlfn.XLOOKUP(ResourceEffects[[#This Row],[Event Type]],EventTypeNames,EventTypeIds,"")</f>
        <v>2</v>
      </c>
      <c r="V146" s="12">
        <f>IF(ResourceEffects[[#This Row],[Is Local]]="Yes",1,0)</f>
        <v>1</v>
      </c>
      <c r="W146" s="12">
        <f>IF(ResourceEffects[[#This Row],[Is Installed]]="Yes",1,0)</f>
        <v>0</v>
      </c>
      <c r="X146" s="12">
        <f>IF(ResourceEffects[[#This Row],[Status]]="Locked",1,0)</f>
        <v>0</v>
      </c>
      <c r="Y146" s="12">
        <f>IF(ResourceEffects[[#This Row],[event_type]]=1,0,1)</f>
        <v>1</v>
      </c>
      <c r="Z146" s="12">
        <f>IF(ResourceEffects[[#This Row],[Use Abundancies]]="Yes",1,0)</f>
        <v>0</v>
      </c>
      <c r="AA146" s="12">
        <f>ResourceEffects[[#This Row],[∆]]</f>
        <v>1</v>
      </c>
    </row>
    <row r="147" spans="1:27" ht="14.4" customHeight="1" x14ac:dyDescent="0.3">
      <c r="A147" s="15">
        <v>0</v>
      </c>
      <c r="B147" t="s">
        <v>51</v>
      </c>
      <c r="D147" s="11" t="s">
        <v>394</v>
      </c>
      <c r="E147" s="11">
        <v>2</v>
      </c>
      <c r="F147" s="27" t="s">
        <v>387</v>
      </c>
      <c r="G147" t="s">
        <v>213</v>
      </c>
      <c r="H147" s="11" t="str">
        <f t="shared" si="7"/>
        <v>No</v>
      </c>
      <c r="I147" s="11">
        <f>0</f>
        <v>0</v>
      </c>
      <c r="J147" s="11" t="str">
        <f t="shared" si="8"/>
        <v>Yes</v>
      </c>
      <c r="K147" s="11" t="str">
        <f t="shared" si="9"/>
        <v>No</v>
      </c>
      <c r="L147" s="11">
        <f>INT(ResourceEffects[[#This Row],[Time Factor]]*TimeInterval/60/60/24)</f>
        <v>0</v>
      </c>
      <c r="M147" s="11">
        <f>INT(ResourceEffects[[#This Row],[Time Factor]]*TimeInterval/60/60)-ResourceEffects[[#This Row],[Days]]*24</f>
        <v>0</v>
      </c>
      <c r="N147" s="11">
        <f>INT(ResourceEffects[[#This Row],[Time Factor]]*TimeInterval/60)-ResourceEffects[[#This Row],[Hours]]*60-ResourceEffects[[#This Row],[Days]]*60*24</f>
        <v>0</v>
      </c>
      <c r="O147" s="11">
        <f>ResourceEffects[[#This Row],[Time Factor]]*TimeInterval-ResourceEffects[[#This Row],[Min]]*60-ResourceEffects[[#This Row],[Hours]]*60*60-ResourceEffects[[#This Row],[Days]]*60*60*24</f>
        <v>0</v>
      </c>
      <c r="P147" s="12">
        <f t="shared" ca="1" si="10"/>
        <v>872993891</v>
      </c>
      <c r="Q147" s="12">
        <f>_xlfn.XLOOKUP(ResourceEffects[[#This Row],[Protocol Name]],ProtocolNamesCol,ProtocolIds,"")</f>
        <v>12053</v>
      </c>
      <c r="R147" s="12">
        <f>ResourceEffects[[#This Row],[Time Factor]]</f>
        <v>0</v>
      </c>
      <c r="S147" s="12">
        <f>ResourceEffects[[#This Row],[Drone ID]]</f>
        <v>0</v>
      </c>
      <c r="T147" s="12">
        <f>_xlfn.XLOOKUP(ResourceEffects[[#This Row],[Resource Name]],ResourceNames,ResourceIds,"")</f>
        <v>2053</v>
      </c>
      <c r="U147" s="12">
        <f>_xlfn.XLOOKUP(ResourceEffects[[#This Row],[Event Type]],EventTypeNames,EventTypeIds,"")</f>
        <v>1</v>
      </c>
      <c r="V147" s="12">
        <f>IF(ResourceEffects[[#This Row],[Is Local]]="Yes",1,0)</f>
        <v>1</v>
      </c>
      <c r="W147" s="12">
        <f>IF(ResourceEffects[[#This Row],[Is Installed]]="Yes",1,0)</f>
        <v>0</v>
      </c>
      <c r="X147" s="12">
        <f>IF(ResourceEffects[[#This Row],[Status]]="Locked",1,0)</f>
        <v>0</v>
      </c>
      <c r="Y147" s="12">
        <f>IF(ResourceEffects[[#This Row],[event_type]]=1,0,1)</f>
        <v>0</v>
      </c>
      <c r="Z147" s="12">
        <f>IF(ResourceEffects[[#This Row],[Use Abundancies]]="Yes",1,0)</f>
        <v>0</v>
      </c>
      <c r="AA147" s="12">
        <f>ResourceEffects[[#This Row],[∆]]</f>
        <v>2</v>
      </c>
    </row>
    <row r="148" spans="1:27" ht="14.4" customHeight="1" x14ac:dyDescent="0.3">
      <c r="A148" s="15">
        <v>0</v>
      </c>
      <c r="B148" t="s">
        <v>53</v>
      </c>
      <c r="D148" s="11" t="s">
        <v>395</v>
      </c>
      <c r="E148" s="11">
        <v>2</v>
      </c>
      <c r="F148" s="27" t="s">
        <v>387</v>
      </c>
      <c r="G148" t="s">
        <v>194</v>
      </c>
      <c r="H148" s="11" t="str">
        <f t="shared" si="7"/>
        <v>No</v>
      </c>
      <c r="I148" s="11">
        <f>0</f>
        <v>0</v>
      </c>
      <c r="J148" s="11" t="str">
        <f t="shared" si="8"/>
        <v>Yes</v>
      </c>
      <c r="K148" s="11" t="str">
        <f t="shared" si="9"/>
        <v>No</v>
      </c>
      <c r="L148" s="11">
        <f>INT(ResourceEffects[[#This Row],[Time Factor]]*TimeInterval/60/60/24)</f>
        <v>0</v>
      </c>
      <c r="M148" s="11">
        <f>INT(ResourceEffects[[#This Row],[Time Factor]]*TimeInterval/60/60)-ResourceEffects[[#This Row],[Days]]*24</f>
        <v>0</v>
      </c>
      <c r="N148" s="11">
        <f>INT(ResourceEffects[[#This Row],[Time Factor]]*TimeInterval/60)-ResourceEffects[[#This Row],[Hours]]*60-ResourceEffects[[#This Row],[Days]]*60*24</f>
        <v>0</v>
      </c>
      <c r="O148" s="11">
        <f>ResourceEffects[[#This Row],[Time Factor]]*TimeInterval-ResourceEffects[[#This Row],[Min]]*60-ResourceEffects[[#This Row],[Hours]]*60*60-ResourceEffects[[#This Row],[Days]]*60*60*24</f>
        <v>0</v>
      </c>
      <c r="P148" s="12">
        <f t="shared" ca="1" si="10"/>
        <v>597256262</v>
      </c>
      <c r="Q148" s="12">
        <f>_xlfn.XLOOKUP(ResourceEffects[[#This Row],[Protocol Name]],ProtocolNamesCol,ProtocolIds,"")</f>
        <v>13001</v>
      </c>
      <c r="R148" s="12">
        <f>ResourceEffects[[#This Row],[Time Factor]]</f>
        <v>0</v>
      </c>
      <c r="S148" s="12">
        <f>ResourceEffects[[#This Row],[Drone ID]]</f>
        <v>0</v>
      </c>
      <c r="T148" s="12">
        <f>_xlfn.XLOOKUP(ResourceEffects[[#This Row],[Resource Name]],ResourceNames,ResourceIds,"")</f>
        <v>2021</v>
      </c>
      <c r="U148" s="12">
        <f>_xlfn.XLOOKUP(ResourceEffects[[#This Row],[Event Type]],EventTypeNames,EventTypeIds,"")</f>
        <v>2</v>
      </c>
      <c r="V148" s="12">
        <f>IF(ResourceEffects[[#This Row],[Is Local]]="Yes",1,0)</f>
        <v>1</v>
      </c>
      <c r="W148" s="12">
        <f>IF(ResourceEffects[[#This Row],[Is Installed]]="Yes",1,0)</f>
        <v>0</v>
      </c>
      <c r="X148" s="12">
        <f>IF(ResourceEffects[[#This Row],[Status]]="Locked",1,0)</f>
        <v>0</v>
      </c>
      <c r="Y148" s="12">
        <f>IF(ResourceEffects[[#This Row],[event_type]]=1,0,1)</f>
        <v>1</v>
      </c>
      <c r="Z148" s="12">
        <f>IF(ResourceEffects[[#This Row],[Use Abundancies]]="Yes",1,0)</f>
        <v>0</v>
      </c>
      <c r="AA148" s="12">
        <f>ResourceEffects[[#This Row],[∆]]</f>
        <v>2</v>
      </c>
    </row>
    <row r="149" spans="1:27" ht="14.4" customHeight="1" x14ac:dyDescent="0.3">
      <c r="A149" s="15">
        <v>0</v>
      </c>
      <c r="B149" t="s">
        <v>53</v>
      </c>
      <c r="D149" s="11" t="s">
        <v>394</v>
      </c>
      <c r="E149" s="11">
        <v>1</v>
      </c>
      <c r="F149" s="27" t="s">
        <v>387</v>
      </c>
      <c r="G149" t="s">
        <v>215</v>
      </c>
      <c r="H149" s="11" t="str">
        <f t="shared" si="7"/>
        <v>No</v>
      </c>
      <c r="I149" s="11">
        <f>0</f>
        <v>0</v>
      </c>
      <c r="J149" s="11" t="str">
        <f t="shared" si="8"/>
        <v>Yes</v>
      </c>
      <c r="K149" s="11" t="str">
        <f t="shared" si="9"/>
        <v>No</v>
      </c>
      <c r="L149" s="11">
        <f>INT(ResourceEffects[[#This Row],[Time Factor]]*TimeInterval/60/60/24)</f>
        <v>0</v>
      </c>
      <c r="M149" s="11">
        <f>INT(ResourceEffects[[#This Row],[Time Factor]]*TimeInterval/60/60)-ResourceEffects[[#This Row],[Days]]*24</f>
        <v>0</v>
      </c>
      <c r="N149" s="11">
        <f>INT(ResourceEffects[[#This Row],[Time Factor]]*TimeInterval/60)-ResourceEffects[[#This Row],[Hours]]*60-ResourceEffects[[#This Row],[Days]]*60*24</f>
        <v>0</v>
      </c>
      <c r="O149" s="11">
        <f>ResourceEffects[[#This Row],[Time Factor]]*TimeInterval-ResourceEffects[[#This Row],[Min]]*60-ResourceEffects[[#This Row],[Hours]]*60*60-ResourceEffects[[#This Row],[Days]]*60*60*24</f>
        <v>0</v>
      </c>
      <c r="P149" s="12">
        <f t="shared" ca="1" si="10"/>
        <v>683002219</v>
      </c>
      <c r="Q149" s="12">
        <f>_xlfn.XLOOKUP(ResourceEffects[[#This Row],[Protocol Name]],ProtocolNamesCol,ProtocolIds,"")</f>
        <v>13001</v>
      </c>
      <c r="R149" s="12">
        <f>ResourceEffects[[#This Row],[Time Factor]]</f>
        <v>0</v>
      </c>
      <c r="S149" s="12">
        <f>ResourceEffects[[#This Row],[Drone ID]]</f>
        <v>0</v>
      </c>
      <c r="T149" s="12">
        <f>_xlfn.XLOOKUP(ResourceEffects[[#This Row],[Resource Name]],ResourceNames,ResourceIds,"")</f>
        <v>3001</v>
      </c>
      <c r="U149" s="12">
        <f>_xlfn.XLOOKUP(ResourceEffects[[#This Row],[Event Type]],EventTypeNames,EventTypeIds,"")</f>
        <v>1</v>
      </c>
      <c r="V149" s="12">
        <f>IF(ResourceEffects[[#This Row],[Is Local]]="Yes",1,0)</f>
        <v>1</v>
      </c>
      <c r="W149" s="12">
        <f>IF(ResourceEffects[[#This Row],[Is Installed]]="Yes",1,0)</f>
        <v>0</v>
      </c>
      <c r="X149" s="12">
        <f>IF(ResourceEffects[[#This Row],[Status]]="Locked",1,0)</f>
        <v>0</v>
      </c>
      <c r="Y149" s="12">
        <f>IF(ResourceEffects[[#This Row],[event_type]]=1,0,1)</f>
        <v>0</v>
      </c>
      <c r="Z149" s="12">
        <f>IF(ResourceEffects[[#This Row],[Use Abundancies]]="Yes",1,0)</f>
        <v>0</v>
      </c>
      <c r="AA149" s="12">
        <f>ResourceEffects[[#This Row],[∆]]</f>
        <v>1</v>
      </c>
    </row>
    <row r="150" spans="1:27" ht="14.4" customHeight="1" x14ac:dyDescent="0.3">
      <c r="A150" s="15">
        <v>0</v>
      </c>
      <c r="B150" t="s">
        <v>55</v>
      </c>
      <c r="D150" s="11" t="s">
        <v>395</v>
      </c>
      <c r="E150" s="11">
        <v>1</v>
      </c>
      <c r="F150" s="27" t="s">
        <v>387</v>
      </c>
      <c r="G150" t="s">
        <v>194</v>
      </c>
      <c r="H150" s="11" t="str">
        <f t="shared" si="7"/>
        <v>No</v>
      </c>
      <c r="I150" s="11">
        <f>0</f>
        <v>0</v>
      </c>
      <c r="J150" s="11" t="str">
        <f t="shared" si="8"/>
        <v>Yes</v>
      </c>
      <c r="K150" s="11" t="str">
        <f t="shared" si="9"/>
        <v>No</v>
      </c>
      <c r="L150" s="11">
        <f>INT(ResourceEffects[[#This Row],[Time Factor]]*TimeInterval/60/60/24)</f>
        <v>0</v>
      </c>
      <c r="M150" s="11">
        <f>INT(ResourceEffects[[#This Row],[Time Factor]]*TimeInterval/60/60)-ResourceEffects[[#This Row],[Days]]*24</f>
        <v>0</v>
      </c>
      <c r="N150" s="11">
        <f>INT(ResourceEffects[[#This Row],[Time Factor]]*TimeInterval/60)-ResourceEffects[[#This Row],[Hours]]*60-ResourceEffects[[#This Row],[Days]]*60*24</f>
        <v>0</v>
      </c>
      <c r="O150" s="11">
        <f>ResourceEffects[[#This Row],[Time Factor]]*TimeInterval-ResourceEffects[[#This Row],[Min]]*60-ResourceEffects[[#This Row],[Hours]]*60*60-ResourceEffects[[#This Row],[Days]]*60*60*24</f>
        <v>0</v>
      </c>
      <c r="P150" s="12">
        <f t="shared" ca="1" si="10"/>
        <v>514659799</v>
      </c>
      <c r="Q150" s="12">
        <f>_xlfn.XLOOKUP(ResourceEffects[[#This Row],[Protocol Name]],ProtocolNamesCol,ProtocolIds,"")</f>
        <v>13011</v>
      </c>
      <c r="R150" s="12">
        <f>ResourceEffects[[#This Row],[Time Factor]]</f>
        <v>0</v>
      </c>
      <c r="S150" s="12">
        <f>ResourceEffects[[#This Row],[Drone ID]]</f>
        <v>0</v>
      </c>
      <c r="T150" s="12">
        <f>_xlfn.XLOOKUP(ResourceEffects[[#This Row],[Resource Name]],ResourceNames,ResourceIds,"")</f>
        <v>2021</v>
      </c>
      <c r="U150" s="12">
        <f>_xlfn.XLOOKUP(ResourceEffects[[#This Row],[Event Type]],EventTypeNames,EventTypeIds,"")</f>
        <v>2</v>
      </c>
      <c r="V150" s="12">
        <f>IF(ResourceEffects[[#This Row],[Is Local]]="Yes",1,0)</f>
        <v>1</v>
      </c>
      <c r="W150" s="12">
        <f>IF(ResourceEffects[[#This Row],[Is Installed]]="Yes",1,0)</f>
        <v>0</v>
      </c>
      <c r="X150" s="12">
        <f>IF(ResourceEffects[[#This Row],[Status]]="Locked",1,0)</f>
        <v>0</v>
      </c>
      <c r="Y150" s="12">
        <f>IF(ResourceEffects[[#This Row],[event_type]]=1,0,1)</f>
        <v>1</v>
      </c>
      <c r="Z150" s="12">
        <f>IF(ResourceEffects[[#This Row],[Use Abundancies]]="Yes",1,0)</f>
        <v>0</v>
      </c>
      <c r="AA150" s="12">
        <f>ResourceEffects[[#This Row],[∆]]</f>
        <v>1</v>
      </c>
    </row>
    <row r="151" spans="1:27" ht="14.4" customHeight="1" x14ac:dyDescent="0.3">
      <c r="A151" s="15">
        <v>0</v>
      </c>
      <c r="B151" t="s">
        <v>55</v>
      </c>
      <c r="D151" s="11" t="s">
        <v>394</v>
      </c>
      <c r="E151" s="11">
        <v>1</v>
      </c>
      <c r="F151" s="27" t="s">
        <v>387</v>
      </c>
      <c r="G151" t="s">
        <v>217</v>
      </c>
      <c r="H151" s="11" t="str">
        <f t="shared" si="7"/>
        <v>No</v>
      </c>
      <c r="I151" s="11">
        <f>0</f>
        <v>0</v>
      </c>
      <c r="J151" s="11" t="str">
        <f t="shared" si="8"/>
        <v>Yes</v>
      </c>
      <c r="K151" s="11" t="str">
        <f t="shared" si="9"/>
        <v>No</v>
      </c>
      <c r="L151" s="11">
        <f>INT(ResourceEffects[[#This Row],[Time Factor]]*TimeInterval/60/60/24)</f>
        <v>0</v>
      </c>
      <c r="M151" s="11">
        <f>INT(ResourceEffects[[#This Row],[Time Factor]]*TimeInterval/60/60)-ResourceEffects[[#This Row],[Days]]*24</f>
        <v>0</v>
      </c>
      <c r="N151" s="11">
        <f>INT(ResourceEffects[[#This Row],[Time Factor]]*TimeInterval/60)-ResourceEffects[[#This Row],[Hours]]*60-ResourceEffects[[#This Row],[Days]]*60*24</f>
        <v>0</v>
      </c>
      <c r="O151" s="11">
        <f>ResourceEffects[[#This Row],[Time Factor]]*TimeInterval-ResourceEffects[[#This Row],[Min]]*60-ResourceEffects[[#This Row],[Hours]]*60*60-ResourceEffects[[#This Row],[Days]]*60*60*24</f>
        <v>0</v>
      </c>
      <c r="P151" s="12">
        <f t="shared" ca="1" si="10"/>
        <v>582597236</v>
      </c>
      <c r="Q151" s="12">
        <f>_xlfn.XLOOKUP(ResourceEffects[[#This Row],[Protocol Name]],ProtocolNamesCol,ProtocolIds,"")</f>
        <v>13011</v>
      </c>
      <c r="R151" s="12">
        <f>ResourceEffects[[#This Row],[Time Factor]]</f>
        <v>0</v>
      </c>
      <c r="S151" s="12">
        <f>ResourceEffects[[#This Row],[Drone ID]]</f>
        <v>0</v>
      </c>
      <c r="T151" s="12">
        <f>_xlfn.XLOOKUP(ResourceEffects[[#This Row],[Resource Name]],ResourceNames,ResourceIds,"")</f>
        <v>3011</v>
      </c>
      <c r="U151" s="12">
        <f>_xlfn.XLOOKUP(ResourceEffects[[#This Row],[Event Type]],EventTypeNames,EventTypeIds,"")</f>
        <v>1</v>
      </c>
      <c r="V151" s="12">
        <f>IF(ResourceEffects[[#This Row],[Is Local]]="Yes",1,0)</f>
        <v>1</v>
      </c>
      <c r="W151" s="12">
        <f>IF(ResourceEffects[[#This Row],[Is Installed]]="Yes",1,0)</f>
        <v>0</v>
      </c>
      <c r="X151" s="12">
        <f>IF(ResourceEffects[[#This Row],[Status]]="Locked",1,0)</f>
        <v>0</v>
      </c>
      <c r="Y151" s="12">
        <f>IF(ResourceEffects[[#This Row],[event_type]]=1,0,1)</f>
        <v>0</v>
      </c>
      <c r="Z151" s="12">
        <f>IF(ResourceEffects[[#This Row],[Use Abundancies]]="Yes",1,0)</f>
        <v>0</v>
      </c>
      <c r="AA151" s="12">
        <f>ResourceEffects[[#This Row],[∆]]</f>
        <v>1</v>
      </c>
    </row>
    <row r="152" spans="1:27" ht="14.4" customHeight="1" x14ac:dyDescent="0.3">
      <c r="A152" s="15">
        <v>0</v>
      </c>
      <c r="B152" t="s">
        <v>57</v>
      </c>
      <c r="D152" s="11" t="s">
        <v>395</v>
      </c>
      <c r="E152" s="11">
        <v>2</v>
      </c>
      <c r="F152" s="27" t="s">
        <v>387</v>
      </c>
      <c r="G152" t="s">
        <v>194</v>
      </c>
      <c r="H152" s="11" t="str">
        <f t="shared" si="7"/>
        <v>No</v>
      </c>
      <c r="I152" s="11">
        <f>0</f>
        <v>0</v>
      </c>
      <c r="J152" s="11" t="str">
        <f t="shared" si="8"/>
        <v>Yes</v>
      </c>
      <c r="K152" s="11" t="str">
        <f t="shared" si="9"/>
        <v>No</v>
      </c>
      <c r="L152" s="11">
        <f>INT(ResourceEffects[[#This Row],[Time Factor]]*TimeInterval/60/60/24)</f>
        <v>0</v>
      </c>
      <c r="M152" s="11">
        <f>INT(ResourceEffects[[#This Row],[Time Factor]]*TimeInterval/60/60)-ResourceEffects[[#This Row],[Days]]*24</f>
        <v>0</v>
      </c>
      <c r="N152" s="11">
        <f>INT(ResourceEffects[[#This Row],[Time Factor]]*TimeInterval/60)-ResourceEffects[[#This Row],[Hours]]*60-ResourceEffects[[#This Row],[Days]]*60*24</f>
        <v>0</v>
      </c>
      <c r="O152" s="11">
        <f>ResourceEffects[[#This Row],[Time Factor]]*TimeInterval-ResourceEffects[[#This Row],[Min]]*60-ResourceEffects[[#This Row],[Hours]]*60*60-ResourceEffects[[#This Row],[Days]]*60*60*24</f>
        <v>0</v>
      </c>
      <c r="P152" s="12">
        <f t="shared" ca="1" si="10"/>
        <v>128597423</v>
      </c>
      <c r="Q152" s="12">
        <f>_xlfn.XLOOKUP(ResourceEffects[[#This Row],[Protocol Name]],ProtocolNamesCol,ProtocolIds,"")</f>
        <v>13021</v>
      </c>
      <c r="R152" s="12">
        <f>ResourceEffects[[#This Row],[Time Factor]]</f>
        <v>0</v>
      </c>
      <c r="S152" s="12">
        <f>ResourceEffects[[#This Row],[Drone ID]]</f>
        <v>0</v>
      </c>
      <c r="T152" s="12">
        <f>_xlfn.XLOOKUP(ResourceEffects[[#This Row],[Resource Name]],ResourceNames,ResourceIds,"")</f>
        <v>2021</v>
      </c>
      <c r="U152" s="12">
        <f>_xlfn.XLOOKUP(ResourceEffects[[#This Row],[Event Type]],EventTypeNames,EventTypeIds,"")</f>
        <v>2</v>
      </c>
      <c r="V152" s="12">
        <f>IF(ResourceEffects[[#This Row],[Is Local]]="Yes",1,0)</f>
        <v>1</v>
      </c>
      <c r="W152" s="12">
        <f>IF(ResourceEffects[[#This Row],[Is Installed]]="Yes",1,0)</f>
        <v>0</v>
      </c>
      <c r="X152" s="12">
        <f>IF(ResourceEffects[[#This Row],[Status]]="Locked",1,0)</f>
        <v>0</v>
      </c>
      <c r="Y152" s="12">
        <f>IF(ResourceEffects[[#This Row],[event_type]]=1,0,1)</f>
        <v>1</v>
      </c>
      <c r="Z152" s="12">
        <f>IF(ResourceEffects[[#This Row],[Use Abundancies]]="Yes",1,0)</f>
        <v>0</v>
      </c>
      <c r="AA152" s="12">
        <f>ResourceEffects[[#This Row],[∆]]</f>
        <v>2</v>
      </c>
    </row>
    <row r="153" spans="1:27" ht="14.4" customHeight="1" x14ac:dyDescent="0.3">
      <c r="A153" s="15">
        <v>0</v>
      </c>
      <c r="B153" t="s">
        <v>57</v>
      </c>
      <c r="D153" s="11" t="s">
        <v>394</v>
      </c>
      <c r="E153" s="11">
        <v>1</v>
      </c>
      <c r="F153" s="27" t="s">
        <v>387</v>
      </c>
      <c r="G153" t="s">
        <v>219</v>
      </c>
      <c r="H153" s="11" t="str">
        <f t="shared" si="7"/>
        <v>No</v>
      </c>
      <c r="I153" s="11">
        <f>0</f>
        <v>0</v>
      </c>
      <c r="J153" s="11" t="str">
        <f t="shared" si="8"/>
        <v>Yes</v>
      </c>
      <c r="K153" s="11" t="str">
        <f t="shared" si="9"/>
        <v>No</v>
      </c>
      <c r="L153" s="11">
        <f>INT(ResourceEffects[[#This Row],[Time Factor]]*TimeInterval/60/60/24)</f>
        <v>0</v>
      </c>
      <c r="M153" s="11">
        <f>INT(ResourceEffects[[#This Row],[Time Factor]]*TimeInterval/60/60)-ResourceEffects[[#This Row],[Days]]*24</f>
        <v>0</v>
      </c>
      <c r="N153" s="11">
        <f>INT(ResourceEffects[[#This Row],[Time Factor]]*TimeInterval/60)-ResourceEffects[[#This Row],[Hours]]*60-ResourceEffects[[#This Row],[Days]]*60*24</f>
        <v>0</v>
      </c>
      <c r="O153" s="11">
        <f>ResourceEffects[[#This Row],[Time Factor]]*TimeInterval-ResourceEffects[[#This Row],[Min]]*60-ResourceEffects[[#This Row],[Hours]]*60*60-ResourceEffects[[#This Row],[Days]]*60*60*24</f>
        <v>0</v>
      </c>
      <c r="P153" s="12">
        <f t="shared" ca="1" si="10"/>
        <v>178801845</v>
      </c>
      <c r="Q153" s="12">
        <f>_xlfn.XLOOKUP(ResourceEffects[[#This Row],[Protocol Name]],ProtocolNamesCol,ProtocolIds,"")</f>
        <v>13021</v>
      </c>
      <c r="R153" s="12">
        <f>ResourceEffects[[#This Row],[Time Factor]]</f>
        <v>0</v>
      </c>
      <c r="S153" s="12">
        <f>ResourceEffects[[#This Row],[Drone ID]]</f>
        <v>0</v>
      </c>
      <c r="T153" s="12">
        <f>_xlfn.XLOOKUP(ResourceEffects[[#This Row],[Resource Name]],ResourceNames,ResourceIds,"")</f>
        <v>3021</v>
      </c>
      <c r="U153" s="12">
        <f>_xlfn.XLOOKUP(ResourceEffects[[#This Row],[Event Type]],EventTypeNames,EventTypeIds,"")</f>
        <v>1</v>
      </c>
      <c r="V153" s="12">
        <f>IF(ResourceEffects[[#This Row],[Is Local]]="Yes",1,0)</f>
        <v>1</v>
      </c>
      <c r="W153" s="12">
        <f>IF(ResourceEffects[[#This Row],[Is Installed]]="Yes",1,0)</f>
        <v>0</v>
      </c>
      <c r="X153" s="12">
        <f>IF(ResourceEffects[[#This Row],[Status]]="Locked",1,0)</f>
        <v>0</v>
      </c>
      <c r="Y153" s="12">
        <f>IF(ResourceEffects[[#This Row],[event_type]]=1,0,1)</f>
        <v>0</v>
      </c>
      <c r="Z153" s="12">
        <f>IF(ResourceEffects[[#This Row],[Use Abundancies]]="Yes",1,0)</f>
        <v>0</v>
      </c>
      <c r="AA153" s="12">
        <f>ResourceEffects[[#This Row],[∆]]</f>
        <v>1</v>
      </c>
    </row>
    <row r="154" spans="1:27" ht="14.4" customHeight="1" x14ac:dyDescent="0.3">
      <c r="A154" s="15">
        <v>0</v>
      </c>
      <c r="B154" t="s">
        <v>59</v>
      </c>
      <c r="D154" s="11" t="s">
        <v>395</v>
      </c>
      <c r="E154" s="11">
        <v>2</v>
      </c>
      <c r="F154" s="27" t="s">
        <v>387</v>
      </c>
      <c r="G154" t="s">
        <v>196</v>
      </c>
      <c r="H154" s="11" t="str">
        <f t="shared" ref="H154:H185" si="11">"No"</f>
        <v>No</v>
      </c>
      <c r="I154" s="11">
        <f>0</f>
        <v>0</v>
      </c>
      <c r="J154" s="11" t="str">
        <f t="shared" si="8"/>
        <v>Yes</v>
      </c>
      <c r="K154" s="11" t="str">
        <f t="shared" si="9"/>
        <v>No</v>
      </c>
      <c r="L154" s="11">
        <f>INT(ResourceEffects[[#This Row],[Time Factor]]*TimeInterval/60/60/24)</f>
        <v>0</v>
      </c>
      <c r="M154" s="11">
        <f>INT(ResourceEffects[[#This Row],[Time Factor]]*TimeInterval/60/60)-ResourceEffects[[#This Row],[Days]]*24</f>
        <v>0</v>
      </c>
      <c r="N154" s="11">
        <f>INT(ResourceEffects[[#This Row],[Time Factor]]*TimeInterval/60)-ResourceEffects[[#This Row],[Hours]]*60-ResourceEffects[[#This Row],[Days]]*60*24</f>
        <v>0</v>
      </c>
      <c r="O154" s="11">
        <f>ResourceEffects[[#This Row],[Time Factor]]*TimeInterval-ResourceEffects[[#This Row],[Min]]*60-ResourceEffects[[#This Row],[Hours]]*60*60-ResourceEffects[[#This Row],[Days]]*60*60*24</f>
        <v>0</v>
      </c>
      <c r="P154" s="12">
        <f t="shared" ca="1" si="10"/>
        <v>850649370</v>
      </c>
      <c r="Q154" s="12">
        <f>_xlfn.XLOOKUP(ResourceEffects[[#This Row],[Protocol Name]],ProtocolNamesCol,ProtocolIds,"")</f>
        <v>13031</v>
      </c>
      <c r="R154" s="12">
        <f>ResourceEffects[[#This Row],[Time Factor]]</f>
        <v>0</v>
      </c>
      <c r="S154" s="12">
        <f>ResourceEffects[[#This Row],[Drone ID]]</f>
        <v>0</v>
      </c>
      <c r="T154" s="12">
        <f>_xlfn.XLOOKUP(ResourceEffects[[#This Row],[Resource Name]],ResourceNames,ResourceIds,"")</f>
        <v>2022</v>
      </c>
      <c r="U154" s="12">
        <f>_xlfn.XLOOKUP(ResourceEffects[[#This Row],[Event Type]],EventTypeNames,EventTypeIds,"")</f>
        <v>2</v>
      </c>
      <c r="V154" s="12">
        <f>IF(ResourceEffects[[#This Row],[Is Local]]="Yes",1,0)</f>
        <v>1</v>
      </c>
      <c r="W154" s="12">
        <f>IF(ResourceEffects[[#This Row],[Is Installed]]="Yes",1,0)</f>
        <v>0</v>
      </c>
      <c r="X154" s="12">
        <f>IF(ResourceEffects[[#This Row],[Status]]="Locked",1,0)</f>
        <v>0</v>
      </c>
      <c r="Y154" s="12">
        <f>IF(ResourceEffects[[#This Row],[event_type]]=1,0,1)</f>
        <v>1</v>
      </c>
      <c r="Z154" s="12">
        <f>IF(ResourceEffects[[#This Row],[Use Abundancies]]="Yes",1,0)</f>
        <v>0</v>
      </c>
      <c r="AA154" s="12">
        <f>ResourceEffects[[#This Row],[∆]]</f>
        <v>2</v>
      </c>
    </row>
    <row r="155" spans="1:27" ht="14.4" customHeight="1" x14ac:dyDescent="0.3">
      <c r="A155" s="15">
        <v>0</v>
      </c>
      <c r="B155" t="s">
        <v>59</v>
      </c>
      <c r="D155" s="11" t="s">
        <v>394</v>
      </c>
      <c r="E155" s="11">
        <v>1</v>
      </c>
      <c r="F155" s="27" t="s">
        <v>387</v>
      </c>
      <c r="G155" t="s">
        <v>221</v>
      </c>
      <c r="H155" s="11" t="str">
        <f t="shared" si="11"/>
        <v>No</v>
      </c>
      <c r="I155" s="11">
        <f>0</f>
        <v>0</v>
      </c>
      <c r="J155" s="11" t="str">
        <f t="shared" si="8"/>
        <v>Yes</v>
      </c>
      <c r="K155" s="11" t="str">
        <f t="shared" si="9"/>
        <v>No</v>
      </c>
      <c r="L155" s="11">
        <f>INT(ResourceEffects[[#This Row],[Time Factor]]*TimeInterval/60/60/24)</f>
        <v>0</v>
      </c>
      <c r="M155" s="11">
        <f>INT(ResourceEffects[[#This Row],[Time Factor]]*TimeInterval/60/60)-ResourceEffects[[#This Row],[Days]]*24</f>
        <v>0</v>
      </c>
      <c r="N155" s="11">
        <f>INT(ResourceEffects[[#This Row],[Time Factor]]*TimeInterval/60)-ResourceEffects[[#This Row],[Hours]]*60-ResourceEffects[[#This Row],[Days]]*60*24</f>
        <v>0</v>
      </c>
      <c r="O155" s="11">
        <f>ResourceEffects[[#This Row],[Time Factor]]*TimeInterval-ResourceEffects[[#This Row],[Min]]*60-ResourceEffects[[#This Row],[Hours]]*60*60-ResourceEffects[[#This Row],[Days]]*60*60*24</f>
        <v>0</v>
      </c>
      <c r="P155" s="12">
        <f t="shared" ca="1" si="10"/>
        <v>614598336</v>
      </c>
      <c r="Q155" s="12">
        <f>_xlfn.XLOOKUP(ResourceEffects[[#This Row],[Protocol Name]],ProtocolNamesCol,ProtocolIds,"")</f>
        <v>13031</v>
      </c>
      <c r="R155" s="12">
        <f>ResourceEffects[[#This Row],[Time Factor]]</f>
        <v>0</v>
      </c>
      <c r="S155" s="12">
        <f>ResourceEffects[[#This Row],[Drone ID]]</f>
        <v>0</v>
      </c>
      <c r="T155" s="12">
        <f>_xlfn.XLOOKUP(ResourceEffects[[#This Row],[Resource Name]],ResourceNames,ResourceIds,"")</f>
        <v>3031</v>
      </c>
      <c r="U155" s="12">
        <f>_xlfn.XLOOKUP(ResourceEffects[[#This Row],[Event Type]],EventTypeNames,EventTypeIds,"")</f>
        <v>1</v>
      </c>
      <c r="V155" s="12">
        <f>IF(ResourceEffects[[#This Row],[Is Local]]="Yes",1,0)</f>
        <v>1</v>
      </c>
      <c r="W155" s="12">
        <f>IF(ResourceEffects[[#This Row],[Is Installed]]="Yes",1,0)</f>
        <v>0</v>
      </c>
      <c r="X155" s="12">
        <f>IF(ResourceEffects[[#This Row],[Status]]="Locked",1,0)</f>
        <v>0</v>
      </c>
      <c r="Y155" s="12">
        <f>IF(ResourceEffects[[#This Row],[event_type]]=1,0,1)</f>
        <v>0</v>
      </c>
      <c r="Z155" s="12">
        <f>IF(ResourceEffects[[#This Row],[Use Abundancies]]="Yes",1,0)</f>
        <v>0</v>
      </c>
      <c r="AA155" s="12">
        <f>ResourceEffects[[#This Row],[∆]]</f>
        <v>1</v>
      </c>
    </row>
    <row r="156" spans="1:27" ht="14.4" customHeight="1" x14ac:dyDescent="0.3">
      <c r="A156" s="15">
        <v>0</v>
      </c>
      <c r="B156" t="s">
        <v>61</v>
      </c>
      <c r="D156" s="11" t="s">
        <v>395</v>
      </c>
      <c r="E156" s="11">
        <v>2</v>
      </c>
      <c r="F156" s="27" t="s">
        <v>387</v>
      </c>
      <c r="G156" t="s">
        <v>196</v>
      </c>
      <c r="H156" s="11" t="str">
        <f t="shared" si="11"/>
        <v>No</v>
      </c>
      <c r="I156" s="11">
        <f>0</f>
        <v>0</v>
      </c>
      <c r="J156" s="11" t="str">
        <f t="shared" si="8"/>
        <v>Yes</v>
      </c>
      <c r="K156" s="11" t="str">
        <f t="shared" si="9"/>
        <v>No</v>
      </c>
      <c r="L156" s="11">
        <f>INT(ResourceEffects[[#This Row],[Time Factor]]*TimeInterval/60/60/24)</f>
        <v>0</v>
      </c>
      <c r="M156" s="11">
        <f>INT(ResourceEffects[[#This Row],[Time Factor]]*TimeInterval/60/60)-ResourceEffects[[#This Row],[Days]]*24</f>
        <v>0</v>
      </c>
      <c r="N156" s="11">
        <f>INT(ResourceEffects[[#This Row],[Time Factor]]*TimeInterval/60)-ResourceEffects[[#This Row],[Hours]]*60-ResourceEffects[[#This Row],[Days]]*60*24</f>
        <v>0</v>
      </c>
      <c r="O156" s="11">
        <f>ResourceEffects[[#This Row],[Time Factor]]*TimeInterval-ResourceEffects[[#This Row],[Min]]*60-ResourceEffects[[#This Row],[Hours]]*60*60-ResourceEffects[[#This Row],[Days]]*60*60*24</f>
        <v>0</v>
      </c>
      <c r="P156" s="12">
        <f t="shared" ca="1" si="10"/>
        <v>757617857</v>
      </c>
      <c r="Q156" s="12">
        <f>_xlfn.XLOOKUP(ResourceEffects[[#This Row],[Protocol Name]],ProtocolNamesCol,ProtocolIds,"")</f>
        <v>13101</v>
      </c>
      <c r="R156" s="12">
        <f>ResourceEffects[[#This Row],[Time Factor]]</f>
        <v>0</v>
      </c>
      <c r="S156" s="12">
        <f>ResourceEffects[[#This Row],[Drone ID]]</f>
        <v>0</v>
      </c>
      <c r="T156" s="12">
        <f>_xlfn.XLOOKUP(ResourceEffects[[#This Row],[Resource Name]],ResourceNames,ResourceIds,"")</f>
        <v>2022</v>
      </c>
      <c r="U156" s="12">
        <f>_xlfn.XLOOKUP(ResourceEffects[[#This Row],[Event Type]],EventTypeNames,EventTypeIds,"")</f>
        <v>2</v>
      </c>
      <c r="V156" s="12">
        <f>IF(ResourceEffects[[#This Row],[Is Local]]="Yes",1,0)</f>
        <v>1</v>
      </c>
      <c r="W156" s="12">
        <f>IF(ResourceEffects[[#This Row],[Is Installed]]="Yes",1,0)</f>
        <v>0</v>
      </c>
      <c r="X156" s="12">
        <f>IF(ResourceEffects[[#This Row],[Status]]="Locked",1,0)</f>
        <v>0</v>
      </c>
      <c r="Y156" s="12">
        <f>IF(ResourceEffects[[#This Row],[event_type]]=1,0,1)</f>
        <v>1</v>
      </c>
      <c r="Z156" s="12">
        <f>IF(ResourceEffects[[#This Row],[Use Abundancies]]="Yes",1,0)</f>
        <v>0</v>
      </c>
      <c r="AA156" s="12">
        <f>ResourceEffects[[#This Row],[∆]]</f>
        <v>2</v>
      </c>
    </row>
    <row r="157" spans="1:27" ht="14.4" customHeight="1" x14ac:dyDescent="0.3">
      <c r="A157" s="15">
        <v>0</v>
      </c>
      <c r="B157" t="s">
        <v>61</v>
      </c>
      <c r="D157" s="11" t="s">
        <v>394</v>
      </c>
      <c r="E157" s="11">
        <v>1</v>
      </c>
      <c r="F157" s="27" t="s">
        <v>387</v>
      </c>
      <c r="G157" t="s">
        <v>223</v>
      </c>
      <c r="H157" s="11" t="str">
        <f t="shared" si="11"/>
        <v>No</v>
      </c>
      <c r="I157" s="11">
        <f>0</f>
        <v>0</v>
      </c>
      <c r="J157" s="11" t="str">
        <f t="shared" si="8"/>
        <v>Yes</v>
      </c>
      <c r="K157" s="11" t="str">
        <f t="shared" si="9"/>
        <v>No</v>
      </c>
      <c r="L157" s="11">
        <f>INT(ResourceEffects[[#This Row],[Time Factor]]*TimeInterval/60/60/24)</f>
        <v>0</v>
      </c>
      <c r="M157" s="11">
        <f>INT(ResourceEffects[[#This Row],[Time Factor]]*TimeInterval/60/60)-ResourceEffects[[#This Row],[Days]]*24</f>
        <v>0</v>
      </c>
      <c r="N157" s="11">
        <f>INT(ResourceEffects[[#This Row],[Time Factor]]*TimeInterval/60)-ResourceEffects[[#This Row],[Hours]]*60-ResourceEffects[[#This Row],[Days]]*60*24</f>
        <v>0</v>
      </c>
      <c r="O157" s="11">
        <f>ResourceEffects[[#This Row],[Time Factor]]*TimeInterval-ResourceEffects[[#This Row],[Min]]*60-ResourceEffects[[#This Row],[Hours]]*60*60-ResourceEffects[[#This Row],[Days]]*60*60*24</f>
        <v>0</v>
      </c>
      <c r="P157" s="12">
        <f t="shared" ca="1" si="10"/>
        <v>676278685</v>
      </c>
      <c r="Q157" s="12">
        <f>_xlfn.XLOOKUP(ResourceEffects[[#This Row],[Protocol Name]],ProtocolNamesCol,ProtocolIds,"")</f>
        <v>13101</v>
      </c>
      <c r="R157" s="12">
        <f>ResourceEffects[[#This Row],[Time Factor]]</f>
        <v>0</v>
      </c>
      <c r="S157" s="12">
        <f>ResourceEffects[[#This Row],[Drone ID]]</f>
        <v>0</v>
      </c>
      <c r="T157" s="12">
        <f>_xlfn.XLOOKUP(ResourceEffects[[#This Row],[Resource Name]],ResourceNames,ResourceIds,"")</f>
        <v>3101</v>
      </c>
      <c r="U157" s="12">
        <f>_xlfn.XLOOKUP(ResourceEffects[[#This Row],[Event Type]],EventTypeNames,EventTypeIds,"")</f>
        <v>1</v>
      </c>
      <c r="V157" s="12">
        <f>IF(ResourceEffects[[#This Row],[Is Local]]="Yes",1,0)</f>
        <v>1</v>
      </c>
      <c r="W157" s="12">
        <f>IF(ResourceEffects[[#This Row],[Is Installed]]="Yes",1,0)</f>
        <v>0</v>
      </c>
      <c r="X157" s="12">
        <f>IF(ResourceEffects[[#This Row],[Status]]="Locked",1,0)</f>
        <v>0</v>
      </c>
      <c r="Y157" s="12">
        <f>IF(ResourceEffects[[#This Row],[event_type]]=1,0,1)</f>
        <v>0</v>
      </c>
      <c r="Z157" s="12">
        <f>IF(ResourceEffects[[#This Row],[Use Abundancies]]="Yes",1,0)</f>
        <v>0</v>
      </c>
      <c r="AA157" s="12">
        <f>ResourceEffects[[#This Row],[∆]]</f>
        <v>1</v>
      </c>
    </row>
    <row r="158" spans="1:27" ht="14.4" customHeight="1" x14ac:dyDescent="0.3">
      <c r="A158" s="15">
        <v>0</v>
      </c>
      <c r="B158" t="s">
        <v>63</v>
      </c>
      <c r="D158" s="11" t="s">
        <v>395</v>
      </c>
      <c r="E158" s="11">
        <v>2</v>
      </c>
      <c r="F158" s="27" t="s">
        <v>387</v>
      </c>
      <c r="G158" t="s">
        <v>194</v>
      </c>
      <c r="H158" s="11" t="str">
        <f t="shared" si="11"/>
        <v>No</v>
      </c>
      <c r="I158" s="11">
        <f>0</f>
        <v>0</v>
      </c>
      <c r="J158" s="11" t="str">
        <f t="shared" si="8"/>
        <v>Yes</v>
      </c>
      <c r="K158" s="11" t="str">
        <f t="shared" si="9"/>
        <v>No</v>
      </c>
      <c r="L158" s="11">
        <f>INT(ResourceEffects[[#This Row],[Time Factor]]*TimeInterval/60/60/24)</f>
        <v>0</v>
      </c>
      <c r="M158" s="11">
        <f>INT(ResourceEffects[[#This Row],[Time Factor]]*TimeInterval/60/60)-ResourceEffects[[#This Row],[Days]]*24</f>
        <v>0</v>
      </c>
      <c r="N158" s="11">
        <f>INT(ResourceEffects[[#This Row],[Time Factor]]*TimeInterval/60)-ResourceEffects[[#This Row],[Hours]]*60-ResourceEffects[[#This Row],[Days]]*60*24</f>
        <v>0</v>
      </c>
      <c r="O158" s="11">
        <f>ResourceEffects[[#This Row],[Time Factor]]*TimeInterval-ResourceEffects[[#This Row],[Min]]*60-ResourceEffects[[#This Row],[Hours]]*60*60-ResourceEffects[[#This Row],[Days]]*60*60*24</f>
        <v>0</v>
      </c>
      <c r="P158" s="12">
        <f t="shared" ca="1" si="10"/>
        <v>231429114</v>
      </c>
      <c r="Q158" s="12">
        <f>_xlfn.XLOOKUP(ResourceEffects[[#This Row],[Protocol Name]],ProtocolNamesCol,ProtocolIds,"")</f>
        <v>13111</v>
      </c>
      <c r="R158" s="12">
        <f>ResourceEffects[[#This Row],[Time Factor]]</f>
        <v>0</v>
      </c>
      <c r="S158" s="12">
        <f>ResourceEffects[[#This Row],[Drone ID]]</f>
        <v>0</v>
      </c>
      <c r="T158" s="12">
        <f>_xlfn.XLOOKUP(ResourceEffects[[#This Row],[Resource Name]],ResourceNames,ResourceIds,"")</f>
        <v>2021</v>
      </c>
      <c r="U158" s="12">
        <f>_xlfn.XLOOKUP(ResourceEffects[[#This Row],[Event Type]],EventTypeNames,EventTypeIds,"")</f>
        <v>2</v>
      </c>
      <c r="V158" s="12">
        <f>IF(ResourceEffects[[#This Row],[Is Local]]="Yes",1,0)</f>
        <v>1</v>
      </c>
      <c r="W158" s="12">
        <f>IF(ResourceEffects[[#This Row],[Is Installed]]="Yes",1,0)</f>
        <v>0</v>
      </c>
      <c r="X158" s="12">
        <f>IF(ResourceEffects[[#This Row],[Status]]="Locked",1,0)</f>
        <v>0</v>
      </c>
      <c r="Y158" s="12">
        <f>IF(ResourceEffects[[#This Row],[event_type]]=1,0,1)</f>
        <v>1</v>
      </c>
      <c r="Z158" s="12">
        <f>IF(ResourceEffects[[#This Row],[Use Abundancies]]="Yes",1,0)</f>
        <v>0</v>
      </c>
      <c r="AA158" s="12">
        <f>ResourceEffects[[#This Row],[∆]]</f>
        <v>2</v>
      </c>
    </row>
    <row r="159" spans="1:27" ht="14.4" customHeight="1" x14ac:dyDescent="0.3">
      <c r="A159" s="15">
        <v>0</v>
      </c>
      <c r="B159" t="s">
        <v>63</v>
      </c>
      <c r="D159" s="11" t="s">
        <v>394</v>
      </c>
      <c r="E159" s="11">
        <v>1</v>
      </c>
      <c r="F159" s="27" t="s">
        <v>387</v>
      </c>
      <c r="G159" t="s">
        <v>225</v>
      </c>
      <c r="H159" s="11" t="str">
        <f t="shared" si="11"/>
        <v>No</v>
      </c>
      <c r="I159" s="11">
        <f>0</f>
        <v>0</v>
      </c>
      <c r="J159" s="11" t="str">
        <f t="shared" si="8"/>
        <v>Yes</v>
      </c>
      <c r="K159" s="11" t="str">
        <f t="shared" si="9"/>
        <v>No</v>
      </c>
      <c r="L159" s="11">
        <f>INT(ResourceEffects[[#This Row],[Time Factor]]*TimeInterval/60/60/24)</f>
        <v>0</v>
      </c>
      <c r="M159" s="11">
        <f>INT(ResourceEffects[[#This Row],[Time Factor]]*TimeInterval/60/60)-ResourceEffects[[#This Row],[Days]]*24</f>
        <v>0</v>
      </c>
      <c r="N159" s="11">
        <f>INT(ResourceEffects[[#This Row],[Time Factor]]*TimeInterval/60)-ResourceEffects[[#This Row],[Hours]]*60-ResourceEffects[[#This Row],[Days]]*60*24</f>
        <v>0</v>
      </c>
      <c r="O159" s="11">
        <f>ResourceEffects[[#This Row],[Time Factor]]*TimeInterval-ResourceEffects[[#This Row],[Min]]*60-ResourceEffects[[#This Row],[Hours]]*60*60-ResourceEffects[[#This Row],[Days]]*60*60*24</f>
        <v>0</v>
      </c>
      <c r="P159" s="12">
        <f t="shared" ca="1" si="10"/>
        <v>202505576</v>
      </c>
      <c r="Q159" s="12">
        <f>_xlfn.XLOOKUP(ResourceEffects[[#This Row],[Protocol Name]],ProtocolNamesCol,ProtocolIds,"")</f>
        <v>13111</v>
      </c>
      <c r="R159" s="12">
        <f>ResourceEffects[[#This Row],[Time Factor]]</f>
        <v>0</v>
      </c>
      <c r="S159" s="12">
        <f>ResourceEffects[[#This Row],[Drone ID]]</f>
        <v>0</v>
      </c>
      <c r="T159" s="12">
        <f>_xlfn.XLOOKUP(ResourceEffects[[#This Row],[Resource Name]],ResourceNames,ResourceIds,"")</f>
        <v>3111</v>
      </c>
      <c r="U159" s="12">
        <f>_xlfn.XLOOKUP(ResourceEffects[[#This Row],[Event Type]],EventTypeNames,EventTypeIds,"")</f>
        <v>1</v>
      </c>
      <c r="V159" s="12">
        <f>IF(ResourceEffects[[#This Row],[Is Local]]="Yes",1,0)</f>
        <v>1</v>
      </c>
      <c r="W159" s="12">
        <f>IF(ResourceEffects[[#This Row],[Is Installed]]="Yes",1,0)</f>
        <v>0</v>
      </c>
      <c r="X159" s="12">
        <f>IF(ResourceEffects[[#This Row],[Status]]="Locked",1,0)</f>
        <v>0</v>
      </c>
      <c r="Y159" s="12">
        <f>IF(ResourceEffects[[#This Row],[event_type]]=1,0,1)</f>
        <v>0</v>
      </c>
      <c r="Z159" s="12">
        <f>IF(ResourceEffects[[#This Row],[Use Abundancies]]="Yes",1,0)</f>
        <v>0</v>
      </c>
      <c r="AA159" s="12">
        <f>ResourceEffects[[#This Row],[∆]]</f>
        <v>1</v>
      </c>
    </row>
    <row r="160" spans="1:27" ht="14.4" customHeight="1" x14ac:dyDescent="0.3">
      <c r="A160" s="15">
        <v>0</v>
      </c>
      <c r="B160" t="s">
        <v>65</v>
      </c>
      <c r="D160" s="11" t="s">
        <v>395</v>
      </c>
      <c r="E160" s="11">
        <v>2</v>
      </c>
      <c r="F160" s="27" t="s">
        <v>387</v>
      </c>
      <c r="G160" t="s">
        <v>194</v>
      </c>
      <c r="H160" s="11" t="str">
        <f t="shared" si="11"/>
        <v>No</v>
      </c>
      <c r="I160" s="11">
        <f>0</f>
        <v>0</v>
      </c>
      <c r="J160" s="11" t="str">
        <f t="shared" si="8"/>
        <v>Yes</v>
      </c>
      <c r="K160" s="11" t="str">
        <f t="shared" si="9"/>
        <v>No</v>
      </c>
      <c r="L160" s="11">
        <f>INT(ResourceEffects[[#This Row],[Time Factor]]*TimeInterval/60/60/24)</f>
        <v>0</v>
      </c>
      <c r="M160" s="11">
        <f>INT(ResourceEffects[[#This Row],[Time Factor]]*TimeInterval/60/60)-ResourceEffects[[#This Row],[Days]]*24</f>
        <v>0</v>
      </c>
      <c r="N160" s="11">
        <f>INT(ResourceEffects[[#This Row],[Time Factor]]*TimeInterval/60)-ResourceEffects[[#This Row],[Hours]]*60-ResourceEffects[[#This Row],[Days]]*60*24</f>
        <v>0</v>
      </c>
      <c r="O160" s="11">
        <f>ResourceEffects[[#This Row],[Time Factor]]*TimeInterval-ResourceEffects[[#This Row],[Min]]*60-ResourceEffects[[#This Row],[Hours]]*60*60-ResourceEffects[[#This Row],[Days]]*60*60*24</f>
        <v>0</v>
      </c>
      <c r="P160" s="12">
        <f t="shared" ca="1" si="10"/>
        <v>555704739</v>
      </c>
      <c r="Q160" s="12">
        <f>_xlfn.XLOOKUP(ResourceEffects[[#This Row],[Protocol Name]],ProtocolNamesCol,ProtocolIds,"")</f>
        <v>13121</v>
      </c>
      <c r="R160" s="12">
        <f>ResourceEffects[[#This Row],[Time Factor]]</f>
        <v>0</v>
      </c>
      <c r="S160" s="12">
        <f>ResourceEffects[[#This Row],[Drone ID]]</f>
        <v>0</v>
      </c>
      <c r="T160" s="12">
        <f>_xlfn.XLOOKUP(ResourceEffects[[#This Row],[Resource Name]],ResourceNames,ResourceIds,"")</f>
        <v>2021</v>
      </c>
      <c r="U160" s="12">
        <f>_xlfn.XLOOKUP(ResourceEffects[[#This Row],[Event Type]],EventTypeNames,EventTypeIds,"")</f>
        <v>2</v>
      </c>
      <c r="V160" s="12">
        <f>IF(ResourceEffects[[#This Row],[Is Local]]="Yes",1,0)</f>
        <v>1</v>
      </c>
      <c r="W160" s="12">
        <f>IF(ResourceEffects[[#This Row],[Is Installed]]="Yes",1,0)</f>
        <v>0</v>
      </c>
      <c r="X160" s="12">
        <f>IF(ResourceEffects[[#This Row],[Status]]="Locked",1,0)</f>
        <v>0</v>
      </c>
      <c r="Y160" s="12">
        <f>IF(ResourceEffects[[#This Row],[event_type]]=1,0,1)</f>
        <v>1</v>
      </c>
      <c r="Z160" s="12">
        <f>IF(ResourceEffects[[#This Row],[Use Abundancies]]="Yes",1,0)</f>
        <v>0</v>
      </c>
      <c r="AA160" s="12">
        <f>ResourceEffects[[#This Row],[∆]]</f>
        <v>2</v>
      </c>
    </row>
    <row r="161" spans="1:27" ht="14.4" customHeight="1" x14ac:dyDescent="0.3">
      <c r="A161" s="15">
        <v>0</v>
      </c>
      <c r="B161" t="s">
        <v>65</v>
      </c>
      <c r="D161" s="11" t="s">
        <v>394</v>
      </c>
      <c r="E161" s="11">
        <v>1</v>
      </c>
      <c r="F161" s="27" t="s">
        <v>387</v>
      </c>
      <c r="G161" t="s">
        <v>227</v>
      </c>
      <c r="H161" s="11" t="str">
        <f t="shared" si="11"/>
        <v>No</v>
      </c>
      <c r="I161" s="11">
        <f>0</f>
        <v>0</v>
      </c>
      <c r="J161" s="11" t="str">
        <f t="shared" si="8"/>
        <v>Yes</v>
      </c>
      <c r="K161" s="11" t="str">
        <f t="shared" si="9"/>
        <v>No</v>
      </c>
      <c r="L161" s="11">
        <f>INT(ResourceEffects[[#This Row],[Time Factor]]*TimeInterval/60/60/24)</f>
        <v>0</v>
      </c>
      <c r="M161" s="11">
        <f>INT(ResourceEffects[[#This Row],[Time Factor]]*TimeInterval/60/60)-ResourceEffects[[#This Row],[Days]]*24</f>
        <v>0</v>
      </c>
      <c r="N161" s="11">
        <f>INT(ResourceEffects[[#This Row],[Time Factor]]*TimeInterval/60)-ResourceEffects[[#This Row],[Hours]]*60-ResourceEffects[[#This Row],[Days]]*60*24</f>
        <v>0</v>
      </c>
      <c r="O161" s="11">
        <f>ResourceEffects[[#This Row],[Time Factor]]*TimeInterval-ResourceEffects[[#This Row],[Min]]*60-ResourceEffects[[#This Row],[Hours]]*60*60-ResourceEffects[[#This Row],[Days]]*60*60*24</f>
        <v>0</v>
      </c>
      <c r="P161" s="12">
        <f t="shared" ca="1" si="10"/>
        <v>716912259</v>
      </c>
      <c r="Q161" s="12">
        <f>_xlfn.XLOOKUP(ResourceEffects[[#This Row],[Protocol Name]],ProtocolNamesCol,ProtocolIds,"")</f>
        <v>13121</v>
      </c>
      <c r="R161" s="12">
        <f>ResourceEffects[[#This Row],[Time Factor]]</f>
        <v>0</v>
      </c>
      <c r="S161" s="12">
        <f>ResourceEffects[[#This Row],[Drone ID]]</f>
        <v>0</v>
      </c>
      <c r="T161" s="12">
        <f>_xlfn.XLOOKUP(ResourceEffects[[#This Row],[Resource Name]],ResourceNames,ResourceIds,"")</f>
        <v>3121</v>
      </c>
      <c r="U161" s="12">
        <f>_xlfn.XLOOKUP(ResourceEffects[[#This Row],[Event Type]],EventTypeNames,EventTypeIds,"")</f>
        <v>1</v>
      </c>
      <c r="V161" s="12">
        <f>IF(ResourceEffects[[#This Row],[Is Local]]="Yes",1,0)</f>
        <v>1</v>
      </c>
      <c r="W161" s="12">
        <f>IF(ResourceEffects[[#This Row],[Is Installed]]="Yes",1,0)</f>
        <v>0</v>
      </c>
      <c r="X161" s="12">
        <f>IF(ResourceEffects[[#This Row],[Status]]="Locked",1,0)</f>
        <v>0</v>
      </c>
      <c r="Y161" s="12">
        <f>IF(ResourceEffects[[#This Row],[event_type]]=1,0,1)</f>
        <v>0</v>
      </c>
      <c r="Z161" s="12">
        <f>IF(ResourceEffects[[#This Row],[Use Abundancies]]="Yes",1,0)</f>
        <v>0</v>
      </c>
      <c r="AA161" s="12">
        <f>ResourceEffects[[#This Row],[∆]]</f>
        <v>1</v>
      </c>
    </row>
    <row r="162" spans="1:27" ht="14.4" customHeight="1" x14ac:dyDescent="0.3">
      <c r="A162" s="15">
        <v>0</v>
      </c>
      <c r="B162" t="s">
        <v>67</v>
      </c>
      <c r="D162" s="11" t="s">
        <v>395</v>
      </c>
      <c r="E162" s="11">
        <v>2</v>
      </c>
      <c r="F162" s="27" t="s">
        <v>387</v>
      </c>
      <c r="G162" t="s">
        <v>209</v>
      </c>
      <c r="H162" s="11" t="str">
        <f t="shared" si="11"/>
        <v>No</v>
      </c>
      <c r="I162" s="11">
        <f>0</f>
        <v>0</v>
      </c>
      <c r="J162" s="11" t="str">
        <f t="shared" si="8"/>
        <v>Yes</v>
      </c>
      <c r="K162" s="11" t="str">
        <f t="shared" si="9"/>
        <v>No</v>
      </c>
      <c r="L162" s="11">
        <f>INT(ResourceEffects[[#This Row],[Time Factor]]*TimeInterval/60/60/24)</f>
        <v>0</v>
      </c>
      <c r="M162" s="11">
        <f>INT(ResourceEffects[[#This Row],[Time Factor]]*TimeInterval/60/60)-ResourceEffects[[#This Row],[Days]]*24</f>
        <v>0</v>
      </c>
      <c r="N162" s="11">
        <f>INT(ResourceEffects[[#This Row],[Time Factor]]*TimeInterval/60)-ResourceEffects[[#This Row],[Hours]]*60-ResourceEffects[[#This Row],[Days]]*60*24</f>
        <v>0</v>
      </c>
      <c r="O162" s="11">
        <f>ResourceEffects[[#This Row],[Time Factor]]*TimeInterval-ResourceEffects[[#This Row],[Min]]*60-ResourceEffects[[#This Row],[Hours]]*60*60-ResourceEffects[[#This Row],[Days]]*60*60*24</f>
        <v>0</v>
      </c>
      <c r="P162" s="12">
        <f t="shared" ca="1" si="10"/>
        <v>910261980</v>
      </c>
      <c r="Q162" s="12">
        <f>_xlfn.XLOOKUP(ResourceEffects[[#This Row],[Protocol Name]],ProtocolNamesCol,ProtocolIds,"")</f>
        <v>13141</v>
      </c>
      <c r="R162" s="12">
        <f>ResourceEffects[[#This Row],[Time Factor]]</f>
        <v>0</v>
      </c>
      <c r="S162" s="12">
        <f>ResourceEffects[[#This Row],[Drone ID]]</f>
        <v>0</v>
      </c>
      <c r="T162" s="12">
        <f>_xlfn.XLOOKUP(ResourceEffects[[#This Row],[Resource Name]],ResourceNames,ResourceIds,"")</f>
        <v>2051</v>
      </c>
      <c r="U162" s="12">
        <f>_xlfn.XLOOKUP(ResourceEffects[[#This Row],[Event Type]],EventTypeNames,EventTypeIds,"")</f>
        <v>2</v>
      </c>
      <c r="V162" s="12">
        <f>IF(ResourceEffects[[#This Row],[Is Local]]="Yes",1,0)</f>
        <v>1</v>
      </c>
      <c r="W162" s="12">
        <f>IF(ResourceEffects[[#This Row],[Is Installed]]="Yes",1,0)</f>
        <v>0</v>
      </c>
      <c r="X162" s="12">
        <f>IF(ResourceEffects[[#This Row],[Status]]="Locked",1,0)</f>
        <v>0</v>
      </c>
      <c r="Y162" s="12">
        <f>IF(ResourceEffects[[#This Row],[event_type]]=1,0,1)</f>
        <v>1</v>
      </c>
      <c r="Z162" s="12">
        <f>IF(ResourceEffects[[#This Row],[Use Abundancies]]="Yes",1,0)</f>
        <v>0</v>
      </c>
      <c r="AA162" s="12">
        <f>ResourceEffects[[#This Row],[∆]]</f>
        <v>2</v>
      </c>
    </row>
    <row r="163" spans="1:27" ht="14.4" customHeight="1" x14ac:dyDescent="0.3">
      <c r="A163" s="15">
        <v>0</v>
      </c>
      <c r="B163" t="s">
        <v>67</v>
      </c>
      <c r="D163" s="11" t="s">
        <v>394</v>
      </c>
      <c r="E163" s="11">
        <v>1</v>
      </c>
      <c r="F163" s="27" t="s">
        <v>387</v>
      </c>
      <c r="G163" t="s">
        <v>229</v>
      </c>
      <c r="H163" s="11" t="str">
        <f t="shared" si="11"/>
        <v>No</v>
      </c>
      <c r="I163" s="11">
        <f>0</f>
        <v>0</v>
      </c>
      <c r="J163" s="11" t="str">
        <f t="shared" si="8"/>
        <v>Yes</v>
      </c>
      <c r="K163" s="11" t="str">
        <f t="shared" si="9"/>
        <v>No</v>
      </c>
      <c r="L163" s="11">
        <f>INT(ResourceEffects[[#This Row],[Time Factor]]*TimeInterval/60/60/24)</f>
        <v>0</v>
      </c>
      <c r="M163" s="11">
        <f>INT(ResourceEffects[[#This Row],[Time Factor]]*TimeInterval/60/60)-ResourceEffects[[#This Row],[Days]]*24</f>
        <v>0</v>
      </c>
      <c r="N163" s="11">
        <f>INT(ResourceEffects[[#This Row],[Time Factor]]*TimeInterval/60)-ResourceEffects[[#This Row],[Hours]]*60-ResourceEffects[[#This Row],[Days]]*60*24</f>
        <v>0</v>
      </c>
      <c r="O163" s="11">
        <f>ResourceEffects[[#This Row],[Time Factor]]*TimeInterval-ResourceEffects[[#This Row],[Min]]*60-ResourceEffects[[#This Row],[Hours]]*60*60-ResourceEffects[[#This Row],[Days]]*60*60*24</f>
        <v>0</v>
      </c>
      <c r="P163" s="12">
        <f t="shared" ca="1" si="10"/>
        <v>833730919</v>
      </c>
      <c r="Q163" s="12">
        <f>_xlfn.XLOOKUP(ResourceEffects[[#This Row],[Protocol Name]],ProtocolNamesCol,ProtocolIds,"")</f>
        <v>13141</v>
      </c>
      <c r="R163" s="12">
        <f>ResourceEffects[[#This Row],[Time Factor]]</f>
        <v>0</v>
      </c>
      <c r="S163" s="12">
        <f>ResourceEffects[[#This Row],[Drone ID]]</f>
        <v>0</v>
      </c>
      <c r="T163" s="12">
        <f>_xlfn.XLOOKUP(ResourceEffects[[#This Row],[Resource Name]],ResourceNames,ResourceIds,"")</f>
        <v>3141</v>
      </c>
      <c r="U163" s="12">
        <f>_xlfn.XLOOKUP(ResourceEffects[[#This Row],[Event Type]],EventTypeNames,EventTypeIds,"")</f>
        <v>1</v>
      </c>
      <c r="V163" s="12">
        <f>IF(ResourceEffects[[#This Row],[Is Local]]="Yes",1,0)</f>
        <v>1</v>
      </c>
      <c r="W163" s="12">
        <f>IF(ResourceEffects[[#This Row],[Is Installed]]="Yes",1,0)</f>
        <v>0</v>
      </c>
      <c r="X163" s="12">
        <f>IF(ResourceEffects[[#This Row],[Status]]="Locked",1,0)</f>
        <v>0</v>
      </c>
      <c r="Y163" s="12">
        <f>IF(ResourceEffects[[#This Row],[event_type]]=1,0,1)</f>
        <v>0</v>
      </c>
      <c r="Z163" s="12">
        <f>IF(ResourceEffects[[#This Row],[Use Abundancies]]="Yes",1,0)</f>
        <v>0</v>
      </c>
      <c r="AA163" s="12">
        <f>ResourceEffects[[#This Row],[∆]]</f>
        <v>1</v>
      </c>
    </row>
    <row r="164" spans="1:27" ht="14.4" customHeight="1" x14ac:dyDescent="0.3">
      <c r="A164" s="15">
        <v>0</v>
      </c>
      <c r="B164" t="s">
        <v>69</v>
      </c>
      <c r="D164" s="11" t="s">
        <v>395</v>
      </c>
      <c r="E164" s="11">
        <v>2</v>
      </c>
      <c r="F164" s="27" t="s">
        <v>387</v>
      </c>
      <c r="G164" t="s">
        <v>194</v>
      </c>
      <c r="H164" s="11" t="str">
        <f t="shared" si="11"/>
        <v>No</v>
      </c>
      <c r="I164" s="11">
        <f>0</f>
        <v>0</v>
      </c>
      <c r="J164" s="11" t="str">
        <f t="shared" si="8"/>
        <v>Yes</v>
      </c>
      <c r="K164" s="11" t="str">
        <f t="shared" si="9"/>
        <v>No</v>
      </c>
      <c r="L164" s="11">
        <f>INT(ResourceEffects[[#This Row],[Time Factor]]*TimeInterval/60/60/24)</f>
        <v>0</v>
      </c>
      <c r="M164" s="11">
        <f>INT(ResourceEffects[[#This Row],[Time Factor]]*TimeInterval/60/60)-ResourceEffects[[#This Row],[Days]]*24</f>
        <v>0</v>
      </c>
      <c r="N164" s="11">
        <f>INT(ResourceEffects[[#This Row],[Time Factor]]*TimeInterval/60)-ResourceEffects[[#This Row],[Hours]]*60-ResourceEffects[[#This Row],[Days]]*60*24</f>
        <v>0</v>
      </c>
      <c r="O164" s="11">
        <f>ResourceEffects[[#This Row],[Time Factor]]*TimeInterval-ResourceEffects[[#This Row],[Min]]*60-ResourceEffects[[#This Row],[Hours]]*60*60-ResourceEffects[[#This Row],[Days]]*60*60*24</f>
        <v>0</v>
      </c>
      <c r="P164" s="12">
        <f t="shared" ca="1" si="10"/>
        <v>869334530</v>
      </c>
      <c r="Q164" s="12">
        <f>_xlfn.XLOOKUP(ResourceEffects[[#This Row],[Protocol Name]],ProtocolNamesCol,ProtocolIds,"")</f>
        <v>13201</v>
      </c>
      <c r="R164" s="12">
        <f>ResourceEffects[[#This Row],[Time Factor]]</f>
        <v>0</v>
      </c>
      <c r="S164" s="12">
        <f>ResourceEffects[[#This Row],[Drone ID]]</f>
        <v>0</v>
      </c>
      <c r="T164" s="12">
        <f>_xlfn.XLOOKUP(ResourceEffects[[#This Row],[Resource Name]],ResourceNames,ResourceIds,"")</f>
        <v>2021</v>
      </c>
      <c r="U164" s="12">
        <f>_xlfn.XLOOKUP(ResourceEffects[[#This Row],[Event Type]],EventTypeNames,EventTypeIds,"")</f>
        <v>2</v>
      </c>
      <c r="V164" s="12">
        <f>IF(ResourceEffects[[#This Row],[Is Local]]="Yes",1,0)</f>
        <v>1</v>
      </c>
      <c r="W164" s="12">
        <f>IF(ResourceEffects[[#This Row],[Is Installed]]="Yes",1,0)</f>
        <v>0</v>
      </c>
      <c r="X164" s="12">
        <f>IF(ResourceEffects[[#This Row],[Status]]="Locked",1,0)</f>
        <v>0</v>
      </c>
      <c r="Y164" s="12">
        <f>IF(ResourceEffects[[#This Row],[event_type]]=1,0,1)</f>
        <v>1</v>
      </c>
      <c r="Z164" s="12">
        <f>IF(ResourceEffects[[#This Row],[Use Abundancies]]="Yes",1,0)</f>
        <v>0</v>
      </c>
      <c r="AA164" s="12">
        <f>ResourceEffects[[#This Row],[∆]]</f>
        <v>2</v>
      </c>
    </row>
    <row r="165" spans="1:27" ht="14.4" customHeight="1" x14ac:dyDescent="0.3">
      <c r="A165" s="15">
        <v>0</v>
      </c>
      <c r="B165" t="s">
        <v>69</v>
      </c>
      <c r="D165" s="11" t="s">
        <v>394</v>
      </c>
      <c r="E165" s="11">
        <v>1</v>
      </c>
      <c r="F165" s="27" t="s">
        <v>387</v>
      </c>
      <c r="G165" t="s">
        <v>231</v>
      </c>
      <c r="H165" s="11" t="str">
        <f t="shared" si="11"/>
        <v>No</v>
      </c>
      <c r="I165" s="11">
        <f>0</f>
        <v>0</v>
      </c>
      <c r="J165" s="11" t="str">
        <f t="shared" si="8"/>
        <v>Yes</v>
      </c>
      <c r="K165" s="11" t="str">
        <f t="shared" si="9"/>
        <v>No</v>
      </c>
      <c r="L165" s="11">
        <f>INT(ResourceEffects[[#This Row],[Time Factor]]*TimeInterval/60/60/24)</f>
        <v>0</v>
      </c>
      <c r="M165" s="11">
        <f>INT(ResourceEffects[[#This Row],[Time Factor]]*TimeInterval/60/60)-ResourceEffects[[#This Row],[Days]]*24</f>
        <v>0</v>
      </c>
      <c r="N165" s="11">
        <f>INT(ResourceEffects[[#This Row],[Time Factor]]*TimeInterval/60)-ResourceEffects[[#This Row],[Hours]]*60-ResourceEffects[[#This Row],[Days]]*60*24</f>
        <v>0</v>
      </c>
      <c r="O165" s="11">
        <f>ResourceEffects[[#This Row],[Time Factor]]*TimeInterval-ResourceEffects[[#This Row],[Min]]*60-ResourceEffects[[#This Row],[Hours]]*60*60-ResourceEffects[[#This Row],[Days]]*60*60*24</f>
        <v>0</v>
      </c>
      <c r="P165" s="12">
        <f t="shared" ca="1" si="10"/>
        <v>284465673</v>
      </c>
      <c r="Q165" s="12">
        <f>_xlfn.XLOOKUP(ResourceEffects[[#This Row],[Protocol Name]],ProtocolNamesCol,ProtocolIds,"")</f>
        <v>13201</v>
      </c>
      <c r="R165" s="12">
        <f>ResourceEffects[[#This Row],[Time Factor]]</f>
        <v>0</v>
      </c>
      <c r="S165" s="12">
        <f>ResourceEffects[[#This Row],[Drone ID]]</f>
        <v>0</v>
      </c>
      <c r="T165" s="12">
        <f>_xlfn.XLOOKUP(ResourceEffects[[#This Row],[Resource Name]],ResourceNames,ResourceIds,"")</f>
        <v>3201</v>
      </c>
      <c r="U165" s="12">
        <f>_xlfn.XLOOKUP(ResourceEffects[[#This Row],[Event Type]],EventTypeNames,EventTypeIds,"")</f>
        <v>1</v>
      </c>
      <c r="V165" s="12">
        <f>IF(ResourceEffects[[#This Row],[Is Local]]="Yes",1,0)</f>
        <v>1</v>
      </c>
      <c r="W165" s="12">
        <f>IF(ResourceEffects[[#This Row],[Is Installed]]="Yes",1,0)</f>
        <v>0</v>
      </c>
      <c r="X165" s="12">
        <f>IF(ResourceEffects[[#This Row],[Status]]="Locked",1,0)</f>
        <v>0</v>
      </c>
      <c r="Y165" s="12">
        <f>IF(ResourceEffects[[#This Row],[event_type]]=1,0,1)</f>
        <v>0</v>
      </c>
      <c r="Z165" s="12">
        <f>IF(ResourceEffects[[#This Row],[Use Abundancies]]="Yes",1,0)</f>
        <v>0</v>
      </c>
      <c r="AA165" s="12">
        <f>ResourceEffects[[#This Row],[∆]]</f>
        <v>1</v>
      </c>
    </row>
    <row r="166" spans="1:27" ht="14.4" customHeight="1" x14ac:dyDescent="0.3">
      <c r="A166" s="15">
        <v>0</v>
      </c>
      <c r="B166" t="s">
        <v>71</v>
      </c>
      <c r="D166" s="11" t="s">
        <v>395</v>
      </c>
      <c r="E166" s="11">
        <v>1</v>
      </c>
      <c r="F166" s="27" t="s">
        <v>387</v>
      </c>
      <c r="G166" t="s">
        <v>196</v>
      </c>
      <c r="H166" s="11" t="str">
        <f t="shared" si="11"/>
        <v>No</v>
      </c>
      <c r="I166" s="11">
        <f>0</f>
        <v>0</v>
      </c>
      <c r="J166" s="11" t="str">
        <f t="shared" si="8"/>
        <v>Yes</v>
      </c>
      <c r="K166" s="11" t="str">
        <f t="shared" si="9"/>
        <v>No</v>
      </c>
      <c r="L166" s="11">
        <f>INT(ResourceEffects[[#This Row],[Time Factor]]*TimeInterval/60/60/24)</f>
        <v>0</v>
      </c>
      <c r="M166" s="11">
        <f>INT(ResourceEffects[[#This Row],[Time Factor]]*TimeInterval/60/60)-ResourceEffects[[#This Row],[Days]]*24</f>
        <v>0</v>
      </c>
      <c r="N166" s="11">
        <f>INT(ResourceEffects[[#This Row],[Time Factor]]*TimeInterval/60)-ResourceEffects[[#This Row],[Hours]]*60-ResourceEffects[[#This Row],[Days]]*60*24</f>
        <v>0</v>
      </c>
      <c r="O166" s="11">
        <f>ResourceEffects[[#This Row],[Time Factor]]*TimeInterval-ResourceEffects[[#This Row],[Min]]*60-ResourceEffects[[#This Row],[Hours]]*60*60-ResourceEffects[[#This Row],[Days]]*60*60*24</f>
        <v>0</v>
      </c>
      <c r="P166" s="12">
        <f t="shared" ca="1" si="10"/>
        <v>689798774</v>
      </c>
      <c r="Q166" s="12">
        <f>_xlfn.XLOOKUP(ResourceEffects[[#This Row],[Protocol Name]],ProtocolNamesCol,ProtocolIds,"")</f>
        <v>13211</v>
      </c>
      <c r="R166" s="12">
        <f>ResourceEffects[[#This Row],[Time Factor]]</f>
        <v>0</v>
      </c>
      <c r="S166" s="12">
        <f>ResourceEffects[[#This Row],[Drone ID]]</f>
        <v>0</v>
      </c>
      <c r="T166" s="12">
        <f>_xlfn.XLOOKUP(ResourceEffects[[#This Row],[Resource Name]],ResourceNames,ResourceIds,"")</f>
        <v>2022</v>
      </c>
      <c r="U166" s="12">
        <f>_xlfn.XLOOKUP(ResourceEffects[[#This Row],[Event Type]],EventTypeNames,EventTypeIds,"")</f>
        <v>2</v>
      </c>
      <c r="V166" s="12">
        <f>IF(ResourceEffects[[#This Row],[Is Local]]="Yes",1,0)</f>
        <v>1</v>
      </c>
      <c r="W166" s="12">
        <f>IF(ResourceEffects[[#This Row],[Is Installed]]="Yes",1,0)</f>
        <v>0</v>
      </c>
      <c r="X166" s="12">
        <f>IF(ResourceEffects[[#This Row],[Status]]="Locked",1,0)</f>
        <v>0</v>
      </c>
      <c r="Y166" s="12">
        <f>IF(ResourceEffects[[#This Row],[event_type]]=1,0,1)</f>
        <v>1</v>
      </c>
      <c r="Z166" s="12">
        <f>IF(ResourceEffects[[#This Row],[Use Abundancies]]="Yes",1,0)</f>
        <v>0</v>
      </c>
      <c r="AA166" s="12">
        <f>ResourceEffects[[#This Row],[∆]]</f>
        <v>1</v>
      </c>
    </row>
    <row r="167" spans="1:27" ht="14.4" customHeight="1" x14ac:dyDescent="0.3">
      <c r="A167" s="15">
        <v>0</v>
      </c>
      <c r="B167" t="s">
        <v>71</v>
      </c>
      <c r="D167" s="11" t="s">
        <v>394</v>
      </c>
      <c r="E167" s="11">
        <v>1</v>
      </c>
      <c r="F167" s="27" t="s">
        <v>387</v>
      </c>
      <c r="G167" t="s">
        <v>233</v>
      </c>
      <c r="H167" s="11" t="str">
        <f t="shared" si="11"/>
        <v>No</v>
      </c>
      <c r="I167" s="11">
        <f>0</f>
        <v>0</v>
      </c>
      <c r="J167" s="11" t="str">
        <f t="shared" si="8"/>
        <v>Yes</v>
      </c>
      <c r="K167" s="11" t="str">
        <f t="shared" si="9"/>
        <v>No</v>
      </c>
      <c r="L167" s="11">
        <f>INT(ResourceEffects[[#This Row],[Time Factor]]*TimeInterval/60/60/24)</f>
        <v>0</v>
      </c>
      <c r="M167" s="11">
        <f>INT(ResourceEffects[[#This Row],[Time Factor]]*TimeInterval/60/60)-ResourceEffects[[#This Row],[Days]]*24</f>
        <v>0</v>
      </c>
      <c r="N167" s="11">
        <f>INT(ResourceEffects[[#This Row],[Time Factor]]*TimeInterval/60)-ResourceEffects[[#This Row],[Hours]]*60-ResourceEffects[[#This Row],[Days]]*60*24</f>
        <v>0</v>
      </c>
      <c r="O167" s="11">
        <f>ResourceEffects[[#This Row],[Time Factor]]*TimeInterval-ResourceEffects[[#This Row],[Min]]*60-ResourceEffects[[#This Row],[Hours]]*60*60-ResourceEffects[[#This Row],[Days]]*60*60*24</f>
        <v>0</v>
      </c>
      <c r="P167" s="12">
        <f t="shared" ca="1" si="10"/>
        <v>265868927</v>
      </c>
      <c r="Q167" s="12">
        <f>_xlfn.XLOOKUP(ResourceEffects[[#This Row],[Protocol Name]],ProtocolNamesCol,ProtocolIds,"")</f>
        <v>13211</v>
      </c>
      <c r="R167" s="12">
        <f>ResourceEffects[[#This Row],[Time Factor]]</f>
        <v>0</v>
      </c>
      <c r="S167" s="12">
        <f>ResourceEffects[[#This Row],[Drone ID]]</f>
        <v>0</v>
      </c>
      <c r="T167" s="12">
        <f>_xlfn.XLOOKUP(ResourceEffects[[#This Row],[Resource Name]],ResourceNames,ResourceIds,"")</f>
        <v>3211</v>
      </c>
      <c r="U167" s="12">
        <f>_xlfn.XLOOKUP(ResourceEffects[[#This Row],[Event Type]],EventTypeNames,EventTypeIds,"")</f>
        <v>1</v>
      </c>
      <c r="V167" s="12">
        <f>IF(ResourceEffects[[#This Row],[Is Local]]="Yes",1,0)</f>
        <v>1</v>
      </c>
      <c r="W167" s="12">
        <f>IF(ResourceEffects[[#This Row],[Is Installed]]="Yes",1,0)</f>
        <v>0</v>
      </c>
      <c r="X167" s="12">
        <f>IF(ResourceEffects[[#This Row],[Status]]="Locked",1,0)</f>
        <v>0</v>
      </c>
      <c r="Y167" s="12">
        <f>IF(ResourceEffects[[#This Row],[event_type]]=1,0,1)</f>
        <v>0</v>
      </c>
      <c r="Z167" s="12">
        <f>IF(ResourceEffects[[#This Row],[Use Abundancies]]="Yes",1,0)</f>
        <v>0</v>
      </c>
      <c r="AA167" s="12">
        <f>ResourceEffects[[#This Row],[∆]]</f>
        <v>1</v>
      </c>
    </row>
    <row r="168" spans="1:27" ht="14.4" customHeight="1" x14ac:dyDescent="0.3">
      <c r="A168" s="15">
        <v>0</v>
      </c>
      <c r="B168" t="s">
        <v>73</v>
      </c>
      <c r="D168" s="11" t="s">
        <v>395</v>
      </c>
      <c r="E168" s="11">
        <v>2</v>
      </c>
      <c r="F168" s="27" t="s">
        <v>387</v>
      </c>
      <c r="G168" t="s">
        <v>198</v>
      </c>
      <c r="H168" s="11" t="str">
        <f t="shared" si="11"/>
        <v>No</v>
      </c>
      <c r="I168" s="11">
        <f>0</f>
        <v>0</v>
      </c>
      <c r="J168" s="11" t="str">
        <f t="shared" si="8"/>
        <v>Yes</v>
      </c>
      <c r="K168" s="11" t="str">
        <f t="shared" si="9"/>
        <v>No</v>
      </c>
      <c r="L168" s="11">
        <f>INT(ResourceEffects[[#This Row],[Time Factor]]*TimeInterval/60/60/24)</f>
        <v>0</v>
      </c>
      <c r="M168" s="11">
        <f>INT(ResourceEffects[[#This Row],[Time Factor]]*TimeInterval/60/60)-ResourceEffects[[#This Row],[Days]]*24</f>
        <v>0</v>
      </c>
      <c r="N168" s="11">
        <f>INT(ResourceEffects[[#This Row],[Time Factor]]*TimeInterval/60)-ResourceEffects[[#This Row],[Hours]]*60-ResourceEffects[[#This Row],[Days]]*60*24</f>
        <v>0</v>
      </c>
      <c r="O168" s="11">
        <f>ResourceEffects[[#This Row],[Time Factor]]*TimeInterval-ResourceEffects[[#This Row],[Min]]*60-ResourceEffects[[#This Row],[Hours]]*60*60-ResourceEffects[[#This Row],[Days]]*60*60*24</f>
        <v>0</v>
      </c>
      <c r="P168" s="12">
        <f t="shared" ca="1" si="10"/>
        <v>560618028</v>
      </c>
      <c r="Q168" s="12">
        <f>_xlfn.XLOOKUP(ResourceEffects[[#This Row],[Protocol Name]],ProtocolNamesCol,ProtocolIds,"")</f>
        <v>13221</v>
      </c>
      <c r="R168" s="12">
        <f>ResourceEffects[[#This Row],[Time Factor]]</f>
        <v>0</v>
      </c>
      <c r="S168" s="12">
        <f>ResourceEffects[[#This Row],[Drone ID]]</f>
        <v>0</v>
      </c>
      <c r="T168" s="12">
        <f>_xlfn.XLOOKUP(ResourceEffects[[#This Row],[Resource Name]],ResourceNames,ResourceIds,"")</f>
        <v>2023</v>
      </c>
      <c r="U168" s="12">
        <f>_xlfn.XLOOKUP(ResourceEffects[[#This Row],[Event Type]],EventTypeNames,EventTypeIds,"")</f>
        <v>2</v>
      </c>
      <c r="V168" s="12">
        <f>IF(ResourceEffects[[#This Row],[Is Local]]="Yes",1,0)</f>
        <v>1</v>
      </c>
      <c r="W168" s="12">
        <f>IF(ResourceEffects[[#This Row],[Is Installed]]="Yes",1,0)</f>
        <v>0</v>
      </c>
      <c r="X168" s="12">
        <f>IF(ResourceEffects[[#This Row],[Status]]="Locked",1,0)</f>
        <v>0</v>
      </c>
      <c r="Y168" s="12">
        <f>IF(ResourceEffects[[#This Row],[event_type]]=1,0,1)</f>
        <v>1</v>
      </c>
      <c r="Z168" s="12">
        <f>IF(ResourceEffects[[#This Row],[Use Abundancies]]="Yes",1,0)</f>
        <v>0</v>
      </c>
      <c r="AA168" s="12">
        <f>ResourceEffects[[#This Row],[∆]]</f>
        <v>2</v>
      </c>
    </row>
    <row r="169" spans="1:27" ht="14.4" customHeight="1" x14ac:dyDescent="0.3">
      <c r="A169" s="15">
        <v>0</v>
      </c>
      <c r="B169" t="s">
        <v>73</v>
      </c>
      <c r="D169" s="11" t="s">
        <v>394</v>
      </c>
      <c r="E169" s="11">
        <v>1</v>
      </c>
      <c r="F169" s="27" t="s">
        <v>387</v>
      </c>
      <c r="G169" t="s">
        <v>235</v>
      </c>
      <c r="H169" s="11" t="str">
        <f t="shared" si="11"/>
        <v>No</v>
      </c>
      <c r="I169" s="11">
        <f>0</f>
        <v>0</v>
      </c>
      <c r="J169" s="11" t="str">
        <f t="shared" si="8"/>
        <v>Yes</v>
      </c>
      <c r="K169" s="11" t="str">
        <f t="shared" si="9"/>
        <v>No</v>
      </c>
      <c r="L169" s="11">
        <f>INT(ResourceEffects[[#This Row],[Time Factor]]*TimeInterval/60/60/24)</f>
        <v>0</v>
      </c>
      <c r="M169" s="11">
        <f>INT(ResourceEffects[[#This Row],[Time Factor]]*TimeInterval/60/60)-ResourceEffects[[#This Row],[Days]]*24</f>
        <v>0</v>
      </c>
      <c r="N169" s="11">
        <f>INT(ResourceEffects[[#This Row],[Time Factor]]*TimeInterval/60)-ResourceEffects[[#This Row],[Hours]]*60-ResourceEffects[[#This Row],[Days]]*60*24</f>
        <v>0</v>
      </c>
      <c r="O169" s="11">
        <f>ResourceEffects[[#This Row],[Time Factor]]*TimeInterval-ResourceEffects[[#This Row],[Min]]*60-ResourceEffects[[#This Row],[Hours]]*60*60-ResourceEffects[[#This Row],[Days]]*60*60*24</f>
        <v>0</v>
      </c>
      <c r="P169" s="12">
        <f t="shared" ca="1" si="10"/>
        <v>358931624</v>
      </c>
      <c r="Q169" s="12">
        <f>_xlfn.XLOOKUP(ResourceEffects[[#This Row],[Protocol Name]],ProtocolNamesCol,ProtocolIds,"")</f>
        <v>13221</v>
      </c>
      <c r="R169" s="12">
        <f>ResourceEffects[[#This Row],[Time Factor]]</f>
        <v>0</v>
      </c>
      <c r="S169" s="12">
        <f>ResourceEffects[[#This Row],[Drone ID]]</f>
        <v>0</v>
      </c>
      <c r="T169" s="12">
        <f>_xlfn.XLOOKUP(ResourceEffects[[#This Row],[Resource Name]],ResourceNames,ResourceIds,"")</f>
        <v>3221</v>
      </c>
      <c r="U169" s="12">
        <f>_xlfn.XLOOKUP(ResourceEffects[[#This Row],[Event Type]],EventTypeNames,EventTypeIds,"")</f>
        <v>1</v>
      </c>
      <c r="V169" s="12">
        <f>IF(ResourceEffects[[#This Row],[Is Local]]="Yes",1,0)</f>
        <v>1</v>
      </c>
      <c r="W169" s="12">
        <f>IF(ResourceEffects[[#This Row],[Is Installed]]="Yes",1,0)</f>
        <v>0</v>
      </c>
      <c r="X169" s="12">
        <f>IF(ResourceEffects[[#This Row],[Status]]="Locked",1,0)</f>
        <v>0</v>
      </c>
      <c r="Y169" s="12">
        <f>IF(ResourceEffects[[#This Row],[event_type]]=1,0,1)</f>
        <v>0</v>
      </c>
      <c r="Z169" s="12">
        <f>IF(ResourceEffects[[#This Row],[Use Abundancies]]="Yes",1,0)</f>
        <v>0</v>
      </c>
      <c r="AA169" s="12">
        <f>ResourceEffects[[#This Row],[∆]]</f>
        <v>1</v>
      </c>
    </row>
    <row r="170" spans="1:27" ht="14.4" customHeight="1" x14ac:dyDescent="0.3">
      <c r="A170" s="15">
        <v>0</v>
      </c>
      <c r="B170" t="s">
        <v>75</v>
      </c>
      <c r="D170" s="11" t="s">
        <v>395</v>
      </c>
      <c r="E170" s="11">
        <v>3</v>
      </c>
      <c r="F170" s="27" t="s">
        <v>387</v>
      </c>
      <c r="G170" t="s">
        <v>209</v>
      </c>
      <c r="H170" s="11" t="str">
        <f t="shared" si="11"/>
        <v>No</v>
      </c>
      <c r="I170" s="11">
        <f>0</f>
        <v>0</v>
      </c>
      <c r="J170" s="11" t="str">
        <f t="shared" si="8"/>
        <v>Yes</v>
      </c>
      <c r="K170" s="11" t="str">
        <f t="shared" si="9"/>
        <v>No</v>
      </c>
      <c r="L170" s="11">
        <f>INT(ResourceEffects[[#This Row],[Time Factor]]*TimeInterval/60/60/24)</f>
        <v>0</v>
      </c>
      <c r="M170" s="11">
        <f>INT(ResourceEffects[[#This Row],[Time Factor]]*TimeInterval/60/60)-ResourceEffects[[#This Row],[Days]]*24</f>
        <v>0</v>
      </c>
      <c r="N170" s="11">
        <f>INT(ResourceEffects[[#This Row],[Time Factor]]*TimeInterval/60)-ResourceEffects[[#This Row],[Hours]]*60-ResourceEffects[[#This Row],[Days]]*60*24</f>
        <v>0</v>
      </c>
      <c r="O170" s="11">
        <f>ResourceEffects[[#This Row],[Time Factor]]*TimeInterval-ResourceEffects[[#This Row],[Min]]*60-ResourceEffects[[#This Row],[Hours]]*60*60-ResourceEffects[[#This Row],[Days]]*60*60*24</f>
        <v>0</v>
      </c>
      <c r="P170" s="12">
        <f t="shared" ca="1" si="10"/>
        <v>368052565</v>
      </c>
      <c r="Q170" s="12">
        <f>_xlfn.XLOOKUP(ResourceEffects[[#This Row],[Protocol Name]],ProtocolNamesCol,ProtocolIds,"")</f>
        <v>13301</v>
      </c>
      <c r="R170" s="12">
        <f>ResourceEffects[[#This Row],[Time Factor]]</f>
        <v>0</v>
      </c>
      <c r="S170" s="12">
        <f>ResourceEffects[[#This Row],[Drone ID]]</f>
        <v>0</v>
      </c>
      <c r="T170" s="12">
        <f>_xlfn.XLOOKUP(ResourceEffects[[#This Row],[Resource Name]],ResourceNames,ResourceIds,"")</f>
        <v>2051</v>
      </c>
      <c r="U170" s="12">
        <f>_xlfn.XLOOKUP(ResourceEffects[[#This Row],[Event Type]],EventTypeNames,EventTypeIds,"")</f>
        <v>2</v>
      </c>
      <c r="V170" s="12">
        <f>IF(ResourceEffects[[#This Row],[Is Local]]="Yes",1,0)</f>
        <v>1</v>
      </c>
      <c r="W170" s="12">
        <f>IF(ResourceEffects[[#This Row],[Is Installed]]="Yes",1,0)</f>
        <v>0</v>
      </c>
      <c r="X170" s="12">
        <f>IF(ResourceEffects[[#This Row],[Status]]="Locked",1,0)</f>
        <v>0</v>
      </c>
      <c r="Y170" s="12">
        <f>IF(ResourceEffects[[#This Row],[event_type]]=1,0,1)</f>
        <v>1</v>
      </c>
      <c r="Z170" s="12">
        <f>IF(ResourceEffects[[#This Row],[Use Abundancies]]="Yes",1,0)</f>
        <v>0</v>
      </c>
      <c r="AA170" s="12">
        <f>ResourceEffects[[#This Row],[∆]]</f>
        <v>3</v>
      </c>
    </row>
    <row r="171" spans="1:27" ht="14.4" customHeight="1" x14ac:dyDescent="0.3">
      <c r="A171" s="15">
        <v>0</v>
      </c>
      <c r="B171" t="s">
        <v>75</v>
      </c>
      <c r="D171" s="11" t="s">
        <v>394</v>
      </c>
      <c r="E171" s="11">
        <v>1</v>
      </c>
      <c r="F171" s="27" t="s">
        <v>387</v>
      </c>
      <c r="G171" t="s">
        <v>237</v>
      </c>
      <c r="H171" s="11" t="str">
        <f t="shared" si="11"/>
        <v>No</v>
      </c>
      <c r="I171" s="11">
        <f>0</f>
        <v>0</v>
      </c>
      <c r="J171" s="11" t="str">
        <f t="shared" si="8"/>
        <v>Yes</v>
      </c>
      <c r="K171" s="11" t="str">
        <f t="shared" si="9"/>
        <v>No</v>
      </c>
      <c r="L171" s="11">
        <f>INT(ResourceEffects[[#This Row],[Time Factor]]*TimeInterval/60/60/24)</f>
        <v>0</v>
      </c>
      <c r="M171" s="11">
        <f>INT(ResourceEffects[[#This Row],[Time Factor]]*TimeInterval/60/60)-ResourceEffects[[#This Row],[Days]]*24</f>
        <v>0</v>
      </c>
      <c r="N171" s="11">
        <f>INT(ResourceEffects[[#This Row],[Time Factor]]*TimeInterval/60)-ResourceEffects[[#This Row],[Hours]]*60-ResourceEffects[[#This Row],[Days]]*60*24</f>
        <v>0</v>
      </c>
      <c r="O171" s="11">
        <f>ResourceEffects[[#This Row],[Time Factor]]*TimeInterval-ResourceEffects[[#This Row],[Min]]*60-ResourceEffects[[#This Row],[Hours]]*60*60-ResourceEffects[[#This Row],[Days]]*60*60*24</f>
        <v>0</v>
      </c>
      <c r="P171" s="12">
        <f t="shared" ca="1" si="10"/>
        <v>69034505</v>
      </c>
      <c r="Q171" s="12">
        <f>_xlfn.XLOOKUP(ResourceEffects[[#This Row],[Protocol Name]],ProtocolNamesCol,ProtocolIds,"")</f>
        <v>13301</v>
      </c>
      <c r="R171" s="12">
        <f>ResourceEffects[[#This Row],[Time Factor]]</f>
        <v>0</v>
      </c>
      <c r="S171" s="12">
        <f>ResourceEffects[[#This Row],[Drone ID]]</f>
        <v>0</v>
      </c>
      <c r="T171" s="12">
        <f>_xlfn.XLOOKUP(ResourceEffects[[#This Row],[Resource Name]],ResourceNames,ResourceIds,"")</f>
        <v>3301</v>
      </c>
      <c r="U171" s="12">
        <f>_xlfn.XLOOKUP(ResourceEffects[[#This Row],[Event Type]],EventTypeNames,EventTypeIds,"")</f>
        <v>1</v>
      </c>
      <c r="V171" s="12">
        <f>IF(ResourceEffects[[#This Row],[Is Local]]="Yes",1,0)</f>
        <v>1</v>
      </c>
      <c r="W171" s="12">
        <f>IF(ResourceEffects[[#This Row],[Is Installed]]="Yes",1,0)</f>
        <v>0</v>
      </c>
      <c r="X171" s="12">
        <f>IF(ResourceEffects[[#This Row],[Status]]="Locked",1,0)</f>
        <v>0</v>
      </c>
      <c r="Y171" s="12">
        <f>IF(ResourceEffects[[#This Row],[event_type]]=1,0,1)</f>
        <v>0</v>
      </c>
      <c r="Z171" s="12">
        <f>IF(ResourceEffects[[#This Row],[Use Abundancies]]="Yes",1,0)</f>
        <v>0</v>
      </c>
      <c r="AA171" s="12">
        <f>ResourceEffects[[#This Row],[∆]]</f>
        <v>1</v>
      </c>
    </row>
    <row r="172" spans="1:27" ht="14.4" customHeight="1" x14ac:dyDescent="0.3">
      <c r="A172" s="15">
        <v>0</v>
      </c>
      <c r="B172" t="s">
        <v>77</v>
      </c>
      <c r="D172" s="11" t="s">
        <v>395</v>
      </c>
      <c r="E172" s="11">
        <v>3</v>
      </c>
      <c r="F172" s="27" t="s">
        <v>387</v>
      </c>
      <c r="G172" t="s">
        <v>194</v>
      </c>
      <c r="H172" s="11" t="str">
        <f t="shared" si="11"/>
        <v>No</v>
      </c>
      <c r="I172" s="11">
        <f>0</f>
        <v>0</v>
      </c>
      <c r="J172" s="11" t="str">
        <f t="shared" si="8"/>
        <v>Yes</v>
      </c>
      <c r="K172" s="11" t="str">
        <f t="shared" si="9"/>
        <v>No</v>
      </c>
      <c r="L172" s="11">
        <f>INT(ResourceEffects[[#This Row],[Time Factor]]*TimeInterval/60/60/24)</f>
        <v>0</v>
      </c>
      <c r="M172" s="11">
        <f>INT(ResourceEffects[[#This Row],[Time Factor]]*TimeInterval/60/60)-ResourceEffects[[#This Row],[Days]]*24</f>
        <v>0</v>
      </c>
      <c r="N172" s="11">
        <f>INT(ResourceEffects[[#This Row],[Time Factor]]*TimeInterval/60)-ResourceEffects[[#This Row],[Hours]]*60-ResourceEffects[[#This Row],[Days]]*60*24</f>
        <v>0</v>
      </c>
      <c r="O172" s="11">
        <f>ResourceEffects[[#This Row],[Time Factor]]*TimeInterval-ResourceEffects[[#This Row],[Min]]*60-ResourceEffects[[#This Row],[Hours]]*60*60-ResourceEffects[[#This Row],[Days]]*60*60*24</f>
        <v>0</v>
      </c>
      <c r="P172" s="12">
        <f t="shared" ca="1" si="10"/>
        <v>991101010</v>
      </c>
      <c r="Q172" s="12">
        <f>_xlfn.XLOOKUP(ResourceEffects[[#This Row],[Protocol Name]],ProtocolNamesCol,ProtocolIds,"")</f>
        <v>13311</v>
      </c>
      <c r="R172" s="12">
        <f>ResourceEffects[[#This Row],[Time Factor]]</f>
        <v>0</v>
      </c>
      <c r="S172" s="12">
        <f>ResourceEffects[[#This Row],[Drone ID]]</f>
        <v>0</v>
      </c>
      <c r="T172" s="12">
        <f>_xlfn.XLOOKUP(ResourceEffects[[#This Row],[Resource Name]],ResourceNames,ResourceIds,"")</f>
        <v>2021</v>
      </c>
      <c r="U172" s="12">
        <f>_xlfn.XLOOKUP(ResourceEffects[[#This Row],[Event Type]],EventTypeNames,EventTypeIds,"")</f>
        <v>2</v>
      </c>
      <c r="V172" s="12">
        <f>IF(ResourceEffects[[#This Row],[Is Local]]="Yes",1,0)</f>
        <v>1</v>
      </c>
      <c r="W172" s="12">
        <f>IF(ResourceEffects[[#This Row],[Is Installed]]="Yes",1,0)</f>
        <v>0</v>
      </c>
      <c r="X172" s="12">
        <f>IF(ResourceEffects[[#This Row],[Status]]="Locked",1,0)</f>
        <v>0</v>
      </c>
      <c r="Y172" s="12">
        <f>IF(ResourceEffects[[#This Row],[event_type]]=1,0,1)</f>
        <v>1</v>
      </c>
      <c r="Z172" s="12">
        <f>IF(ResourceEffects[[#This Row],[Use Abundancies]]="Yes",1,0)</f>
        <v>0</v>
      </c>
      <c r="AA172" s="12">
        <f>ResourceEffects[[#This Row],[∆]]</f>
        <v>3</v>
      </c>
    </row>
    <row r="173" spans="1:27" ht="14.4" customHeight="1" x14ac:dyDescent="0.3">
      <c r="A173" s="15">
        <v>0</v>
      </c>
      <c r="B173" t="s">
        <v>77</v>
      </c>
      <c r="D173" s="11" t="s">
        <v>394</v>
      </c>
      <c r="E173" s="11">
        <v>1</v>
      </c>
      <c r="F173" s="27" t="s">
        <v>387</v>
      </c>
      <c r="G173" t="s">
        <v>239</v>
      </c>
      <c r="H173" s="11" t="str">
        <f t="shared" si="11"/>
        <v>No</v>
      </c>
      <c r="I173" s="11">
        <f>0</f>
        <v>0</v>
      </c>
      <c r="J173" s="11" t="str">
        <f t="shared" si="8"/>
        <v>Yes</v>
      </c>
      <c r="K173" s="11" t="str">
        <f t="shared" si="9"/>
        <v>No</v>
      </c>
      <c r="L173" s="11">
        <f>INT(ResourceEffects[[#This Row],[Time Factor]]*TimeInterval/60/60/24)</f>
        <v>0</v>
      </c>
      <c r="M173" s="11">
        <f>INT(ResourceEffects[[#This Row],[Time Factor]]*TimeInterval/60/60)-ResourceEffects[[#This Row],[Days]]*24</f>
        <v>0</v>
      </c>
      <c r="N173" s="11">
        <f>INT(ResourceEffects[[#This Row],[Time Factor]]*TimeInterval/60)-ResourceEffects[[#This Row],[Hours]]*60-ResourceEffects[[#This Row],[Days]]*60*24</f>
        <v>0</v>
      </c>
      <c r="O173" s="11">
        <f>ResourceEffects[[#This Row],[Time Factor]]*TimeInterval-ResourceEffects[[#This Row],[Min]]*60-ResourceEffects[[#This Row],[Hours]]*60*60-ResourceEffects[[#This Row],[Days]]*60*60*24</f>
        <v>0</v>
      </c>
      <c r="P173" s="12">
        <f t="shared" ca="1" si="10"/>
        <v>668692768</v>
      </c>
      <c r="Q173" s="12">
        <f>_xlfn.XLOOKUP(ResourceEffects[[#This Row],[Protocol Name]],ProtocolNamesCol,ProtocolIds,"")</f>
        <v>13311</v>
      </c>
      <c r="R173" s="12">
        <f>ResourceEffects[[#This Row],[Time Factor]]</f>
        <v>0</v>
      </c>
      <c r="S173" s="12">
        <f>ResourceEffects[[#This Row],[Drone ID]]</f>
        <v>0</v>
      </c>
      <c r="T173" s="12">
        <f>_xlfn.XLOOKUP(ResourceEffects[[#This Row],[Resource Name]],ResourceNames,ResourceIds,"")</f>
        <v>3311</v>
      </c>
      <c r="U173" s="12">
        <f>_xlfn.XLOOKUP(ResourceEffects[[#This Row],[Event Type]],EventTypeNames,EventTypeIds,"")</f>
        <v>1</v>
      </c>
      <c r="V173" s="12">
        <f>IF(ResourceEffects[[#This Row],[Is Local]]="Yes",1,0)</f>
        <v>1</v>
      </c>
      <c r="W173" s="12">
        <f>IF(ResourceEffects[[#This Row],[Is Installed]]="Yes",1,0)</f>
        <v>0</v>
      </c>
      <c r="X173" s="12">
        <f>IF(ResourceEffects[[#This Row],[Status]]="Locked",1,0)</f>
        <v>0</v>
      </c>
      <c r="Y173" s="12">
        <f>IF(ResourceEffects[[#This Row],[event_type]]=1,0,1)</f>
        <v>0</v>
      </c>
      <c r="Z173" s="12">
        <f>IF(ResourceEffects[[#This Row],[Use Abundancies]]="Yes",1,0)</f>
        <v>0</v>
      </c>
      <c r="AA173" s="12">
        <f>ResourceEffects[[#This Row],[∆]]</f>
        <v>1</v>
      </c>
    </row>
    <row r="174" spans="1:27" ht="14.4" customHeight="1" x14ac:dyDescent="0.3">
      <c r="A174" s="15">
        <v>0</v>
      </c>
      <c r="B174" t="s">
        <v>79</v>
      </c>
      <c r="D174" s="11" t="s">
        <v>395</v>
      </c>
      <c r="E174" s="11">
        <v>2</v>
      </c>
      <c r="F174" s="27" t="s">
        <v>387</v>
      </c>
      <c r="G174" t="s">
        <v>194</v>
      </c>
      <c r="H174" s="11" t="str">
        <f t="shared" si="11"/>
        <v>No</v>
      </c>
      <c r="I174" s="11">
        <f>0</f>
        <v>0</v>
      </c>
      <c r="J174" s="11" t="str">
        <f t="shared" si="8"/>
        <v>Yes</v>
      </c>
      <c r="K174" s="11" t="str">
        <f t="shared" si="9"/>
        <v>No</v>
      </c>
      <c r="L174" s="11">
        <f>INT(ResourceEffects[[#This Row],[Time Factor]]*TimeInterval/60/60/24)</f>
        <v>0</v>
      </c>
      <c r="M174" s="11">
        <f>INT(ResourceEffects[[#This Row],[Time Factor]]*TimeInterval/60/60)-ResourceEffects[[#This Row],[Days]]*24</f>
        <v>0</v>
      </c>
      <c r="N174" s="11">
        <f>INT(ResourceEffects[[#This Row],[Time Factor]]*TimeInterval/60)-ResourceEffects[[#This Row],[Hours]]*60-ResourceEffects[[#This Row],[Days]]*60*24</f>
        <v>0</v>
      </c>
      <c r="O174" s="11">
        <f>ResourceEffects[[#This Row],[Time Factor]]*TimeInterval-ResourceEffects[[#This Row],[Min]]*60-ResourceEffects[[#This Row],[Hours]]*60*60-ResourceEffects[[#This Row],[Days]]*60*60*24</f>
        <v>0</v>
      </c>
      <c r="P174" s="12">
        <f t="shared" ca="1" si="10"/>
        <v>755838706</v>
      </c>
      <c r="Q174" s="12">
        <f>_xlfn.XLOOKUP(ResourceEffects[[#This Row],[Protocol Name]],ProtocolNamesCol,ProtocolIds,"")</f>
        <v>13321</v>
      </c>
      <c r="R174" s="12">
        <f>ResourceEffects[[#This Row],[Time Factor]]</f>
        <v>0</v>
      </c>
      <c r="S174" s="12">
        <f>ResourceEffects[[#This Row],[Drone ID]]</f>
        <v>0</v>
      </c>
      <c r="T174" s="12">
        <f>_xlfn.XLOOKUP(ResourceEffects[[#This Row],[Resource Name]],ResourceNames,ResourceIds,"")</f>
        <v>2021</v>
      </c>
      <c r="U174" s="12">
        <f>_xlfn.XLOOKUP(ResourceEffects[[#This Row],[Event Type]],EventTypeNames,EventTypeIds,"")</f>
        <v>2</v>
      </c>
      <c r="V174" s="12">
        <f>IF(ResourceEffects[[#This Row],[Is Local]]="Yes",1,0)</f>
        <v>1</v>
      </c>
      <c r="W174" s="12">
        <f>IF(ResourceEffects[[#This Row],[Is Installed]]="Yes",1,0)</f>
        <v>0</v>
      </c>
      <c r="X174" s="12">
        <f>IF(ResourceEffects[[#This Row],[Status]]="Locked",1,0)</f>
        <v>0</v>
      </c>
      <c r="Y174" s="12">
        <f>IF(ResourceEffects[[#This Row],[event_type]]=1,0,1)</f>
        <v>1</v>
      </c>
      <c r="Z174" s="12">
        <f>IF(ResourceEffects[[#This Row],[Use Abundancies]]="Yes",1,0)</f>
        <v>0</v>
      </c>
      <c r="AA174" s="12">
        <f>ResourceEffects[[#This Row],[∆]]</f>
        <v>2</v>
      </c>
    </row>
    <row r="175" spans="1:27" ht="14.4" customHeight="1" x14ac:dyDescent="0.3">
      <c r="A175" s="15">
        <v>0</v>
      </c>
      <c r="B175" t="s">
        <v>79</v>
      </c>
      <c r="D175" s="11" t="s">
        <v>395</v>
      </c>
      <c r="E175" s="11">
        <v>3</v>
      </c>
      <c r="F175" s="27" t="s">
        <v>387</v>
      </c>
      <c r="G175" t="s">
        <v>196</v>
      </c>
      <c r="H175" s="11" t="str">
        <f t="shared" si="11"/>
        <v>No</v>
      </c>
      <c r="I175" s="11">
        <f>0</f>
        <v>0</v>
      </c>
      <c r="J175" s="11" t="str">
        <f t="shared" si="8"/>
        <v>Yes</v>
      </c>
      <c r="K175" s="11" t="str">
        <f t="shared" si="9"/>
        <v>No</v>
      </c>
      <c r="L175" s="11">
        <f>INT(ResourceEffects[[#This Row],[Time Factor]]*TimeInterval/60/60/24)</f>
        <v>0</v>
      </c>
      <c r="M175" s="11">
        <f>INT(ResourceEffects[[#This Row],[Time Factor]]*TimeInterval/60/60)-ResourceEffects[[#This Row],[Days]]*24</f>
        <v>0</v>
      </c>
      <c r="N175" s="11">
        <f>INT(ResourceEffects[[#This Row],[Time Factor]]*TimeInterval/60)-ResourceEffects[[#This Row],[Hours]]*60-ResourceEffects[[#This Row],[Days]]*60*24</f>
        <v>0</v>
      </c>
      <c r="O175" s="11">
        <f>ResourceEffects[[#This Row],[Time Factor]]*TimeInterval-ResourceEffects[[#This Row],[Min]]*60-ResourceEffects[[#This Row],[Hours]]*60*60-ResourceEffects[[#This Row],[Days]]*60*60*24</f>
        <v>0</v>
      </c>
      <c r="P175" s="12">
        <f t="shared" ca="1" si="10"/>
        <v>679138728</v>
      </c>
      <c r="Q175" s="12">
        <f>_xlfn.XLOOKUP(ResourceEffects[[#This Row],[Protocol Name]],ProtocolNamesCol,ProtocolIds,"")</f>
        <v>13321</v>
      </c>
      <c r="R175" s="12">
        <f>ResourceEffects[[#This Row],[Time Factor]]</f>
        <v>0</v>
      </c>
      <c r="S175" s="12">
        <f>ResourceEffects[[#This Row],[Drone ID]]</f>
        <v>0</v>
      </c>
      <c r="T175" s="12">
        <f>_xlfn.XLOOKUP(ResourceEffects[[#This Row],[Resource Name]],ResourceNames,ResourceIds,"")</f>
        <v>2022</v>
      </c>
      <c r="U175" s="12">
        <f>_xlfn.XLOOKUP(ResourceEffects[[#This Row],[Event Type]],EventTypeNames,EventTypeIds,"")</f>
        <v>2</v>
      </c>
      <c r="V175" s="12">
        <f>IF(ResourceEffects[[#This Row],[Is Local]]="Yes",1,0)</f>
        <v>1</v>
      </c>
      <c r="W175" s="12">
        <f>IF(ResourceEffects[[#This Row],[Is Installed]]="Yes",1,0)</f>
        <v>0</v>
      </c>
      <c r="X175" s="12">
        <f>IF(ResourceEffects[[#This Row],[Status]]="Locked",1,0)</f>
        <v>0</v>
      </c>
      <c r="Y175" s="12">
        <f>IF(ResourceEffects[[#This Row],[event_type]]=1,0,1)</f>
        <v>1</v>
      </c>
      <c r="Z175" s="12">
        <f>IF(ResourceEffects[[#This Row],[Use Abundancies]]="Yes",1,0)</f>
        <v>0</v>
      </c>
      <c r="AA175" s="12">
        <f>ResourceEffects[[#This Row],[∆]]</f>
        <v>3</v>
      </c>
    </row>
    <row r="176" spans="1:27" ht="14.4" customHeight="1" x14ac:dyDescent="0.3">
      <c r="A176" s="15">
        <v>0</v>
      </c>
      <c r="B176" t="s">
        <v>79</v>
      </c>
      <c r="D176" s="11" t="s">
        <v>394</v>
      </c>
      <c r="E176" s="11">
        <v>1</v>
      </c>
      <c r="F176" s="27" t="s">
        <v>387</v>
      </c>
      <c r="G176" t="s">
        <v>241</v>
      </c>
      <c r="H176" s="11" t="str">
        <f t="shared" si="11"/>
        <v>No</v>
      </c>
      <c r="I176" s="11">
        <f>0</f>
        <v>0</v>
      </c>
      <c r="J176" s="11" t="str">
        <f t="shared" si="8"/>
        <v>Yes</v>
      </c>
      <c r="K176" s="11" t="str">
        <f t="shared" si="9"/>
        <v>No</v>
      </c>
      <c r="L176" s="11">
        <f>INT(ResourceEffects[[#This Row],[Time Factor]]*TimeInterval/60/60/24)</f>
        <v>0</v>
      </c>
      <c r="M176" s="11">
        <f>INT(ResourceEffects[[#This Row],[Time Factor]]*TimeInterval/60/60)-ResourceEffects[[#This Row],[Days]]*24</f>
        <v>0</v>
      </c>
      <c r="N176" s="11">
        <f>INT(ResourceEffects[[#This Row],[Time Factor]]*TimeInterval/60)-ResourceEffects[[#This Row],[Hours]]*60-ResourceEffects[[#This Row],[Days]]*60*24</f>
        <v>0</v>
      </c>
      <c r="O176" s="11">
        <f>ResourceEffects[[#This Row],[Time Factor]]*TimeInterval-ResourceEffects[[#This Row],[Min]]*60-ResourceEffects[[#This Row],[Hours]]*60*60-ResourceEffects[[#This Row],[Days]]*60*60*24</f>
        <v>0</v>
      </c>
      <c r="P176" s="12">
        <f t="shared" ca="1" si="10"/>
        <v>700249215</v>
      </c>
      <c r="Q176" s="12">
        <f>_xlfn.XLOOKUP(ResourceEffects[[#This Row],[Protocol Name]],ProtocolNamesCol,ProtocolIds,"")</f>
        <v>13321</v>
      </c>
      <c r="R176" s="12">
        <f>ResourceEffects[[#This Row],[Time Factor]]</f>
        <v>0</v>
      </c>
      <c r="S176" s="12">
        <f>ResourceEffects[[#This Row],[Drone ID]]</f>
        <v>0</v>
      </c>
      <c r="T176" s="12">
        <f>_xlfn.XLOOKUP(ResourceEffects[[#This Row],[Resource Name]],ResourceNames,ResourceIds,"")</f>
        <v>3321</v>
      </c>
      <c r="U176" s="12">
        <f>_xlfn.XLOOKUP(ResourceEffects[[#This Row],[Event Type]],EventTypeNames,EventTypeIds,"")</f>
        <v>1</v>
      </c>
      <c r="V176" s="12">
        <f>IF(ResourceEffects[[#This Row],[Is Local]]="Yes",1,0)</f>
        <v>1</v>
      </c>
      <c r="W176" s="12">
        <f>IF(ResourceEffects[[#This Row],[Is Installed]]="Yes",1,0)</f>
        <v>0</v>
      </c>
      <c r="X176" s="12">
        <f>IF(ResourceEffects[[#This Row],[Status]]="Locked",1,0)</f>
        <v>0</v>
      </c>
      <c r="Y176" s="12">
        <f>IF(ResourceEffects[[#This Row],[event_type]]=1,0,1)</f>
        <v>0</v>
      </c>
      <c r="Z176" s="12">
        <f>IF(ResourceEffects[[#This Row],[Use Abundancies]]="Yes",1,0)</f>
        <v>0</v>
      </c>
      <c r="AA176" s="12">
        <f>ResourceEffects[[#This Row],[∆]]</f>
        <v>1</v>
      </c>
    </row>
    <row r="177" spans="1:27" ht="14.4" customHeight="1" x14ac:dyDescent="0.3">
      <c r="A177" s="15">
        <v>0</v>
      </c>
      <c r="B177" t="s">
        <v>81</v>
      </c>
      <c r="D177" s="11" t="s">
        <v>395</v>
      </c>
      <c r="E177" s="11">
        <v>1</v>
      </c>
      <c r="F177" s="27" t="s">
        <v>387</v>
      </c>
      <c r="G177" t="s">
        <v>194</v>
      </c>
      <c r="H177" s="11" t="str">
        <f t="shared" si="11"/>
        <v>No</v>
      </c>
      <c r="I177" s="11">
        <f>0</f>
        <v>0</v>
      </c>
      <c r="J177" s="11" t="str">
        <f t="shared" si="8"/>
        <v>Yes</v>
      </c>
      <c r="K177" s="11" t="str">
        <f t="shared" si="9"/>
        <v>No</v>
      </c>
      <c r="L177" s="11">
        <f>INT(ResourceEffects[[#This Row],[Time Factor]]*TimeInterval/60/60/24)</f>
        <v>0</v>
      </c>
      <c r="M177" s="11">
        <f>INT(ResourceEffects[[#This Row],[Time Factor]]*TimeInterval/60/60)-ResourceEffects[[#This Row],[Days]]*24</f>
        <v>0</v>
      </c>
      <c r="N177" s="11">
        <f>INT(ResourceEffects[[#This Row],[Time Factor]]*TimeInterval/60)-ResourceEffects[[#This Row],[Hours]]*60-ResourceEffects[[#This Row],[Days]]*60*24</f>
        <v>0</v>
      </c>
      <c r="O177" s="11">
        <f>ResourceEffects[[#This Row],[Time Factor]]*TimeInterval-ResourceEffects[[#This Row],[Min]]*60-ResourceEffects[[#This Row],[Hours]]*60*60-ResourceEffects[[#This Row],[Days]]*60*60*24</f>
        <v>0</v>
      </c>
      <c r="P177" s="12">
        <f t="shared" ca="1" si="10"/>
        <v>428550494</v>
      </c>
      <c r="Q177" s="12">
        <f>_xlfn.XLOOKUP(ResourceEffects[[#This Row],[Protocol Name]],ProtocolNamesCol,ProtocolIds,"")</f>
        <v>13331</v>
      </c>
      <c r="R177" s="12">
        <f>ResourceEffects[[#This Row],[Time Factor]]</f>
        <v>0</v>
      </c>
      <c r="S177" s="12">
        <f>ResourceEffects[[#This Row],[Drone ID]]</f>
        <v>0</v>
      </c>
      <c r="T177" s="12">
        <f>_xlfn.XLOOKUP(ResourceEffects[[#This Row],[Resource Name]],ResourceNames,ResourceIds,"")</f>
        <v>2021</v>
      </c>
      <c r="U177" s="12">
        <f>_xlfn.XLOOKUP(ResourceEffects[[#This Row],[Event Type]],EventTypeNames,EventTypeIds,"")</f>
        <v>2</v>
      </c>
      <c r="V177" s="12">
        <f>IF(ResourceEffects[[#This Row],[Is Local]]="Yes",1,0)</f>
        <v>1</v>
      </c>
      <c r="W177" s="12">
        <f>IF(ResourceEffects[[#This Row],[Is Installed]]="Yes",1,0)</f>
        <v>0</v>
      </c>
      <c r="X177" s="12">
        <f>IF(ResourceEffects[[#This Row],[Status]]="Locked",1,0)</f>
        <v>0</v>
      </c>
      <c r="Y177" s="12">
        <f>IF(ResourceEffects[[#This Row],[event_type]]=1,0,1)</f>
        <v>1</v>
      </c>
      <c r="Z177" s="12">
        <f>IF(ResourceEffects[[#This Row],[Use Abundancies]]="Yes",1,0)</f>
        <v>0</v>
      </c>
      <c r="AA177" s="12">
        <f>ResourceEffects[[#This Row],[∆]]</f>
        <v>1</v>
      </c>
    </row>
    <row r="178" spans="1:27" ht="14.4" customHeight="1" x14ac:dyDescent="0.3">
      <c r="A178" s="15">
        <v>0</v>
      </c>
      <c r="B178" t="s">
        <v>81</v>
      </c>
      <c r="D178" s="11" t="s">
        <v>395</v>
      </c>
      <c r="E178" s="11">
        <v>3</v>
      </c>
      <c r="F178" s="27" t="s">
        <v>387</v>
      </c>
      <c r="G178" t="s">
        <v>196</v>
      </c>
      <c r="H178" s="11" t="str">
        <f t="shared" si="11"/>
        <v>No</v>
      </c>
      <c r="I178" s="11">
        <f>0</f>
        <v>0</v>
      </c>
      <c r="J178" s="11" t="str">
        <f t="shared" si="8"/>
        <v>Yes</v>
      </c>
      <c r="K178" s="11" t="str">
        <f t="shared" si="9"/>
        <v>No</v>
      </c>
      <c r="L178" s="11">
        <f>INT(ResourceEffects[[#This Row],[Time Factor]]*TimeInterval/60/60/24)</f>
        <v>0</v>
      </c>
      <c r="M178" s="11">
        <f>INT(ResourceEffects[[#This Row],[Time Factor]]*TimeInterval/60/60)-ResourceEffects[[#This Row],[Days]]*24</f>
        <v>0</v>
      </c>
      <c r="N178" s="11">
        <f>INT(ResourceEffects[[#This Row],[Time Factor]]*TimeInterval/60)-ResourceEffects[[#This Row],[Hours]]*60-ResourceEffects[[#This Row],[Days]]*60*24</f>
        <v>0</v>
      </c>
      <c r="O178" s="11">
        <f>ResourceEffects[[#This Row],[Time Factor]]*TimeInterval-ResourceEffects[[#This Row],[Min]]*60-ResourceEffects[[#This Row],[Hours]]*60*60-ResourceEffects[[#This Row],[Days]]*60*60*24</f>
        <v>0</v>
      </c>
      <c r="P178" s="12">
        <f t="shared" ca="1" si="10"/>
        <v>749410971</v>
      </c>
      <c r="Q178" s="12">
        <f>_xlfn.XLOOKUP(ResourceEffects[[#This Row],[Protocol Name]],ProtocolNamesCol,ProtocolIds,"")</f>
        <v>13331</v>
      </c>
      <c r="R178" s="12">
        <f>ResourceEffects[[#This Row],[Time Factor]]</f>
        <v>0</v>
      </c>
      <c r="S178" s="12">
        <f>ResourceEffects[[#This Row],[Drone ID]]</f>
        <v>0</v>
      </c>
      <c r="T178" s="12">
        <f>_xlfn.XLOOKUP(ResourceEffects[[#This Row],[Resource Name]],ResourceNames,ResourceIds,"")</f>
        <v>2022</v>
      </c>
      <c r="U178" s="12">
        <f>_xlfn.XLOOKUP(ResourceEffects[[#This Row],[Event Type]],EventTypeNames,EventTypeIds,"")</f>
        <v>2</v>
      </c>
      <c r="V178" s="12">
        <f>IF(ResourceEffects[[#This Row],[Is Local]]="Yes",1,0)</f>
        <v>1</v>
      </c>
      <c r="W178" s="12">
        <f>IF(ResourceEffects[[#This Row],[Is Installed]]="Yes",1,0)</f>
        <v>0</v>
      </c>
      <c r="X178" s="12">
        <f>IF(ResourceEffects[[#This Row],[Status]]="Locked",1,0)</f>
        <v>0</v>
      </c>
      <c r="Y178" s="12">
        <f>IF(ResourceEffects[[#This Row],[event_type]]=1,0,1)</f>
        <v>1</v>
      </c>
      <c r="Z178" s="12">
        <f>IF(ResourceEffects[[#This Row],[Use Abundancies]]="Yes",1,0)</f>
        <v>0</v>
      </c>
      <c r="AA178" s="12">
        <f>ResourceEffects[[#This Row],[∆]]</f>
        <v>3</v>
      </c>
    </row>
    <row r="179" spans="1:27" ht="14.4" customHeight="1" x14ac:dyDescent="0.3">
      <c r="A179" s="15">
        <v>0</v>
      </c>
      <c r="B179" t="s">
        <v>81</v>
      </c>
      <c r="D179" s="11" t="s">
        <v>394</v>
      </c>
      <c r="E179" s="11">
        <v>1</v>
      </c>
      <c r="F179" s="27" t="s">
        <v>387</v>
      </c>
      <c r="G179" t="s">
        <v>243</v>
      </c>
      <c r="H179" s="11" t="str">
        <f t="shared" si="11"/>
        <v>No</v>
      </c>
      <c r="I179" s="11">
        <f>0</f>
        <v>0</v>
      </c>
      <c r="J179" s="11" t="str">
        <f t="shared" si="8"/>
        <v>Yes</v>
      </c>
      <c r="K179" s="11" t="str">
        <f t="shared" si="9"/>
        <v>No</v>
      </c>
      <c r="L179" s="11">
        <f>INT(ResourceEffects[[#This Row],[Time Factor]]*TimeInterval/60/60/24)</f>
        <v>0</v>
      </c>
      <c r="M179" s="11">
        <f>INT(ResourceEffects[[#This Row],[Time Factor]]*TimeInterval/60/60)-ResourceEffects[[#This Row],[Days]]*24</f>
        <v>0</v>
      </c>
      <c r="N179" s="11">
        <f>INT(ResourceEffects[[#This Row],[Time Factor]]*TimeInterval/60)-ResourceEffects[[#This Row],[Hours]]*60-ResourceEffects[[#This Row],[Days]]*60*24</f>
        <v>0</v>
      </c>
      <c r="O179" s="11">
        <f>ResourceEffects[[#This Row],[Time Factor]]*TimeInterval-ResourceEffects[[#This Row],[Min]]*60-ResourceEffects[[#This Row],[Hours]]*60*60-ResourceEffects[[#This Row],[Days]]*60*60*24</f>
        <v>0</v>
      </c>
      <c r="P179" s="12">
        <f t="shared" ca="1" si="10"/>
        <v>941265414</v>
      </c>
      <c r="Q179" s="12">
        <f>_xlfn.XLOOKUP(ResourceEffects[[#This Row],[Protocol Name]],ProtocolNamesCol,ProtocolIds,"")</f>
        <v>13331</v>
      </c>
      <c r="R179" s="12">
        <f>ResourceEffects[[#This Row],[Time Factor]]</f>
        <v>0</v>
      </c>
      <c r="S179" s="12">
        <f>ResourceEffects[[#This Row],[Drone ID]]</f>
        <v>0</v>
      </c>
      <c r="T179" s="12">
        <f>_xlfn.XLOOKUP(ResourceEffects[[#This Row],[Resource Name]],ResourceNames,ResourceIds,"")</f>
        <v>3331</v>
      </c>
      <c r="U179" s="12">
        <f>_xlfn.XLOOKUP(ResourceEffects[[#This Row],[Event Type]],EventTypeNames,EventTypeIds,"")</f>
        <v>1</v>
      </c>
      <c r="V179" s="12">
        <f>IF(ResourceEffects[[#This Row],[Is Local]]="Yes",1,0)</f>
        <v>1</v>
      </c>
      <c r="W179" s="12">
        <f>IF(ResourceEffects[[#This Row],[Is Installed]]="Yes",1,0)</f>
        <v>0</v>
      </c>
      <c r="X179" s="12">
        <f>IF(ResourceEffects[[#This Row],[Status]]="Locked",1,0)</f>
        <v>0</v>
      </c>
      <c r="Y179" s="12">
        <f>IF(ResourceEffects[[#This Row],[event_type]]=1,0,1)</f>
        <v>0</v>
      </c>
      <c r="Z179" s="12">
        <f>IF(ResourceEffects[[#This Row],[Use Abundancies]]="Yes",1,0)</f>
        <v>0</v>
      </c>
      <c r="AA179" s="12">
        <f>ResourceEffects[[#This Row],[∆]]</f>
        <v>1</v>
      </c>
    </row>
    <row r="180" spans="1:27" ht="14.4" customHeight="1" x14ac:dyDescent="0.3">
      <c r="A180" s="15">
        <v>0</v>
      </c>
      <c r="B180" t="s">
        <v>83</v>
      </c>
      <c r="D180" s="11" t="s">
        <v>395</v>
      </c>
      <c r="E180" s="11">
        <v>1</v>
      </c>
      <c r="F180" s="27" t="s">
        <v>387</v>
      </c>
      <c r="G180" t="s">
        <v>217</v>
      </c>
      <c r="H180" s="11" t="str">
        <f t="shared" si="11"/>
        <v>No</v>
      </c>
      <c r="I180" s="11">
        <f>0</f>
        <v>0</v>
      </c>
      <c r="J180" s="11" t="str">
        <f t="shared" si="8"/>
        <v>Yes</v>
      </c>
      <c r="K180" s="11" t="str">
        <f t="shared" si="9"/>
        <v>No</v>
      </c>
      <c r="L180" s="11">
        <f>INT(ResourceEffects[[#This Row],[Time Factor]]*TimeInterval/60/60/24)</f>
        <v>0</v>
      </c>
      <c r="M180" s="11">
        <f>INT(ResourceEffects[[#This Row],[Time Factor]]*TimeInterval/60/60)-ResourceEffects[[#This Row],[Days]]*24</f>
        <v>0</v>
      </c>
      <c r="N180" s="11">
        <f>INT(ResourceEffects[[#This Row],[Time Factor]]*TimeInterval/60)-ResourceEffects[[#This Row],[Hours]]*60-ResourceEffects[[#This Row],[Days]]*60*24</f>
        <v>0</v>
      </c>
      <c r="O180" s="11">
        <f>ResourceEffects[[#This Row],[Time Factor]]*TimeInterval-ResourceEffects[[#This Row],[Min]]*60-ResourceEffects[[#This Row],[Hours]]*60*60-ResourceEffects[[#This Row],[Days]]*60*60*24</f>
        <v>0</v>
      </c>
      <c r="P180" s="12">
        <f t="shared" ca="1" si="10"/>
        <v>208312000</v>
      </c>
      <c r="Q180" s="12">
        <f>_xlfn.XLOOKUP(ResourceEffects[[#This Row],[Protocol Name]],ProtocolNamesCol,ProtocolIds,"")</f>
        <v>14101</v>
      </c>
      <c r="R180" s="12">
        <f>ResourceEffects[[#This Row],[Time Factor]]</f>
        <v>0</v>
      </c>
      <c r="S180" s="12">
        <f>ResourceEffects[[#This Row],[Drone ID]]</f>
        <v>0</v>
      </c>
      <c r="T180" s="12">
        <f>_xlfn.XLOOKUP(ResourceEffects[[#This Row],[Resource Name]],ResourceNames,ResourceIds,"")</f>
        <v>3011</v>
      </c>
      <c r="U180" s="12">
        <f>_xlfn.XLOOKUP(ResourceEffects[[#This Row],[Event Type]],EventTypeNames,EventTypeIds,"")</f>
        <v>2</v>
      </c>
      <c r="V180" s="12">
        <f>IF(ResourceEffects[[#This Row],[Is Local]]="Yes",1,0)</f>
        <v>1</v>
      </c>
      <c r="W180" s="12">
        <f>IF(ResourceEffects[[#This Row],[Is Installed]]="Yes",1,0)</f>
        <v>0</v>
      </c>
      <c r="X180" s="12">
        <f>IF(ResourceEffects[[#This Row],[Status]]="Locked",1,0)</f>
        <v>0</v>
      </c>
      <c r="Y180" s="12">
        <f>IF(ResourceEffects[[#This Row],[event_type]]=1,0,1)</f>
        <v>1</v>
      </c>
      <c r="Z180" s="12">
        <f>IF(ResourceEffects[[#This Row],[Use Abundancies]]="Yes",1,0)</f>
        <v>0</v>
      </c>
      <c r="AA180" s="12">
        <f>ResourceEffects[[#This Row],[∆]]</f>
        <v>1</v>
      </c>
    </row>
    <row r="181" spans="1:27" ht="14.4" customHeight="1" x14ac:dyDescent="0.3">
      <c r="A181" s="15">
        <v>0</v>
      </c>
      <c r="B181" t="s">
        <v>83</v>
      </c>
      <c r="D181" s="11" t="s">
        <v>395</v>
      </c>
      <c r="E181" s="11">
        <v>1</v>
      </c>
      <c r="F181" s="27" t="s">
        <v>387</v>
      </c>
      <c r="G181" t="s">
        <v>227</v>
      </c>
      <c r="H181" s="11" t="str">
        <f t="shared" si="11"/>
        <v>No</v>
      </c>
      <c r="I181" s="11">
        <f>0</f>
        <v>0</v>
      </c>
      <c r="J181" s="11" t="str">
        <f t="shared" si="8"/>
        <v>Yes</v>
      </c>
      <c r="K181" s="11" t="str">
        <f t="shared" si="9"/>
        <v>No</v>
      </c>
      <c r="L181" s="11">
        <f>INT(ResourceEffects[[#This Row],[Time Factor]]*TimeInterval/60/60/24)</f>
        <v>0</v>
      </c>
      <c r="M181" s="11">
        <f>INT(ResourceEffects[[#This Row],[Time Factor]]*TimeInterval/60/60)-ResourceEffects[[#This Row],[Days]]*24</f>
        <v>0</v>
      </c>
      <c r="N181" s="11">
        <f>INT(ResourceEffects[[#This Row],[Time Factor]]*TimeInterval/60)-ResourceEffects[[#This Row],[Hours]]*60-ResourceEffects[[#This Row],[Days]]*60*24</f>
        <v>0</v>
      </c>
      <c r="O181" s="11">
        <f>ResourceEffects[[#This Row],[Time Factor]]*TimeInterval-ResourceEffects[[#This Row],[Min]]*60-ResourceEffects[[#This Row],[Hours]]*60*60-ResourceEffects[[#This Row],[Days]]*60*60*24</f>
        <v>0</v>
      </c>
      <c r="P181" s="12">
        <f t="shared" ca="1" si="10"/>
        <v>560535914</v>
      </c>
      <c r="Q181" s="12">
        <f>_xlfn.XLOOKUP(ResourceEffects[[#This Row],[Protocol Name]],ProtocolNamesCol,ProtocolIds,"")</f>
        <v>14101</v>
      </c>
      <c r="R181" s="12">
        <f>ResourceEffects[[#This Row],[Time Factor]]</f>
        <v>0</v>
      </c>
      <c r="S181" s="12">
        <f>ResourceEffects[[#This Row],[Drone ID]]</f>
        <v>0</v>
      </c>
      <c r="T181" s="12">
        <f>_xlfn.XLOOKUP(ResourceEffects[[#This Row],[Resource Name]],ResourceNames,ResourceIds,"")</f>
        <v>3121</v>
      </c>
      <c r="U181" s="12">
        <f>_xlfn.XLOOKUP(ResourceEffects[[#This Row],[Event Type]],EventTypeNames,EventTypeIds,"")</f>
        <v>2</v>
      </c>
      <c r="V181" s="12">
        <f>IF(ResourceEffects[[#This Row],[Is Local]]="Yes",1,0)</f>
        <v>1</v>
      </c>
      <c r="W181" s="12">
        <f>IF(ResourceEffects[[#This Row],[Is Installed]]="Yes",1,0)</f>
        <v>0</v>
      </c>
      <c r="X181" s="12">
        <f>IF(ResourceEffects[[#This Row],[Status]]="Locked",1,0)</f>
        <v>0</v>
      </c>
      <c r="Y181" s="12">
        <f>IF(ResourceEffects[[#This Row],[event_type]]=1,0,1)</f>
        <v>1</v>
      </c>
      <c r="Z181" s="12">
        <f>IF(ResourceEffects[[#This Row],[Use Abundancies]]="Yes",1,0)</f>
        <v>0</v>
      </c>
      <c r="AA181" s="12">
        <f>ResourceEffects[[#This Row],[∆]]</f>
        <v>1</v>
      </c>
    </row>
    <row r="182" spans="1:27" ht="14.4" customHeight="1" x14ac:dyDescent="0.3">
      <c r="A182" s="15">
        <v>0</v>
      </c>
      <c r="B182" t="s">
        <v>83</v>
      </c>
      <c r="D182" s="11" t="s">
        <v>395</v>
      </c>
      <c r="E182" s="11">
        <v>1</v>
      </c>
      <c r="F182" s="27" t="s">
        <v>387</v>
      </c>
      <c r="G182" t="s">
        <v>229</v>
      </c>
      <c r="H182" s="11" t="str">
        <f t="shared" si="11"/>
        <v>No</v>
      </c>
      <c r="I182" s="11">
        <f>0</f>
        <v>0</v>
      </c>
      <c r="J182" s="11" t="str">
        <f t="shared" si="8"/>
        <v>Yes</v>
      </c>
      <c r="K182" s="11" t="str">
        <f t="shared" si="9"/>
        <v>No</v>
      </c>
      <c r="L182" s="11">
        <f>INT(ResourceEffects[[#This Row],[Time Factor]]*TimeInterval/60/60/24)</f>
        <v>0</v>
      </c>
      <c r="M182" s="11">
        <f>INT(ResourceEffects[[#This Row],[Time Factor]]*TimeInterval/60/60)-ResourceEffects[[#This Row],[Days]]*24</f>
        <v>0</v>
      </c>
      <c r="N182" s="11">
        <f>INT(ResourceEffects[[#This Row],[Time Factor]]*TimeInterval/60)-ResourceEffects[[#This Row],[Hours]]*60-ResourceEffects[[#This Row],[Days]]*60*24</f>
        <v>0</v>
      </c>
      <c r="O182" s="11">
        <f>ResourceEffects[[#This Row],[Time Factor]]*TimeInterval-ResourceEffects[[#This Row],[Min]]*60-ResourceEffects[[#This Row],[Hours]]*60*60-ResourceEffects[[#This Row],[Days]]*60*60*24</f>
        <v>0</v>
      </c>
      <c r="P182" s="12">
        <f t="shared" ca="1" si="10"/>
        <v>543277504</v>
      </c>
      <c r="Q182" s="12">
        <f>_xlfn.XLOOKUP(ResourceEffects[[#This Row],[Protocol Name]],ProtocolNamesCol,ProtocolIds,"")</f>
        <v>14101</v>
      </c>
      <c r="R182" s="12">
        <f>ResourceEffects[[#This Row],[Time Factor]]</f>
        <v>0</v>
      </c>
      <c r="S182" s="12">
        <f>ResourceEffects[[#This Row],[Drone ID]]</f>
        <v>0</v>
      </c>
      <c r="T182" s="12">
        <f>_xlfn.XLOOKUP(ResourceEffects[[#This Row],[Resource Name]],ResourceNames,ResourceIds,"")</f>
        <v>3141</v>
      </c>
      <c r="U182" s="12">
        <f>_xlfn.XLOOKUP(ResourceEffects[[#This Row],[Event Type]],EventTypeNames,EventTypeIds,"")</f>
        <v>2</v>
      </c>
      <c r="V182" s="12">
        <f>IF(ResourceEffects[[#This Row],[Is Local]]="Yes",1,0)</f>
        <v>1</v>
      </c>
      <c r="W182" s="12">
        <f>IF(ResourceEffects[[#This Row],[Is Installed]]="Yes",1,0)</f>
        <v>0</v>
      </c>
      <c r="X182" s="12">
        <f>IF(ResourceEffects[[#This Row],[Status]]="Locked",1,0)</f>
        <v>0</v>
      </c>
      <c r="Y182" s="12">
        <f>IF(ResourceEffects[[#This Row],[event_type]]=1,0,1)</f>
        <v>1</v>
      </c>
      <c r="Z182" s="12">
        <f>IF(ResourceEffects[[#This Row],[Use Abundancies]]="Yes",1,0)</f>
        <v>0</v>
      </c>
      <c r="AA182" s="12">
        <f>ResourceEffects[[#This Row],[∆]]</f>
        <v>1</v>
      </c>
    </row>
    <row r="183" spans="1:27" ht="14.4" customHeight="1" x14ac:dyDescent="0.3">
      <c r="A183" s="15">
        <v>0</v>
      </c>
      <c r="B183" t="s">
        <v>83</v>
      </c>
      <c r="D183" s="11" t="s">
        <v>394</v>
      </c>
      <c r="E183" s="11">
        <v>1</v>
      </c>
      <c r="F183" s="27" t="s">
        <v>387</v>
      </c>
      <c r="G183" t="s">
        <v>245</v>
      </c>
      <c r="H183" s="11" t="str">
        <f t="shared" si="11"/>
        <v>No</v>
      </c>
      <c r="I183" s="11">
        <f>0</f>
        <v>0</v>
      </c>
      <c r="J183" s="11" t="str">
        <f t="shared" si="8"/>
        <v>Yes</v>
      </c>
      <c r="K183" s="11" t="str">
        <f t="shared" si="9"/>
        <v>No</v>
      </c>
      <c r="L183" s="11">
        <f>INT(ResourceEffects[[#This Row],[Time Factor]]*TimeInterval/60/60/24)</f>
        <v>0</v>
      </c>
      <c r="M183" s="11">
        <f>INT(ResourceEffects[[#This Row],[Time Factor]]*TimeInterval/60/60)-ResourceEffects[[#This Row],[Days]]*24</f>
        <v>0</v>
      </c>
      <c r="N183" s="11">
        <f>INT(ResourceEffects[[#This Row],[Time Factor]]*TimeInterval/60)-ResourceEffects[[#This Row],[Hours]]*60-ResourceEffects[[#This Row],[Days]]*60*24</f>
        <v>0</v>
      </c>
      <c r="O183" s="11">
        <f>ResourceEffects[[#This Row],[Time Factor]]*TimeInterval-ResourceEffects[[#This Row],[Min]]*60-ResourceEffects[[#This Row],[Hours]]*60*60-ResourceEffects[[#This Row],[Days]]*60*60*24</f>
        <v>0</v>
      </c>
      <c r="P183" s="12">
        <f t="shared" ca="1" si="10"/>
        <v>121912614</v>
      </c>
      <c r="Q183" s="12">
        <f>_xlfn.XLOOKUP(ResourceEffects[[#This Row],[Protocol Name]],ProtocolNamesCol,ProtocolIds,"")</f>
        <v>14101</v>
      </c>
      <c r="R183" s="12">
        <f>ResourceEffects[[#This Row],[Time Factor]]</f>
        <v>0</v>
      </c>
      <c r="S183" s="12">
        <f>ResourceEffects[[#This Row],[Drone ID]]</f>
        <v>0</v>
      </c>
      <c r="T183" s="12">
        <f>_xlfn.XLOOKUP(ResourceEffects[[#This Row],[Resource Name]],ResourceNames,ResourceIds,"")</f>
        <v>4101</v>
      </c>
      <c r="U183" s="12">
        <f>_xlfn.XLOOKUP(ResourceEffects[[#This Row],[Event Type]],EventTypeNames,EventTypeIds,"")</f>
        <v>1</v>
      </c>
      <c r="V183" s="12">
        <f>IF(ResourceEffects[[#This Row],[Is Local]]="Yes",1,0)</f>
        <v>1</v>
      </c>
      <c r="W183" s="12">
        <f>IF(ResourceEffects[[#This Row],[Is Installed]]="Yes",1,0)</f>
        <v>0</v>
      </c>
      <c r="X183" s="12">
        <f>IF(ResourceEffects[[#This Row],[Status]]="Locked",1,0)</f>
        <v>0</v>
      </c>
      <c r="Y183" s="12">
        <f>IF(ResourceEffects[[#This Row],[event_type]]=1,0,1)</f>
        <v>0</v>
      </c>
      <c r="Z183" s="12">
        <f>IF(ResourceEffects[[#This Row],[Use Abundancies]]="Yes",1,0)</f>
        <v>0</v>
      </c>
      <c r="AA183" s="12">
        <f>ResourceEffects[[#This Row],[∆]]</f>
        <v>1</v>
      </c>
    </row>
    <row r="184" spans="1:27" ht="14.4" customHeight="1" x14ac:dyDescent="0.3">
      <c r="A184" s="15">
        <v>0</v>
      </c>
      <c r="B184" t="s">
        <v>85</v>
      </c>
      <c r="D184" s="11" t="s">
        <v>395</v>
      </c>
      <c r="E184" s="11">
        <v>1</v>
      </c>
      <c r="F184" s="27" t="s">
        <v>387</v>
      </c>
      <c r="G184" t="s">
        <v>217</v>
      </c>
      <c r="H184" s="11" t="str">
        <f t="shared" si="11"/>
        <v>No</v>
      </c>
      <c r="I184" s="11">
        <f>0</f>
        <v>0</v>
      </c>
      <c r="J184" s="11" t="str">
        <f t="shared" si="8"/>
        <v>Yes</v>
      </c>
      <c r="K184" s="11" t="str">
        <f t="shared" si="9"/>
        <v>No</v>
      </c>
      <c r="L184" s="11">
        <f>INT(ResourceEffects[[#This Row],[Time Factor]]*TimeInterval/60/60/24)</f>
        <v>0</v>
      </c>
      <c r="M184" s="11">
        <f>INT(ResourceEffects[[#This Row],[Time Factor]]*TimeInterval/60/60)-ResourceEffects[[#This Row],[Days]]*24</f>
        <v>0</v>
      </c>
      <c r="N184" s="11">
        <f>INT(ResourceEffects[[#This Row],[Time Factor]]*TimeInterval/60)-ResourceEffects[[#This Row],[Hours]]*60-ResourceEffects[[#This Row],[Days]]*60*24</f>
        <v>0</v>
      </c>
      <c r="O184" s="11">
        <f>ResourceEffects[[#This Row],[Time Factor]]*TimeInterval-ResourceEffects[[#This Row],[Min]]*60-ResourceEffects[[#This Row],[Hours]]*60*60-ResourceEffects[[#This Row],[Days]]*60*60*24</f>
        <v>0</v>
      </c>
      <c r="P184" s="12">
        <f t="shared" ca="1" si="10"/>
        <v>33557487</v>
      </c>
      <c r="Q184" s="12">
        <f>_xlfn.XLOOKUP(ResourceEffects[[#This Row],[Protocol Name]],ProtocolNamesCol,ProtocolIds,"")</f>
        <v>14111</v>
      </c>
      <c r="R184" s="12">
        <f>ResourceEffects[[#This Row],[Time Factor]]</f>
        <v>0</v>
      </c>
      <c r="S184" s="12">
        <f>ResourceEffects[[#This Row],[Drone ID]]</f>
        <v>0</v>
      </c>
      <c r="T184" s="12">
        <f>_xlfn.XLOOKUP(ResourceEffects[[#This Row],[Resource Name]],ResourceNames,ResourceIds,"")</f>
        <v>3011</v>
      </c>
      <c r="U184" s="12">
        <f>_xlfn.XLOOKUP(ResourceEffects[[#This Row],[Event Type]],EventTypeNames,EventTypeIds,"")</f>
        <v>2</v>
      </c>
      <c r="V184" s="12">
        <f>IF(ResourceEffects[[#This Row],[Is Local]]="Yes",1,0)</f>
        <v>1</v>
      </c>
      <c r="W184" s="12">
        <f>IF(ResourceEffects[[#This Row],[Is Installed]]="Yes",1,0)</f>
        <v>0</v>
      </c>
      <c r="X184" s="12">
        <f>IF(ResourceEffects[[#This Row],[Status]]="Locked",1,0)</f>
        <v>0</v>
      </c>
      <c r="Y184" s="12">
        <f>IF(ResourceEffects[[#This Row],[event_type]]=1,0,1)</f>
        <v>1</v>
      </c>
      <c r="Z184" s="12">
        <f>IF(ResourceEffects[[#This Row],[Use Abundancies]]="Yes",1,0)</f>
        <v>0</v>
      </c>
      <c r="AA184" s="12">
        <f>ResourceEffects[[#This Row],[∆]]</f>
        <v>1</v>
      </c>
    </row>
    <row r="185" spans="1:27" ht="14.4" customHeight="1" x14ac:dyDescent="0.3">
      <c r="A185" s="15">
        <v>0</v>
      </c>
      <c r="B185" t="s">
        <v>85</v>
      </c>
      <c r="D185" s="11" t="s">
        <v>395</v>
      </c>
      <c r="E185" s="11">
        <v>1</v>
      </c>
      <c r="F185" s="27" t="s">
        <v>387</v>
      </c>
      <c r="G185" t="s">
        <v>223</v>
      </c>
      <c r="H185" s="11" t="str">
        <f t="shared" si="11"/>
        <v>No</v>
      </c>
      <c r="I185" s="11">
        <f>0</f>
        <v>0</v>
      </c>
      <c r="J185" s="11" t="str">
        <f t="shared" si="8"/>
        <v>Yes</v>
      </c>
      <c r="K185" s="11" t="str">
        <f t="shared" si="9"/>
        <v>No</v>
      </c>
      <c r="L185" s="11">
        <f>INT(ResourceEffects[[#This Row],[Time Factor]]*TimeInterval/60/60/24)</f>
        <v>0</v>
      </c>
      <c r="M185" s="11">
        <f>INT(ResourceEffects[[#This Row],[Time Factor]]*TimeInterval/60/60)-ResourceEffects[[#This Row],[Days]]*24</f>
        <v>0</v>
      </c>
      <c r="N185" s="11">
        <f>INT(ResourceEffects[[#This Row],[Time Factor]]*TimeInterval/60)-ResourceEffects[[#This Row],[Hours]]*60-ResourceEffects[[#This Row],[Days]]*60*24</f>
        <v>0</v>
      </c>
      <c r="O185" s="11">
        <f>ResourceEffects[[#This Row],[Time Factor]]*TimeInterval-ResourceEffects[[#This Row],[Min]]*60-ResourceEffects[[#This Row],[Hours]]*60*60-ResourceEffects[[#This Row],[Days]]*60*60*24</f>
        <v>0</v>
      </c>
      <c r="P185" s="12">
        <f t="shared" ca="1" si="10"/>
        <v>298142589</v>
      </c>
      <c r="Q185" s="12">
        <f>_xlfn.XLOOKUP(ResourceEffects[[#This Row],[Protocol Name]],ProtocolNamesCol,ProtocolIds,"")</f>
        <v>14111</v>
      </c>
      <c r="R185" s="12">
        <f>ResourceEffects[[#This Row],[Time Factor]]</f>
        <v>0</v>
      </c>
      <c r="S185" s="12">
        <f>ResourceEffects[[#This Row],[Drone ID]]</f>
        <v>0</v>
      </c>
      <c r="T185" s="12">
        <f>_xlfn.XLOOKUP(ResourceEffects[[#This Row],[Resource Name]],ResourceNames,ResourceIds,"")</f>
        <v>3101</v>
      </c>
      <c r="U185" s="12">
        <f>_xlfn.XLOOKUP(ResourceEffects[[#This Row],[Event Type]],EventTypeNames,EventTypeIds,"")</f>
        <v>2</v>
      </c>
      <c r="V185" s="12">
        <f>IF(ResourceEffects[[#This Row],[Is Local]]="Yes",1,0)</f>
        <v>1</v>
      </c>
      <c r="W185" s="12">
        <f>IF(ResourceEffects[[#This Row],[Is Installed]]="Yes",1,0)</f>
        <v>0</v>
      </c>
      <c r="X185" s="12">
        <f>IF(ResourceEffects[[#This Row],[Status]]="Locked",1,0)</f>
        <v>0</v>
      </c>
      <c r="Y185" s="12">
        <f>IF(ResourceEffects[[#This Row],[event_type]]=1,0,1)</f>
        <v>1</v>
      </c>
      <c r="Z185" s="12">
        <f>IF(ResourceEffects[[#This Row],[Use Abundancies]]="Yes",1,0)</f>
        <v>0</v>
      </c>
      <c r="AA185" s="12">
        <f>ResourceEffects[[#This Row],[∆]]</f>
        <v>1</v>
      </c>
    </row>
    <row r="186" spans="1:27" ht="14.4" customHeight="1" x14ac:dyDescent="0.3">
      <c r="A186" s="15">
        <v>0</v>
      </c>
      <c r="B186" t="s">
        <v>85</v>
      </c>
      <c r="D186" s="11" t="s">
        <v>395</v>
      </c>
      <c r="E186" s="11">
        <v>1</v>
      </c>
      <c r="F186" s="27" t="s">
        <v>387</v>
      </c>
      <c r="G186" t="s">
        <v>225</v>
      </c>
      <c r="H186" s="11" t="str">
        <f t="shared" ref="H186:H217" si="12">"No"</f>
        <v>No</v>
      </c>
      <c r="I186" s="11">
        <f>0</f>
        <v>0</v>
      </c>
      <c r="J186" s="11" t="str">
        <f t="shared" si="8"/>
        <v>Yes</v>
      </c>
      <c r="K186" s="11" t="str">
        <f t="shared" si="9"/>
        <v>No</v>
      </c>
      <c r="L186" s="11">
        <f>INT(ResourceEffects[[#This Row],[Time Factor]]*TimeInterval/60/60/24)</f>
        <v>0</v>
      </c>
      <c r="M186" s="11">
        <f>INT(ResourceEffects[[#This Row],[Time Factor]]*TimeInterval/60/60)-ResourceEffects[[#This Row],[Days]]*24</f>
        <v>0</v>
      </c>
      <c r="N186" s="11">
        <f>INT(ResourceEffects[[#This Row],[Time Factor]]*TimeInterval/60)-ResourceEffects[[#This Row],[Hours]]*60-ResourceEffects[[#This Row],[Days]]*60*24</f>
        <v>0</v>
      </c>
      <c r="O186" s="11">
        <f>ResourceEffects[[#This Row],[Time Factor]]*TimeInterval-ResourceEffects[[#This Row],[Min]]*60-ResourceEffects[[#This Row],[Hours]]*60*60-ResourceEffects[[#This Row],[Days]]*60*60*24</f>
        <v>0</v>
      </c>
      <c r="P186" s="12">
        <f t="shared" ca="1" si="10"/>
        <v>696372972</v>
      </c>
      <c r="Q186" s="12">
        <f>_xlfn.XLOOKUP(ResourceEffects[[#This Row],[Protocol Name]],ProtocolNamesCol,ProtocolIds,"")</f>
        <v>14111</v>
      </c>
      <c r="R186" s="12">
        <f>ResourceEffects[[#This Row],[Time Factor]]</f>
        <v>0</v>
      </c>
      <c r="S186" s="12">
        <f>ResourceEffects[[#This Row],[Drone ID]]</f>
        <v>0</v>
      </c>
      <c r="T186" s="12">
        <f>_xlfn.XLOOKUP(ResourceEffects[[#This Row],[Resource Name]],ResourceNames,ResourceIds,"")</f>
        <v>3111</v>
      </c>
      <c r="U186" s="12">
        <f>_xlfn.XLOOKUP(ResourceEffects[[#This Row],[Event Type]],EventTypeNames,EventTypeIds,"")</f>
        <v>2</v>
      </c>
      <c r="V186" s="12">
        <f>IF(ResourceEffects[[#This Row],[Is Local]]="Yes",1,0)</f>
        <v>1</v>
      </c>
      <c r="W186" s="12">
        <f>IF(ResourceEffects[[#This Row],[Is Installed]]="Yes",1,0)</f>
        <v>0</v>
      </c>
      <c r="X186" s="12">
        <f>IF(ResourceEffects[[#This Row],[Status]]="Locked",1,0)</f>
        <v>0</v>
      </c>
      <c r="Y186" s="12">
        <f>IF(ResourceEffects[[#This Row],[event_type]]=1,0,1)</f>
        <v>1</v>
      </c>
      <c r="Z186" s="12">
        <f>IF(ResourceEffects[[#This Row],[Use Abundancies]]="Yes",1,0)</f>
        <v>0</v>
      </c>
      <c r="AA186" s="12">
        <f>ResourceEffects[[#This Row],[∆]]</f>
        <v>1</v>
      </c>
    </row>
    <row r="187" spans="1:27" ht="14.4" customHeight="1" x14ac:dyDescent="0.3">
      <c r="A187" s="15">
        <v>0</v>
      </c>
      <c r="B187" t="s">
        <v>85</v>
      </c>
      <c r="D187" s="11" t="s">
        <v>394</v>
      </c>
      <c r="E187" s="11">
        <v>1</v>
      </c>
      <c r="F187" s="27" t="s">
        <v>387</v>
      </c>
      <c r="G187" t="s">
        <v>247</v>
      </c>
      <c r="H187" s="11" t="str">
        <f t="shared" si="12"/>
        <v>No</v>
      </c>
      <c r="I187" s="11">
        <f>0</f>
        <v>0</v>
      </c>
      <c r="J187" s="11" t="str">
        <f t="shared" si="8"/>
        <v>Yes</v>
      </c>
      <c r="K187" s="11" t="str">
        <f t="shared" si="9"/>
        <v>No</v>
      </c>
      <c r="L187" s="11">
        <f>INT(ResourceEffects[[#This Row],[Time Factor]]*TimeInterval/60/60/24)</f>
        <v>0</v>
      </c>
      <c r="M187" s="11">
        <f>INT(ResourceEffects[[#This Row],[Time Factor]]*TimeInterval/60/60)-ResourceEffects[[#This Row],[Days]]*24</f>
        <v>0</v>
      </c>
      <c r="N187" s="11">
        <f>INT(ResourceEffects[[#This Row],[Time Factor]]*TimeInterval/60)-ResourceEffects[[#This Row],[Hours]]*60-ResourceEffects[[#This Row],[Days]]*60*24</f>
        <v>0</v>
      </c>
      <c r="O187" s="11">
        <f>ResourceEffects[[#This Row],[Time Factor]]*TimeInterval-ResourceEffects[[#This Row],[Min]]*60-ResourceEffects[[#This Row],[Hours]]*60*60-ResourceEffects[[#This Row],[Days]]*60*60*24</f>
        <v>0</v>
      </c>
      <c r="P187" s="12">
        <f t="shared" ca="1" si="10"/>
        <v>495470276</v>
      </c>
      <c r="Q187" s="12">
        <f>_xlfn.XLOOKUP(ResourceEffects[[#This Row],[Protocol Name]],ProtocolNamesCol,ProtocolIds,"")</f>
        <v>14111</v>
      </c>
      <c r="R187" s="12">
        <f>ResourceEffects[[#This Row],[Time Factor]]</f>
        <v>0</v>
      </c>
      <c r="S187" s="12">
        <f>ResourceEffects[[#This Row],[Drone ID]]</f>
        <v>0</v>
      </c>
      <c r="T187" s="12">
        <f>_xlfn.XLOOKUP(ResourceEffects[[#This Row],[Resource Name]],ResourceNames,ResourceIds,"")</f>
        <v>4111</v>
      </c>
      <c r="U187" s="12">
        <f>_xlfn.XLOOKUP(ResourceEffects[[#This Row],[Event Type]],EventTypeNames,EventTypeIds,"")</f>
        <v>1</v>
      </c>
      <c r="V187" s="12">
        <f>IF(ResourceEffects[[#This Row],[Is Local]]="Yes",1,0)</f>
        <v>1</v>
      </c>
      <c r="W187" s="12">
        <f>IF(ResourceEffects[[#This Row],[Is Installed]]="Yes",1,0)</f>
        <v>0</v>
      </c>
      <c r="X187" s="12">
        <f>IF(ResourceEffects[[#This Row],[Status]]="Locked",1,0)</f>
        <v>0</v>
      </c>
      <c r="Y187" s="12">
        <f>IF(ResourceEffects[[#This Row],[event_type]]=1,0,1)</f>
        <v>0</v>
      </c>
      <c r="Z187" s="12">
        <f>IF(ResourceEffects[[#This Row],[Use Abundancies]]="Yes",1,0)</f>
        <v>0</v>
      </c>
      <c r="AA187" s="12">
        <f>ResourceEffects[[#This Row],[∆]]</f>
        <v>1</v>
      </c>
    </row>
    <row r="188" spans="1:27" ht="14.4" customHeight="1" x14ac:dyDescent="0.3">
      <c r="A188" s="15">
        <v>0</v>
      </c>
      <c r="B188" t="s">
        <v>87</v>
      </c>
      <c r="D188" s="11" t="s">
        <v>395</v>
      </c>
      <c r="E188" s="11">
        <v>1</v>
      </c>
      <c r="F188" s="27" t="s">
        <v>387</v>
      </c>
      <c r="G188" t="s">
        <v>223</v>
      </c>
      <c r="H188" s="11" t="str">
        <f t="shared" si="12"/>
        <v>No</v>
      </c>
      <c r="I188" s="11">
        <f>0</f>
        <v>0</v>
      </c>
      <c r="J188" s="11" t="str">
        <f t="shared" si="8"/>
        <v>Yes</v>
      </c>
      <c r="K188" s="11" t="str">
        <f t="shared" si="9"/>
        <v>No</v>
      </c>
      <c r="L188" s="11">
        <f>INT(ResourceEffects[[#This Row],[Time Factor]]*TimeInterval/60/60/24)</f>
        <v>0</v>
      </c>
      <c r="M188" s="11">
        <f>INT(ResourceEffects[[#This Row],[Time Factor]]*TimeInterval/60/60)-ResourceEffects[[#This Row],[Days]]*24</f>
        <v>0</v>
      </c>
      <c r="N188" s="11">
        <f>INT(ResourceEffects[[#This Row],[Time Factor]]*TimeInterval/60)-ResourceEffects[[#This Row],[Hours]]*60-ResourceEffects[[#This Row],[Days]]*60*24</f>
        <v>0</v>
      </c>
      <c r="O188" s="11">
        <f>ResourceEffects[[#This Row],[Time Factor]]*TimeInterval-ResourceEffects[[#This Row],[Min]]*60-ResourceEffects[[#This Row],[Hours]]*60*60-ResourceEffects[[#This Row],[Days]]*60*60*24</f>
        <v>0</v>
      </c>
      <c r="P188" s="12">
        <f t="shared" ca="1" si="10"/>
        <v>210891087</v>
      </c>
      <c r="Q188" s="12">
        <f>_xlfn.XLOOKUP(ResourceEffects[[#This Row],[Protocol Name]],ProtocolNamesCol,ProtocolIds,"")</f>
        <v>14121</v>
      </c>
      <c r="R188" s="12">
        <f>ResourceEffects[[#This Row],[Time Factor]]</f>
        <v>0</v>
      </c>
      <c r="S188" s="12">
        <f>ResourceEffects[[#This Row],[Drone ID]]</f>
        <v>0</v>
      </c>
      <c r="T188" s="12">
        <f>_xlfn.XLOOKUP(ResourceEffects[[#This Row],[Resource Name]],ResourceNames,ResourceIds,"")</f>
        <v>3101</v>
      </c>
      <c r="U188" s="12">
        <f>_xlfn.XLOOKUP(ResourceEffects[[#This Row],[Event Type]],EventTypeNames,EventTypeIds,"")</f>
        <v>2</v>
      </c>
      <c r="V188" s="12">
        <f>IF(ResourceEffects[[#This Row],[Is Local]]="Yes",1,0)</f>
        <v>1</v>
      </c>
      <c r="W188" s="12">
        <f>IF(ResourceEffects[[#This Row],[Is Installed]]="Yes",1,0)</f>
        <v>0</v>
      </c>
      <c r="X188" s="12">
        <f>IF(ResourceEffects[[#This Row],[Status]]="Locked",1,0)</f>
        <v>0</v>
      </c>
      <c r="Y188" s="12">
        <f>IF(ResourceEffects[[#This Row],[event_type]]=1,0,1)</f>
        <v>1</v>
      </c>
      <c r="Z188" s="12">
        <f>IF(ResourceEffects[[#This Row],[Use Abundancies]]="Yes",1,0)</f>
        <v>0</v>
      </c>
      <c r="AA188" s="12">
        <f>ResourceEffects[[#This Row],[∆]]</f>
        <v>1</v>
      </c>
    </row>
    <row r="189" spans="1:27" ht="14.4" customHeight="1" x14ac:dyDescent="0.3">
      <c r="A189" s="15">
        <v>0</v>
      </c>
      <c r="B189" t="s">
        <v>87</v>
      </c>
      <c r="D189" s="11" t="s">
        <v>395</v>
      </c>
      <c r="E189" s="11">
        <v>1</v>
      </c>
      <c r="F189" s="27" t="s">
        <v>387</v>
      </c>
      <c r="G189" t="s">
        <v>225</v>
      </c>
      <c r="H189" s="11" t="str">
        <f t="shared" si="12"/>
        <v>No</v>
      </c>
      <c r="I189" s="11">
        <f>0</f>
        <v>0</v>
      </c>
      <c r="J189" s="11" t="str">
        <f t="shared" si="8"/>
        <v>Yes</v>
      </c>
      <c r="K189" s="11" t="str">
        <f t="shared" si="9"/>
        <v>No</v>
      </c>
      <c r="L189" s="11">
        <f>INT(ResourceEffects[[#This Row],[Time Factor]]*TimeInterval/60/60/24)</f>
        <v>0</v>
      </c>
      <c r="M189" s="11">
        <f>INT(ResourceEffects[[#This Row],[Time Factor]]*TimeInterval/60/60)-ResourceEffects[[#This Row],[Days]]*24</f>
        <v>0</v>
      </c>
      <c r="N189" s="11">
        <f>INT(ResourceEffects[[#This Row],[Time Factor]]*TimeInterval/60)-ResourceEffects[[#This Row],[Hours]]*60-ResourceEffects[[#This Row],[Days]]*60*24</f>
        <v>0</v>
      </c>
      <c r="O189" s="11">
        <f>ResourceEffects[[#This Row],[Time Factor]]*TimeInterval-ResourceEffects[[#This Row],[Min]]*60-ResourceEffects[[#This Row],[Hours]]*60*60-ResourceEffects[[#This Row],[Days]]*60*60*24</f>
        <v>0</v>
      </c>
      <c r="P189" s="12">
        <f t="shared" ca="1" si="10"/>
        <v>389726378</v>
      </c>
      <c r="Q189" s="12">
        <f>_xlfn.XLOOKUP(ResourceEffects[[#This Row],[Protocol Name]],ProtocolNamesCol,ProtocolIds,"")</f>
        <v>14121</v>
      </c>
      <c r="R189" s="12">
        <f>ResourceEffects[[#This Row],[Time Factor]]</f>
        <v>0</v>
      </c>
      <c r="S189" s="12">
        <f>ResourceEffects[[#This Row],[Drone ID]]</f>
        <v>0</v>
      </c>
      <c r="T189" s="12">
        <f>_xlfn.XLOOKUP(ResourceEffects[[#This Row],[Resource Name]],ResourceNames,ResourceIds,"")</f>
        <v>3111</v>
      </c>
      <c r="U189" s="12">
        <f>_xlfn.XLOOKUP(ResourceEffects[[#This Row],[Event Type]],EventTypeNames,EventTypeIds,"")</f>
        <v>2</v>
      </c>
      <c r="V189" s="12">
        <f>IF(ResourceEffects[[#This Row],[Is Local]]="Yes",1,0)</f>
        <v>1</v>
      </c>
      <c r="W189" s="12">
        <f>IF(ResourceEffects[[#This Row],[Is Installed]]="Yes",1,0)</f>
        <v>0</v>
      </c>
      <c r="X189" s="12">
        <f>IF(ResourceEffects[[#This Row],[Status]]="Locked",1,0)</f>
        <v>0</v>
      </c>
      <c r="Y189" s="12">
        <f>IF(ResourceEffects[[#This Row],[event_type]]=1,0,1)</f>
        <v>1</v>
      </c>
      <c r="Z189" s="12">
        <f>IF(ResourceEffects[[#This Row],[Use Abundancies]]="Yes",1,0)</f>
        <v>0</v>
      </c>
      <c r="AA189" s="12">
        <f>ResourceEffects[[#This Row],[∆]]</f>
        <v>1</v>
      </c>
    </row>
    <row r="190" spans="1:27" ht="14.4" customHeight="1" x14ac:dyDescent="0.3">
      <c r="A190" s="15">
        <v>0</v>
      </c>
      <c r="B190" t="s">
        <v>87</v>
      </c>
      <c r="D190" s="11" t="s">
        <v>395</v>
      </c>
      <c r="E190" s="11">
        <v>1</v>
      </c>
      <c r="F190" s="27" t="s">
        <v>387</v>
      </c>
      <c r="G190" t="s">
        <v>231</v>
      </c>
      <c r="H190" s="11" t="str">
        <f t="shared" si="12"/>
        <v>No</v>
      </c>
      <c r="I190" s="11">
        <f>0</f>
        <v>0</v>
      </c>
      <c r="J190" s="11" t="str">
        <f t="shared" si="8"/>
        <v>Yes</v>
      </c>
      <c r="K190" s="11" t="str">
        <f t="shared" si="9"/>
        <v>No</v>
      </c>
      <c r="L190" s="11">
        <f>INT(ResourceEffects[[#This Row],[Time Factor]]*TimeInterval/60/60/24)</f>
        <v>0</v>
      </c>
      <c r="M190" s="11">
        <f>INT(ResourceEffects[[#This Row],[Time Factor]]*TimeInterval/60/60)-ResourceEffects[[#This Row],[Days]]*24</f>
        <v>0</v>
      </c>
      <c r="N190" s="11">
        <f>INT(ResourceEffects[[#This Row],[Time Factor]]*TimeInterval/60)-ResourceEffects[[#This Row],[Hours]]*60-ResourceEffects[[#This Row],[Days]]*60*24</f>
        <v>0</v>
      </c>
      <c r="O190" s="11">
        <f>ResourceEffects[[#This Row],[Time Factor]]*TimeInterval-ResourceEffects[[#This Row],[Min]]*60-ResourceEffects[[#This Row],[Hours]]*60*60-ResourceEffects[[#This Row],[Days]]*60*60*24</f>
        <v>0</v>
      </c>
      <c r="P190" s="12">
        <f t="shared" ca="1" si="10"/>
        <v>550884699</v>
      </c>
      <c r="Q190" s="12">
        <f>_xlfn.XLOOKUP(ResourceEffects[[#This Row],[Protocol Name]],ProtocolNamesCol,ProtocolIds,"")</f>
        <v>14121</v>
      </c>
      <c r="R190" s="12">
        <f>ResourceEffects[[#This Row],[Time Factor]]</f>
        <v>0</v>
      </c>
      <c r="S190" s="12">
        <f>ResourceEffects[[#This Row],[Drone ID]]</f>
        <v>0</v>
      </c>
      <c r="T190" s="12">
        <f>_xlfn.XLOOKUP(ResourceEffects[[#This Row],[Resource Name]],ResourceNames,ResourceIds,"")</f>
        <v>3201</v>
      </c>
      <c r="U190" s="12">
        <f>_xlfn.XLOOKUP(ResourceEffects[[#This Row],[Event Type]],EventTypeNames,EventTypeIds,"")</f>
        <v>2</v>
      </c>
      <c r="V190" s="12">
        <f>IF(ResourceEffects[[#This Row],[Is Local]]="Yes",1,0)</f>
        <v>1</v>
      </c>
      <c r="W190" s="12">
        <f>IF(ResourceEffects[[#This Row],[Is Installed]]="Yes",1,0)</f>
        <v>0</v>
      </c>
      <c r="X190" s="12">
        <f>IF(ResourceEffects[[#This Row],[Status]]="Locked",1,0)</f>
        <v>0</v>
      </c>
      <c r="Y190" s="12">
        <f>IF(ResourceEffects[[#This Row],[event_type]]=1,0,1)</f>
        <v>1</v>
      </c>
      <c r="Z190" s="12">
        <f>IF(ResourceEffects[[#This Row],[Use Abundancies]]="Yes",1,0)</f>
        <v>0</v>
      </c>
      <c r="AA190" s="12">
        <f>ResourceEffects[[#This Row],[∆]]</f>
        <v>1</v>
      </c>
    </row>
    <row r="191" spans="1:27" ht="14.4" customHeight="1" x14ac:dyDescent="0.3">
      <c r="A191" s="15">
        <v>0</v>
      </c>
      <c r="B191" t="s">
        <v>87</v>
      </c>
      <c r="D191" s="11" t="s">
        <v>394</v>
      </c>
      <c r="E191" s="11">
        <v>1</v>
      </c>
      <c r="F191" s="27" t="s">
        <v>387</v>
      </c>
      <c r="G191" t="s">
        <v>249</v>
      </c>
      <c r="H191" s="11" t="str">
        <f t="shared" si="12"/>
        <v>No</v>
      </c>
      <c r="I191" s="11">
        <f>0</f>
        <v>0</v>
      </c>
      <c r="J191" s="11" t="str">
        <f t="shared" si="8"/>
        <v>Yes</v>
      </c>
      <c r="K191" s="11" t="str">
        <f t="shared" si="9"/>
        <v>No</v>
      </c>
      <c r="L191" s="11">
        <f>INT(ResourceEffects[[#This Row],[Time Factor]]*TimeInterval/60/60/24)</f>
        <v>0</v>
      </c>
      <c r="M191" s="11">
        <f>INT(ResourceEffects[[#This Row],[Time Factor]]*TimeInterval/60/60)-ResourceEffects[[#This Row],[Days]]*24</f>
        <v>0</v>
      </c>
      <c r="N191" s="11">
        <f>INT(ResourceEffects[[#This Row],[Time Factor]]*TimeInterval/60)-ResourceEffects[[#This Row],[Hours]]*60-ResourceEffects[[#This Row],[Days]]*60*24</f>
        <v>0</v>
      </c>
      <c r="O191" s="11">
        <f>ResourceEffects[[#This Row],[Time Factor]]*TimeInterval-ResourceEffects[[#This Row],[Min]]*60-ResourceEffects[[#This Row],[Hours]]*60*60-ResourceEffects[[#This Row],[Days]]*60*60*24</f>
        <v>0</v>
      </c>
      <c r="P191" s="12">
        <f t="shared" ca="1" si="10"/>
        <v>514604060</v>
      </c>
      <c r="Q191" s="12">
        <f>_xlfn.XLOOKUP(ResourceEffects[[#This Row],[Protocol Name]],ProtocolNamesCol,ProtocolIds,"")</f>
        <v>14121</v>
      </c>
      <c r="R191" s="12">
        <f>ResourceEffects[[#This Row],[Time Factor]]</f>
        <v>0</v>
      </c>
      <c r="S191" s="12">
        <f>ResourceEffects[[#This Row],[Drone ID]]</f>
        <v>0</v>
      </c>
      <c r="T191" s="12">
        <f>_xlfn.XLOOKUP(ResourceEffects[[#This Row],[Resource Name]],ResourceNames,ResourceIds,"")</f>
        <v>4121</v>
      </c>
      <c r="U191" s="12">
        <f>_xlfn.XLOOKUP(ResourceEffects[[#This Row],[Event Type]],EventTypeNames,EventTypeIds,"")</f>
        <v>1</v>
      </c>
      <c r="V191" s="12">
        <f>IF(ResourceEffects[[#This Row],[Is Local]]="Yes",1,0)</f>
        <v>1</v>
      </c>
      <c r="W191" s="12">
        <f>IF(ResourceEffects[[#This Row],[Is Installed]]="Yes",1,0)</f>
        <v>0</v>
      </c>
      <c r="X191" s="12">
        <f>IF(ResourceEffects[[#This Row],[Status]]="Locked",1,0)</f>
        <v>0</v>
      </c>
      <c r="Y191" s="12">
        <f>IF(ResourceEffects[[#This Row],[event_type]]=1,0,1)</f>
        <v>0</v>
      </c>
      <c r="Z191" s="12">
        <f>IF(ResourceEffects[[#This Row],[Use Abundancies]]="Yes",1,0)</f>
        <v>0</v>
      </c>
      <c r="AA191" s="12">
        <f>ResourceEffects[[#This Row],[∆]]</f>
        <v>1</v>
      </c>
    </row>
    <row r="192" spans="1:27" ht="14.4" customHeight="1" x14ac:dyDescent="0.3">
      <c r="A192" s="15">
        <v>0</v>
      </c>
      <c r="B192" t="s">
        <v>89</v>
      </c>
      <c r="D192" s="11" t="s">
        <v>395</v>
      </c>
      <c r="E192" s="11">
        <v>1</v>
      </c>
      <c r="F192" s="27" t="s">
        <v>387</v>
      </c>
      <c r="G192" t="s">
        <v>215</v>
      </c>
      <c r="H192" s="11" t="str">
        <f t="shared" si="12"/>
        <v>No</v>
      </c>
      <c r="I192" s="11">
        <f>0</f>
        <v>0</v>
      </c>
      <c r="J192" s="11" t="str">
        <f t="shared" si="8"/>
        <v>Yes</v>
      </c>
      <c r="K192" s="11" t="str">
        <f t="shared" si="9"/>
        <v>No</v>
      </c>
      <c r="L192" s="11">
        <f>INT(ResourceEffects[[#This Row],[Time Factor]]*TimeInterval/60/60/24)</f>
        <v>0</v>
      </c>
      <c r="M192" s="11">
        <f>INT(ResourceEffects[[#This Row],[Time Factor]]*TimeInterval/60/60)-ResourceEffects[[#This Row],[Days]]*24</f>
        <v>0</v>
      </c>
      <c r="N192" s="11">
        <f>INT(ResourceEffects[[#This Row],[Time Factor]]*TimeInterval/60)-ResourceEffects[[#This Row],[Hours]]*60-ResourceEffects[[#This Row],[Days]]*60*24</f>
        <v>0</v>
      </c>
      <c r="O192" s="11">
        <f>ResourceEffects[[#This Row],[Time Factor]]*TimeInterval-ResourceEffects[[#This Row],[Min]]*60-ResourceEffects[[#This Row],[Hours]]*60*60-ResourceEffects[[#This Row],[Days]]*60*60*24</f>
        <v>0</v>
      </c>
      <c r="P192" s="12">
        <f t="shared" ca="1" si="10"/>
        <v>575143645</v>
      </c>
      <c r="Q192" s="12">
        <f>_xlfn.XLOOKUP(ResourceEffects[[#This Row],[Protocol Name]],ProtocolNamesCol,ProtocolIds,"")</f>
        <v>14131</v>
      </c>
      <c r="R192" s="12">
        <f>ResourceEffects[[#This Row],[Time Factor]]</f>
        <v>0</v>
      </c>
      <c r="S192" s="12">
        <f>ResourceEffects[[#This Row],[Drone ID]]</f>
        <v>0</v>
      </c>
      <c r="T192" s="12">
        <f>_xlfn.XLOOKUP(ResourceEffects[[#This Row],[Resource Name]],ResourceNames,ResourceIds,"")</f>
        <v>3001</v>
      </c>
      <c r="U192" s="12">
        <f>_xlfn.XLOOKUP(ResourceEffects[[#This Row],[Event Type]],EventTypeNames,EventTypeIds,"")</f>
        <v>2</v>
      </c>
      <c r="V192" s="12">
        <f>IF(ResourceEffects[[#This Row],[Is Local]]="Yes",1,0)</f>
        <v>1</v>
      </c>
      <c r="W192" s="12">
        <f>IF(ResourceEffects[[#This Row],[Is Installed]]="Yes",1,0)</f>
        <v>0</v>
      </c>
      <c r="X192" s="12">
        <f>IF(ResourceEffects[[#This Row],[Status]]="Locked",1,0)</f>
        <v>0</v>
      </c>
      <c r="Y192" s="12">
        <f>IF(ResourceEffects[[#This Row],[event_type]]=1,0,1)</f>
        <v>1</v>
      </c>
      <c r="Z192" s="12">
        <f>IF(ResourceEffects[[#This Row],[Use Abundancies]]="Yes",1,0)</f>
        <v>0</v>
      </c>
      <c r="AA192" s="12">
        <f>ResourceEffects[[#This Row],[∆]]</f>
        <v>1</v>
      </c>
    </row>
    <row r="193" spans="1:27" ht="14.4" customHeight="1" x14ac:dyDescent="0.3">
      <c r="A193" s="15">
        <v>0</v>
      </c>
      <c r="B193" t="s">
        <v>89</v>
      </c>
      <c r="D193" s="11" t="s">
        <v>395</v>
      </c>
      <c r="E193" s="11">
        <v>1</v>
      </c>
      <c r="F193" s="27" t="s">
        <v>387</v>
      </c>
      <c r="G193" t="s">
        <v>219</v>
      </c>
      <c r="H193" s="11" t="str">
        <f t="shared" si="12"/>
        <v>No</v>
      </c>
      <c r="I193" s="11">
        <f>0</f>
        <v>0</v>
      </c>
      <c r="J193" s="11" t="str">
        <f t="shared" si="8"/>
        <v>Yes</v>
      </c>
      <c r="K193" s="11" t="str">
        <f t="shared" si="9"/>
        <v>No</v>
      </c>
      <c r="L193" s="11">
        <f>INT(ResourceEffects[[#This Row],[Time Factor]]*TimeInterval/60/60/24)</f>
        <v>0</v>
      </c>
      <c r="M193" s="11">
        <f>INT(ResourceEffects[[#This Row],[Time Factor]]*TimeInterval/60/60)-ResourceEffects[[#This Row],[Days]]*24</f>
        <v>0</v>
      </c>
      <c r="N193" s="11">
        <f>INT(ResourceEffects[[#This Row],[Time Factor]]*TimeInterval/60)-ResourceEffects[[#This Row],[Hours]]*60-ResourceEffects[[#This Row],[Days]]*60*24</f>
        <v>0</v>
      </c>
      <c r="O193" s="11">
        <f>ResourceEffects[[#This Row],[Time Factor]]*TimeInterval-ResourceEffects[[#This Row],[Min]]*60-ResourceEffects[[#This Row],[Hours]]*60*60-ResourceEffects[[#This Row],[Days]]*60*60*24</f>
        <v>0</v>
      </c>
      <c r="P193" s="12">
        <f t="shared" ca="1" si="10"/>
        <v>186958037</v>
      </c>
      <c r="Q193" s="12">
        <f>_xlfn.XLOOKUP(ResourceEffects[[#This Row],[Protocol Name]],ProtocolNamesCol,ProtocolIds,"")</f>
        <v>14131</v>
      </c>
      <c r="R193" s="12">
        <f>ResourceEffects[[#This Row],[Time Factor]]</f>
        <v>0</v>
      </c>
      <c r="S193" s="12">
        <f>ResourceEffects[[#This Row],[Drone ID]]</f>
        <v>0</v>
      </c>
      <c r="T193" s="12">
        <f>_xlfn.XLOOKUP(ResourceEffects[[#This Row],[Resource Name]],ResourceNames,ResourceIds,"")</f>
        <v>3021</v>
      </c>
      <c r="U193" s="12">
        <f>_xlfn.XLOOKUP(ResourceEffects[[#This Row],[Event Type]],EventTypeNames,EventTypeIds,"")</f>
        <v>2</v>
      </c>
      <c r="V193" s="12">
        <f>IF(ResourceEffects[[#This Row],[Is Local]]="Yes",1,0)</f>
        <v>1</v>
      </c>
      <c r="W193" s="12">
        <f>IF(ResourceEffects[[#This Row],[Is Installed]]="Yes",1,0)</f>
        <v>0</v>
      </c>
      <c r="X193" s="12">
        <f>IF(ResourceEffects[[#This Row],[Status]]="Locked",1,0)</f>
        <v>0</v>
      </c>
      <c r="Y193" s="12">
        <f>IF(ResourceEffects[[#This Row],[event_type]]=1,0,1)</f>
        <v>1</v>
      </c>
      <c r="Z193" s="12">
        <f>IF(ResourceEffects[[#This Row],[Use Abundancies]]="Yes",1,0)</f>
        <v>0</v>
      </c>
      <c r="AA193" s="12">
        <f>ResourceEffects[[#This Row],[∆]]</f>
        <v>1</v>
      </c>
    </row>
    <row r="194" spans="1:27" ht="14.4" customHeight="1" x14ac:dyDescent="0.3">
      <c r="A194" s="15">
        <v>0</v>
      </c>
      <c r="B194" t="s">
        <v>89</v>
      </c>
      <c r="D194" s="11" t="s">
        <v>395</v>
      </c>
      <c r="E194" s="11">
        <v>1</v>
      </c>
      <c r="F194" s="27" t="s">
        <v>387</v>
      </c>
      <c r="G194" t="s">
        <v>221</v>
      </c>
      <c r="H194" s="11" t="str">
        <f t="shared" si="12"/>
        <v>No</v>
      </c>
      <c r="I194" s="11">
        <f>0</f>
        <v>0</v>
      </c>
      <c r="J194" s="11" t="str">
        <f t="shared" si="8"/>
        <v>Yes</v>
      </c>
      <c r="K194" s="11" t="str">
        <f t="shared" si="9"/>
        <v>No</v>
      </c>
      <c r="L194" s="11">
        <f>INT(ResourceEffects[[#This Row],[Time Factor]]*TimeInterval/60/60/24)</f>
        <v>0</v>
      </c>
      <c r="M194" s="11">
        <f>INT(ResourceEffects[[#This Row],[Time Factor]]*TimeInterval/60/60)-ResourceEffects[[#This Row],[Days]]*24</f>
        <v>0</v>
      </c>
      <c r="N194" s="11">
        <f>INT(ResourceEffects[[#This Row],[Time Factor]]*TimeInterval/60)-ResourceEffects[[#This Row],[Hours]]*60-ResourceEffects[[#This Row],[Days]]*60*24</f>
        <v>0</v>
      </c>
      <c r="O194" s="11">
        <f>ResourceEffects[[#This Row],[Time Factor]]*TimeInterval-ResourceEffects[[#This Row],[Min]]*60-ResourceEffects[[#This Row],[Hours]]*60*60-ResourceEffects[[#This Row],[Days]]*60*60*24</f>
        <v>0</v>
      </c>
      <c r="P194" s="12">
        <f t="shared" ca="1" si="10"/>
        <v>634927808</v>
      </c>
      <c r="Q194" s="12">
        <f>_xlfn.XLOOKUP(ResourceEffects[[#This Row],[Protocol Name]],ProtocolNamesCol,ProtocolIds,"")</f>
        <v>14131</v>
      </c>
      <c r="R194" s="12">
        <f>ResourceEffects[[#This Row],[Time Factor]]</f>
        <v>0</v>
      </c>
      <c r="S194" s="12">
        <f>ResourceEffects[[#This Row],[Drone ID]]</f>
        <v>0</v>
      </c>
      <c r="T194" s="12">
        <f>_xlfn.XLOOKUP(ResourceEffects[[#This Row],[Resource Name]],ResourceNames,ResourceIds,"")</f>
        <v>3031</v>
      </c>
      <c r="U194" s="12">
        <f>_xlfn.XLOOKUP(ResourceEffects[[#This Row],[Event Type]],EventTypeNames,EventTypeIds,"")</f>
        <v>2</v>
      </c>
      <c r="V194" s="12">
        <f>IF(ResourceEffects[[#This Row],[Is Local]]="Yes",1,0)</f>
        <v>1</v>
      </c>
      <c r="W194" s="12">
        <f>IF(ResourceEffects[[#This Row],[Is Installed]]="Yes",1,0)</f>
        <v>0</v>
      </c>
      <c r="X194" s="12">
        <f>IF(ResourceEffects[[#This Row],[Status]]="Locked",1,0)</f>
        <v>0</v>
      </c>
      <c r="Y194" s="12">
        <f>IF(ResourceEffects[[#This Row],[event_type]]=1,0,1)</f>
        <v>1</v>
      </c>
      <c r="Z194" s="12">
        <f>IF(ResourceEffects[[#This Row],[Use Abundancies]]="Yes",1,0)</f>
        <v>0</v>
      </c>
      <c r="AA194" s="12">
        <f>ResourceEffects[[#This Row],[∆]]</f>
        <v>1</v>
      </c>
    </row>
    <row r="195" spans="1:27" ht="14.4" customHeight="1" x14ac:dyDescent="0.3">
      <c r="A195" s="15">
        <v>0</v>
      </c>
      <c r="B195" t="s">
        <v>89</v>
      </c>
      <c r="D195" s="11" t="s">
        <v>394</v>
      </c>
      <c r="E195" s="11">
        <v>1</v>
      </c>
      <c r="F195" s="27" t="s">
        <v>387</v>
      </c>
      <c r="G195" t="s">
        <v>251</v>
      </c>
      <c r="H195" s="11" t="str">
        <f t="shared" si="12"/>
        <v>No</v>
      </c>
      <c r="I195" s="11">
        <f>0</f>
        <v>0</v>
      </c>
      <c r="J195" s="11" t="str">
        <f t="shared" si="8"/>
        <v>Yes</v>
      </c>
      <c r="K195" s="11" t="str">
        <f t="shared" si="9"/>
        <v>No</v>
      </c>
      <c r="L195" s="11">
        <f>INT(ResourceEffects[[#This Row],[Time Factor]]*TimeInterval/60/60/24)</f>
        <v>0</v>
      </c>
      <c r="M195" s="11">
        <f>INT(ResourceEffects[[#This Row],[Time Factor]]*TimeInterval/60/60)-ResourceEffects[[#This Row],[Days]]*24</f>
        <v>0</v>
      </c>
      <c r="N195" s="11">
        <f>INT(ResourceEffects[[#This Row],[Time Factor]]*TimeInterval/60)-ResourceEffects[[#This Row],[Hours]]*60-ResourceEffects[[#This Row],[Days]]*60*24</f>
        <v>0</v>
      </c>
      <c r="O195" s="11">
        <f>ResourceEffects[[#This Row],[Time Factor]]*TimeInterval-ResourceEffects[[#This Row],[Min]]*60-ResourceEffects[[#This Row],[Hours]]*60*60-ResourceEffects[[#This Row],[Days]]*60*60*24</f>
        <v>0</v>
      </c>
      <c r="P195" s="12">
        <f t="shared" ca="1" si="10"/>
        <v>292339421</v>
      </c>
      <c r="Q195" s="12">
        <f>_xlfn.XLOOKUP(ResourceEffects[[#This Row],[Protocol Name]],ProtocolNamesCol,ProtocolIds,"")</f>
        <v>14131</v>
      </c>
      <c r="R195" s="12">
        <f>ResourceEffects[[#This Row],[Time Factor]]</f>
        <v>0</v>
      </c>
      <c r="S195" s="12">
        <f>ResourceEffects[[#This Row],[Drone ID]]</f>
        <v>0</v>
      </c>
      <c r="T195" s="12">
        <f>_xlfn.XLOOKUP(ResourceEffects[[#This Row],[Resource Name]],ResourceNames,ResourceIds,"")</f>
        <v>4131</v>
      </c>
      <c r="U195" s="12">
        <f>_xlfn.XLOOKUP(ResourceEffects[[#This Row],[Event Type]],EventTypeNames,EventTypeIds,"")</f>
        <v>1</v>
      </c>
      <c r="V195" s="12">
        <f>IF(ResourceEffects[[#This Row],[Is Local]]="Yes",1,0)</f>
        <v>1</v>
      </c>
      <c r="W195" s="12">
        <f>IF(ResourceEffects[[#This Row],[Is Installed]]="Yes",1,0)</f>
        <v>0</v>
      </c>
      <c r="X195" s="12">
        <f>IF(ResourceEffects[[#This Row],[Status]]="Locked",1,0)</f>
        <v>0</v>
      </c>
      <c r="Y195" s="12">
        <f>IF(ResourceEffects[[#This Row],[event_type]]=1,0,1)</f>
        <v>0</v>
      </c>
      <c r="Z195" s="12">
        <f>IF(ResourceEffects[[#This Row],[Use Abundancies]]="Yes",1,0)</f>
        <v>0</v>
      </c>
      <c r="AA195" s="12">
        <f>ResourceEffects[[#This Row],[∆]]</f>
        <v>1</v>
      </c>
    </row>
    <row r="196" spans="1:27" ht="14.4" customHeight="1" x14ac:dyDescent="0.3">
      <c r="A196" s="15">
        <v>0</v>
      </c>
      <c r="B196" t="s">
        <v>91</v>
      </c>
      <c r="D196" s="11" t="s">
        <v>395</v>
      </c>
      <c r="E196" s="11">
        <v>2</v>
      </c>
      <c r="F196" s="27" t="s">
        <v>387</v>
      </c>
      <c r="G196" t="s">
        <v>215</v>
      </c>
      <c r="H196" s="11" t="str">
        <f t="shared" si="12"/>
        <v>No</v>
      </c>
      <c r="I196" s="11">
        <f>0</f>
        <v>0</v>
      </c>
      <c r="J196" s="11" t="str">
        <f t="shared" ref="J196:J259" si="13">"Yes"</f>
        <v>Yes</v>
      </c>
      <c r="K196" s="11" t="str">
        <f t="shared" ref="K196:K259" si="14">"No"</f>
        <v>No</v>
      </c>
      <c r="L196" s="11">
        <f>INT(ResourceEffects[[#This Row],[Time Factor]]*TimeInterval/60/60/24)</f>
        <v>0</v>
      </c>
      <c r="M196" s="11">
        <f>INT(ResourceEffects[[#This Row],[Time Factor]]*TimeInterval/60/60)-ResourceEffects[[#This Row],[Days]]*24</f>
        <v>0</v>
      </c>
      <c r="N196" s="11">
        <f>INT(ResourceEffects[[#This Row],[Time Factor]]*TimeInterval/60)-ResourceEffects[[#This Row],[Hours]]*60-ResourceEffects[[#This Row],[Days]]*60*24</f>
        <v>0</v>
      </c>
      <c r="O196" s="11">
        <f>ResourceEffects[[#This Row],[Time Factor]]*TimeInterval-ResourceEffects[[#This Row],[Min]]*60-ResourceEffects[[#This Row],[Hours]]*60*60-ResourceEffects[[#This Row],[Days]]*60*60*24</f>
        <v>0</v>
      </c>
      <c r="P196" s="12">
        <f t="shared" ref="P196:P259" ca="1" si="15">INT(RAND()*999999999)</f>
        <v>141895998</v>
      </c>
      <c r="Q196" s="12">
        <f>_xlfn.XLOOKUP(ResourceEffects[[#This Row],[Protocol Name]],ProtocolNamesCol,ProtocolIds,"")</f>
        <v>14141</v>
      </c>
      <c r="R196" s="12">
        <f>ResourceEffects[[#This Row],[Time Factor]]</f>
        <v>0</v>
      </c>
      <c r="S196" s="12">
        <f>ResourceEffects[[#This Row],[Drone ID]]</f>
        <v>0</v>
      </c>
      <c r="T196" s="12">
        <f>_xlfn.XLOOKUP(ResourceEffects[[#This Row],[Resource Name]],ResourceNames,ResourceIds,"")</f>
        <v>3001</v>
      </c>
      <c r="U196" s="12">
        <f>_xlfn.XLOOKUP(ResourceEffects[[#This Row],[Event Type]],EventTypeNames,EventTypeIds,"")</f>
        <v>2</v>
      </c>
      <c r="V196" s="12">
        <f>IF(ResourceEffects[[#This Row],[Is Local]]="Yes",1,0)</f>
        <v>1</v>
      </c>
      <c r="W196" s="12">
        <f>IF(ResourceEffects[[#This Row],[Is Installed]]="Yes",1,0)</f>
        <v>0</v>
      </c>
      <c r="X196" s="12">
        <f>IF(ResourceEffects[[#This Row],[Status]]="Locked",1,0)</f>
        <v>0</v>
      </c>
      <c r="Y196" s="12">
        <f>IF(ResourceEffects[[#This Row],[event_type]]=1,0,1)</f>
        <v>1</v>
      </c>
      <c r="Z196" s="12">
        <f>IF(ResourceEffects[[#This Row],[Use Abundancies]]="Yes",1,0)</f>
        <v>0</v>
      </c>
      <c r="AA196" s="12">
        <f>ResourceEffects[[#This Row],[∆]]</f>
        <v>2</v>
      </c>
    </row>
    <row r="197" spans="1:27" ht="14.4" customHeight="1" x14ac:dyDescent="0.3">
      <c r="A197" s="15">
        <v>0</v>
      </c>
      <c r="B197" t="s">
        <v>91</v>
      </c>
      <c r="D197" s="11" t="s">
        <v>395</v>
      </c>
      <c r="E197" s="11">
        <v>1</v>
      </c>
      <c r="F197" s="27" t="s">
        <v>387</v>
      </c>
      <c r="G197" t="s">
        <v>219</v>
      </c>
      <c r="H197" s="11" t="str">
        <f t="shared" si="12"/>
        <v>No</v>
      </c>
      <c r="I197" s="11">
        <f>0</f>
        <v>0</v>
      </c>
      <c r="J197" s="11" t="str">
        <f t="shared" si="13"/>
        <v>Yes</v>
      </c>
      <c r="K197" s="11" t="str">
        <f t="shared" si="14"/>
        <v>No</v>
      </c>
      <c r="L197" s="11">
        <f>INT(ResourceEffects[[#This Row],[Time Factor]]*TimeInterval/60/60/24)</f>
        <v>0</v>
      </c>
      <c r="M197" s="11">
        <f>INT(ResourceEffects[[#This Row],[Time Factor]]*TimeInterval/60/60)-ResourceEffects[[#This Row],[Days]]*24</f>
        <v>0</v>
      </c>
      <c r="N197" s="11">
        <f>INT(ResourceEffects[[#This Row],[Time Factor]]*TimeInterval/60)-ResourceEffects[[#This Row],[Hours]]*60-ResourceEffects[[#This Row],[Days]]*60*24</f>
        <v>0</v>
      </c>
      <c r="O197" s="11">
        <f>ResourceEffects[[#This Row],[Time Factor]]*TimeInterval-ResourceEffects[[#This Row],[Min]]*60-ResourceEffects[[#This Row],[Hours]]*60*60-ResourceEffects[[#This Row],[Days]]*60*60*24</f>
        <v>0</v>
      </c>
      <c r="P197" s="12">
        <f t="shared" ca="1" si="15"/>
        <v>240505970</v>
      </c>
      <c r="Q197" s="12">
        <f>_xlfn.XLOOKUP(ResourceEffects[[#This Row],[Protocol Name]],ProtocolNamesCol,ProtocolIds,"")</f>
        <v>14141</v>
      </c>
      <c r="R197" s="12">
        <f>ResourceEffects[[#This Row],[Time Factor]]</f>
        <v>0</v>
      </c>
      <c r="S197" s="12">
        <f>ResourceEffects[[#This Row],[Drone ID]]</f>
        <v>0</v>
      </c>
      <c r="T197" s="12">
        <f>_xlfn.XLOOKUP(ResourceEffects[[#This Row],[Resource Name]],ResourceNames,ResourceIds,"")</f>
        <v>3021</v>
      </c>
      <c r="U197" s="12">
        <f>_xlfn.XLOOKUP(ResourceEffects[[#This Row],[Event Type]],EventTypeNames,EventTypeIds,"")</f>
        <v>2</v>
      </c>
      <c r="V197" s="12">
        <f>IF(ResourceEffects[[#This Row],[Is Local]]="Yes",1,0)</f>
        <v>1</v>
      </c>
      <c r="W197" s="12">
        <f>IF(ResourceEffects[[#This Row],[Is Installed]]="Yes",1,0)</f>
        <v>0</v>
      </c>
      <c r="X197" s="12">
        <f>IF(ResourceEffects[[#This Row],[Status]]="Locked",1,0)</f>
        <v>0</v>
      </c>
      <c r="Y197" s="12">
        <f>IF(ResourceEffects[[#This Row],[event_type]]=1,0,1)</f>
        <v>1</v>
      </c>
      <c r="Z197" s="12">
        <f>IF(ResourceEffects[[#This Row],[Use Abundancies]]="Yes",1,0)</f>
        <v>0</v>
      </c>
      <c r="AA197" s="12">
        <f>ResourceEffects[[#This Row],[∆]]</f>
        <v>1</v>
      </c>
    </row>
    <row r="198" spans="1:27" ht="14.4" customHeight="1" x14ac:dyDescent="0.3">
      <c r="A198" s="15">
        <v>0</v>
      </c>
      <c r="B198" t="s">
        <v>91</v>
      </c>
      <c r="D198" s="11" t="s">
        <v>395</v>
      </c>
      <c r="E198" s="11">
        <v>1</v>
      </c>
      <c r="F198" s="27" t="s">
        <v>387</v>
      </c>
      <c r="G198" t="s">
        <v>221</v>
      </c>
      <c r="H198" s="11" t="str">
        <f t="shared" si="12"/>
        <v>No</v>
      </c>
      <c r="I198" s="11">
        <f>0</f>
        <v>0</v>
      </c>
      <c r="J198" s="11" t="str">
        <f t="shared" si="13"/>
        <v>Yes</v>
      </c>
      <c r="K198" s="11" t="str">
        <f t="shared" si="14"/>
        <v>No</v>
      </c>
      <c r="L198" s="11">
        <f>INT(ResourceEffects[[#This Row],[Time Factor]]*TimeInterval/60/60/24)</f>
        <v>0</v>
      </c>
      <c r="M198" s="11">
        <f>INT(ResourceEffects[[#This Row],[Time Factor]]*TimeInterval/60/60)-ResourceEffects[[#This Row],[Days]]*24</f>
        <v>0</v>
      </c>
      <c r="N198" s="11">
        <f>INT(ResourceEffects[[#This Row],[Time Factor]]*TimeInterval/60)-ResourceEffects[[#This Row],[Hours]]*60-ResourceEffects[[#This Row],[Days]]*60*24</f>
        <v>0</v>
      </c>
      <c r="O198" s="11">
        <f>ResourceEffects[[#This Row],[Time Factor]]*TimeInterval-ResourceEffects[[#This Row],[Min]]*60-ResourceEffects[[#This Row],[Hours]]*60*60-ResourceEffects[[#This Row],[Days]]*60*60*24</f>
        <v>0</v>
      </c>
      <c r="P198" s="12">
        <f t="shared" ca="1" si="15"/>
        <v>575773142</v>
      </c>
      <c r="Q198" s="12">
        <f>_xlfn.XLOOKUP(ResourceEffects[[#This Row],[Protocol Name]],ProtocolNamesCol,ProtocolIds,"")</f>
        <v>14141</v>
      </c>
      <c r="R198" s="12">
        <f>ResourceEffects[[#This Row],[Time Factor]]</f>
        <v>0</v>
      </c>
      <c r="S198" s="12">
        <f>ResourceEffects[[#This Row],[Drone ID]]</f>
        <v>0</v>
      </c>
      <c r="T198" s="12">
        <f>_xlfn.XLOOKUP(ResourceEffects[[#This Row],[Resource Name]],ResourceNames,ResourceIds,"")</f>
        <v>3031</v>
      </c>
      <c r="U198" s="12">
        <f>_xlfn.XLOOKUP(ResourceEffects[[#This Row],[Event Type]],EventTypeNames,EventTypeIds,"")</f>
        <v>2</v>
      </c>
      <c r="V198" s="12">
        <f>IF(ResourceEffects[[#This Row],[Is Local]]="Yes",1,0)</f>
        <v>1</v>
      </c>
      <c r="W198" s="12">
        <f>IF(ResourceEffects[[#This Row],[Is Installed]]="Yes",1,0)</f>
        <v>0</v>
      </c>
      <c r="X198" s="12">
        <f>IF(ResourceEffects[[#This Row],[Status]]="Locked",1,0)</f>
        <v>0</v>
      </c>
      <c r="Y198" s="12">
        <f>IF(ResourceEffects[[#This Row],[event_type]]=1,0,1)</f>
        <v>1</v>
      </c>
      <c r="Z198" s="12">
        <f>IF(ResourceEffects[[#This Row],[Use Abundancies]]="Yes",1,0)</f>
        <v>0</v>
      </c>
      <c r="AA198" s="12">
        <f>ResourceEffects[[#This Row],[∆]]</f>
        <v>1</v>
      </c>
    </row>
    <row r="199" spans="1:27" ht="14.4" customHeight="1" x14ac:dyDescent="0.3">
      <c r="A199" s="15">
        <v>0</v>
      </c>
      <c r="B199" t="s">
        <v>91</v>
      </c>
      <c r="D199" s="11" t="s">
        <v>394</v>
      </c>
      <c r="E199" s="11">
        <v>1</v>
      </c>
      <c r="F199" s="27" t="s">
        <v>387</v>
      </c>
      <c r="G199" t="s">
        <v>253</v>
      </c>
      <c r="H199" s="11" t="str">
        <f t="shared" si="12"/>
        <v>No</v>
      </c>
      <c r="I199" s="11">
        <f>0</f>
        <v>0</v>
      </c>
      <c r="J199" s="11" t="str">
        <f t="shared" si="13"/>
        <v>Yes</v>
      </c>
      <c r="K199" s="11" t="str">
        <f t="shared" si="14"/>
        <v>No</v>
      </c>
      <c r="L199" s="11">
        <f>INT(ResourceEffects[[#This Row],[Time Factor]]*TimeInterval/60/60/24)</f>
        <v>0</v>
      </c>
      <c r="M199" s="11">
        <f>INT(ResourceEffects[[#This Row],[Time Factor]]*TimeInterval/60/60)-ResourceEffects[[#This Row],[Days]]*24</f>
        <v>0</v>
      </c>
      <c r="N199" s="11">
        <f>INT(ResourceEffects[[#This Row],[Time Factor]]*TimeInterval/60)-ResourceEffects[[#This Row],[Hours]]*60-ResourceEffects[[#This Row],[Days]]*60*24</f>
        <v>0</v>
      </c>
      <c r="O199" s="11">
        <f>ResourceEffects[[#This Row],[Time Factor]]*TimeInterval-ResourceEffects[[#This Row],[Min]]*60-ResourceEffects[[#This Row],[Hours]]*60*60-ResourceEffects[[#This Row],[Days]]*60*60*24</f>
        <v>0</v>
      </c>
      <c r="P199" s="12">
        <f t="shared" ca="1" si="15"/>
        <v>442274748</v>
      </c>
      <c r="Q199" s="12">
        <f>_xlfn.XLOOKUP(ResourceEffects[[#This Row],[Protocol Name]],ProtocolNamesCol,ProtocolIds,"")</f>
        <v>14141</v>
      </c>
      <c r="R199" s="12">
        <f>ResourceEffects[[#This Row],[Time Factor]]</f>
        <v>0</v>
      </c>
      <c r="S199" s="12">
        <f>ResourceEffects[[#This Row],[Drone ID]]</f>
        <v>0</v>
      </c>
      <c r="T199" s="12">
        <f>_xlfn.XLOOKUP(ResourceEffects[[#This Row],[Resource Name]],ResourceNames,ResourceIds,"")</f>
        <v>4141</v>
      </c>
      <c r="U199" s="12">
        <f>_xlfn.XLOOKUP(ResourceEffects[[#This Row],[Event Type]],EventTypeNames,EventTypeIds,"")</f>
        <v>1</v>
      </c>
      <c r="V199" s="12">
        <f>IF(ResourceEffects[[#This Row],[Is Local]]="Yes",1,0)</f>
        <v>1</v>
      </c>
      <c r="W199" s="12">
        <f>IF(ResourceEffects[[#This Row],[Is Installed]]="Yes",1,0)</f>
        <v>0</v>
      </c>
      <c r="X199" s="12">
        <f>IF(ResourceEffects[[#This Row],[Status]]="Locked",1,0)</f>
        <v>0</v>
      </c>
      <c r="Y199" s="12">
        <f>IF(ResourceEffects[[#This Row],[event_type]]=1,0,1)</f>
        <v>0</v>
      </c>
      <c r="Z199" s="12">
        <f>IF(ResourceEffects[[#This Row],[Use Abundancies]]="Yes",1,0)</f>
        <v>0</v>
      </c>
      <c r="AA199" s="12">
        <f>ResourceEffects[[#This Row],[∆]]</f>
        <v>1</v>
      </c>
    </row>
    <row r="200" spans="1:27" ht="14.4" customHeight="1" x14ac:dyDescent="0.3">
      <c r="A200" s="15">
        <v>0</v>
      </c>
      <c r="B200" t="s">
        <v>93</v>
      </c>
      <c r="D200" s="11" t="s">
        <v>395</v>
      </c>
      <c r="E200" s="11">
        <v>1</v>
      </c>
      <c r="F200" s="27" t="s">
        <v>387</v>
      </c>
      <c r="G200" t="s">
        <v>239</v>
      </c>
      <c r="H200" s="11" t="str">
        <f t="shared" si="12"/>
        <v>No</v>
      </c>
      <c r="I200" s="11">
        <f>0</f>
        <v>0</v>
      </c>
      <c r="J200" s="11" t="str">
        <f t="shared" si="13"/>
        <v>Yes</v>
      </c>
      <c r="K200" s="11" t="str">
        <f t="shared" si="14"/>
        <v>No</v>
      </c>
      <c r="L200" s="11">
        <f>INT(ResourceEffects[[#This Row],[Time Factor]]*TimeInterval/60/60/24)</f>
        <v>0</v>
      </c>
      <c r="M200" s="11">
        <f>INT(ResourceEffects[[#This Row],[Time Factor]]*TimeInterval/60/60)-ResourceEffects[[#This Row],[Days]]*24</f>
        <v>0</v>
      </c>
      <c r="N200" s="11">
        <f>INT(ResourceEffects[[#This Row],[Time Factor]]*TimeInterval/60)-ResourceEffects[[#This Row],[Hours]]*60-ResourceEffects[[#This Row],[Days]]*60*24</f>
        <v>0</v>
      </c>
      <c r="O200" s="11">
        <f>ResourceEffects[[#This Row],[Time Factor]]*TimeInterval-ResourceEffects[[#This Row],[Min]]*60-ResourceEffects[[#This Row],[Hours]]*60*60-ResourceEffects[[#This Row],[Days]]*60*60*24</f>
        <v>0</v>
      </c>
      <c r="P200" s="12">
        <f t="shared" ca="1" si="15"/>
        <v>654892506</v>
      </c>
      <c r="Q200" s="12">
        <f>_xlfn.XLOOKUP(ResourceEffects[[#This Row],[Protocol Name]],ProtocolNamesCol,ProtocolIds,"")</f>
        <v>14201</v>
      </c>
      <c r="R200" s="12">
        <f>ResourceEffects[[#This Row],[Time Factor]]</f>
        <v>0</v>
      </c>
      <c r="S200" s="12">
        <f>ResourceEffects[[#This Row],[Drone ID]]</f>
        <v>0</v>
      </c>
      <c r="T200" s="12">
        <f>_xlfn.XLOOKUP(ResourceEffects[[#This Row],[Resource Name]],ResourceNames,ResourceIds,"")</f>
        <v>3311</v>
      </c>
      <c r="U200" s="12">
        <f>_xlfn.XLOOKUP(ResourceEffects[[#This Row],[Event Type]],EventTypeNames,EventTypeIds,"")</f>
        <v>2</v>
      </c>
      <c r="V200" s="12">
        <f>IF(ResourceEffects[[#This Row],[Is Local]]="Yes",1,0)</f>
        <v>1</v>
      </c>
      <c r="W200" s="12">
        <f>IF(ResourceEffects[[#This Row],[Is Installed]]="Yes",1,0)</f>
        <v>0</v>
      </c>
      <c r="X200" s="12">
        <f>IF(ResourceEffects[[#This Row],[Status]]="Locked",1,0)</f>
        <v>0</v>
      </c>
      <c r="Y200" s="12">
        <f>IF(ResourceEffects[[#This Row],[event_type]]=1,0,1)</f>
        <v>1</v>
      </c>
      <c r="Z200" s="12">
        <f>IF(ResourceEffects[[#This Row],[Use Abundancies]]="Yes",1,0)</f>
        <v>0</v>
      </c>
      <c r="AA200" s="12">
        <f>ResourceEffects[[#This Row],[∆]]</f>
        <v>1</v>
      </c>
    </row>
    <row r="201" spans="1:27" ht="14.4" customHeight="1" x14ac:dyDescent="0.3">
      <c r="A201" s="15">
        <v>0</v>
      </c>
      <c r="B201" t="s">
        <v>93</v>
      </c>
      <c r="D201" s="11" t="s">
        <v>395</v>
      </c>
      <c r="E201" s="11">
        <v>1</v>
      </c>
      <c r="F201" s="27" t="s">
        <v>387</v>
      </c>
      <c r="G201" t="s">
        <v>241</v>
      </c>
      <c r="H201" s="11" t="str">
        <f t="shared" si="12"/>
        <v>No</v>
      </c>
      <c r="I201" s="11">
        <f>0</f>
        <v>0</v>
      </c>
      <c r="J201" s="11" t="str">
        <f t="shared" si="13"/>
        <v>Yes</v>
      </c>
      <c r="K201" s="11" t="str">
        <f t="shared" si="14"/>
        <v>No</v>
      </c>
      <c r="L201" s="11">
        <f>INT(ResourceEffects[[#This Row],[Time Factor]]*TimeInterval/60/60/24)</f>
        <v>0</v>
      </c>
      <c r="M201" s="11">
        <f>INT(ResourceEffects[[#This Row],[Time Factor]]*TimeInterval/60/60)-ResourceEffects[[#This Row],[Days]]*24</f>
        <v>0</v>
      </c>
      <c r="N201" s="11">
        <f>INT(ResourceEffects[[#This Row],[Time Factor]]*TimeInterval/60)-ResourceEffects[[#This Row],[Hours]]*60-ResourceEffects[[#This Row],[Days]]*60*24</f>
        <v>0</v>
      </c>
      <c r="O201" s="11">
        <f>ResourceEffects[[#This Row],[Time Factor]]*TimeInterval-ResourceEffects[[#This Row],[Min]]*60-ResourceEffects[[#This Row],[Hours]]*60*60-ResourceEffects[[#This Row],[Days]]*60*60*24</f>
        <v>0</v>
      </c>
      <c r="P201" s="12">
        <f t="shared" ca="1" si="15"/>
        <v>346490646</v>
      </c>
      <c r="Q201" s="12">
        <f>_xlfn.XLOOKUP(ResourceEffects[[#This Row],[Protocol Name]],ProtocolNamesCol,ProtocolIds,"")</f>
        <v>14201</v>
      </c>
      <c r="R201" s="12">
        <f>ResourceEffects[[#This Row],[Time Factor]]</f>
        <v>0</v>
      </c>
      <c r="S201" s="12">
        <f>ResourceEffects[[#This Row],[Drone ID]]</f>
        <v>0</v>
      </c>
      <c r="T201" s="12">
        <f>_xlfn.XLOOKUP(ResourceEffects[[#This Row],[Resource Name]],ResourceNames,ResourceIds,"")</f>
        <v>3321</v>
      </c>
      <c r="U201" s="12">
        <f>_xlfn.XLOOKUP(ResourceEffects[[#This Row],[Event Type]],EventTypeNames,EventTypeIds,"")</f>
        <v>2</v>
      </c>
      <c r="V201" s="12">
        <f>IF(ResourceEffects[[#This Row],[Is Local]]="Yes",1,0)</f>
        <v>1</v>
      </c>
      <c r="W201" s="12">
        <f>IF(ResourceEffects[[#This Row],[Is Installed]]="Yes",1,0)</f>
        <v>0</v>
      </c>
      <c r="X201" s="12">
        <f>IF(ResourceEffects[[#This Row],[Status]]="Locked",1,0)</f>
        <v>0</v>
      </c>
      <c r="Y201" s="12">
        <f>IF(ResourceEffects[[#This Row],[event_type]]=1,0,1)</f>
        <v>1</v>
      </c>
      <c r="Z201" s="12">
        <f>IF(ResourceEffects[[#This Row],[Use Abundancies]]="Yes",1,0)</f>
        <v>0</v>
      </c>
      <c r="AA201" s="12">
        <f>ResourceEffects[[#This Row],[∆]]</f>
        <v>1</v>
      </c>
    </row>
    <row r="202" spans="1:27" ht="14.4" customHeight="1" x14ac:dyDescent="0.3">
      <c r="A202" s="15">
        <v>0</v>
      </c>
      <c r="B202" t="s">
        <v>93</v>
      </c>
      <c r="D202" s="11" t="s">
        <v>394</v>
      </c>
      <c r="E202" s="11">
        <v>1</v>
      </c>
      <c r="F202" s="27" t="s">
        <v>387</v>
      </c>
      <c r="G202" t="s">
        <v>255</v>
      </c>
      <c r="H202" s="11" t="str">
        <f t="shared" si="12"/>
        <v>No</v>
      </c>
      <c r="I202" s="11">
        <f>0</f>
        <v>0</v>
      </c>
      <c r="J202" s="11" t="str">
        <f t="shared" si="13"/>
        <v>Yes</v>
      </c>
      <c r="K202" s="11" t="str">
        <f t="shared" si="14"/>
        <v>No</v>
      </c>
      <c r="L202" s="11">
        <f>INT(ResourceEffects[[#This Row],[Time Factor]]*TimeInterval/60/60/24)</f>
        <v>0</v>
      </c>
      <c r="M202" s="11">
        <f>INT(ResourceEffects[[#This Row],[Time Factor]]*TimeInterval/60/60)-ResourceEffects[[#This Row],[Days]]*24</f>
        <v>0</v>
      </c>
      <c r="N202" s="11">
        <f>INT(ResourceEffects[[#This Row],[Time Factor]]*TimeInterval/60)-ResourceEffects[[#This Row],[Hours]]*60-ResourceEffects[[#This Row],[Days]]*60*24</f>
        <v>0</v>
      </c>
      <c r="O202" s="11">
        <f>ResourceEffects[[#This Row],[Time Factor]]*TimeInterval-ResourceEffects[[#This Row],[Min]]*60-ResourceEffects[[#This Row],[Hours]]*60*60-ResourceEffects[[#This Row],[Days]]*60*60*24</f>
        <v>0</v>
      </c>
      <c r="P202" s="12">
        <f t="shared" ca="1" si="15"/>
        <v>603482441</v>
      </c>
      <c r="Q202" s="12">
        <f>_xlfn.XLOOKUP(ResourceEffects[[#This Row],[Protocol Name]],ProtocolNamesCol,ProtocolIds,"")</f>
        <v>14201</v>
      </c>
      <c r="R202" s="12">
        <f>ResourceEffects[[#This Row],[Time Factor]]</f>
        <v>0</v>
      </c>
      <c r="S202" s="12">
        <f>ResourceEffects[[#This Row],[Drone ID]]</f>
        <v>0</v>
      </c>
      <c r="T202" s="12">
        <f>_xlfn.XLOOKUP(ResourceEffects[[#This Row],[Resource Name]],ResourceNames,ResourceIds,"")</f>
        <v>4201</v>
      </c>
      <c r="U202" s="12">
        <f>_xlfn.XLOOKUP(ResourceEffects[[#This Row],[Event Type]],EventTypeNames,EventTypeIds,"")</f>
        <v>1</v>
      </c>
      <c r="V202" s="12">
        <f>IF(ResourceEffects[[#This Row],[Is Local]]="Yes",1,0)</f>
        <v>1</v>
      </c>
      <c r="W202" s="12">
        <f>IF(ResourceEffects[[#This Row],[Is Installed]]="Yes",1,0)</f>
        <v>0</v>
      </c>
      <c r="X202" s="12">
        <f>IF(ResourceEffects[[#This Row],[Status]]="Locked",1,0)</f>
        <v>0</v>
      </c>
      <c r="Y202" s="12">
        <f>IF(ResourceEffects[[#This Row],[event_type]]=1,0,1)</f>
        <v>0</v>
      </c>
      <c r="Z202" s="12">
        <f>IF(ResourceEffects[[#This Row],[Use Abundancies]]="Yes",1,0)</f>
        <v>0</v>
      </c>
      <c r="AA202" s="12">
        <f>ResourceEffects[[#This Row],[∆]]</f>
        <v>1</v>
      </c>
    </row>
    <row r="203" spans="1:27" ht="14.4" customHeight="1" x14ac:dyDescent="0.3">
      <c r="A203" s="15">
        <v>0</v>
      </c>
      <c r="B203" t="s">
        <v>95</v>
      </c>
      <c r="D203" s="11" t="s">
        <v>395</v>
      </c>
      <c r="E203" s="11">
        <v>1</v>
      </c>
      <c r="F203" s="27" t="s">
        <v>387</v>
      </c>
      <c r="G203" t="s">
        <v>215</v>
      </c>
      <c r="H203" s="11" t="str">
        <f t="shared" si="12"/>
        <v>No</v>
      </c>
      <c r="I203" s="11">
        <f>0</f>
        <v>0</v>
      </c>
      <c r="J203" s="11" t="str">
        <f t="shared" si="13"/>
        <v>Yes</v>
      </c>
      <c r="K203" s="11" t="str">
        <f t="shared" si="14"/>
        <v>No</v>
      </c>
      <c r="L203" s="11">
        <f>INT(ResourceEffects[[#This Row],[Time Factor]]*TimeInterval/60/60/24)</f>
        <v>0</v>
      </c>
      <c r="M203" s="11">
        <f>INT(ResourceEffects[[#This Row],[Time Factor]]*TimeInterval/60/60)-ResourceEffects[[#This Row],[Days]]*24</f>
        <v>0</v>
      </c>
      <c r="N203" s="11">
        <f>INT(ResourceEffects[[#This Row],[Time Factor]]*TimeInterval/60)-ResourceEffects[[#This Row],[Hours]]*60-ResourceEffects[[#This Row],[Days]]*60*24</f>
        <v>0</v>
      </c>
      <c r="O203" s="11">
        <f>ResourceEffects[[#This Row],[Time Factor]]*TimeInterval-ResourceEffects[[#This Row],[Min]]*60-ResourceEffects[[#This Row],[Hours]]*60*60-ResourceEffects[[#This Row],[Days]]*60*60*24</f>
        <v>0</v>
      </c>
      <c r="P203" s="12">
        <f t="shared" ca="1" si="15"/>
        <v>94823340</v>
      </c>
      <c r="Q203" s="12">
        <f>_xlfn.XLOOKUP(ResourceEffects[[#This Row],[Protocol Name]],ProtocolNamesCol,ProtocolIds,"")</f>
        <v>14211</v>
      </c>
      <c r="R203" s="12">
        <f>ResourceEffects[[#This Row],[Time Factor]]</f>
        <v>0</v>
      </c>
      <c r="S203" s="12">
        <f>ResourceEffects[[#This Row],[Drone ID]]</f>
        <v>0</v>
      </c>
      <c r="T203" s="12">
        <f>_xlfn.XLOOKUP(ResourceEffects[[#This Row],[Resource Name]],ResourceNames,ResourceIds,"")</f>
        <v>3001</v>
      </c>
      <c r="U203" s="12">
        <f>_xlfn.XLOOKUP(ResourceEffects[[#This Row],[Event Type]],EventTypeNames,EventTypeIds,"")</f>
        <v>2</v>
      </c>
      <c r="V203" s="12">
        <f>IF(ResourceEffects[[#This Row],[Is Local]]="Yes",1,0)</f>
        <v>1</v>
      </c>
      <c r="W203" s="12">
        <f>IF(ResourceEffects[[#This Row],[Is Installed]]="Yes",1,0)</f>
        <v>0</v>
      </c>
      <c r="X203" s="12">
        <f>IF(ResourceEffects[[#This Row],[Status]]="Locked",1,0)</f>
        <v>0</v>
      </c>
      <c r="Y203" s="12">
        <f>IF(ResourceEffects[[#This Row],[event_type]]=1,0,1)</f>
        <v>1</v>
      </c>
      <c r="Z203" s="12">
        <f>IF(ResourceEffects[[#This Row],[Use Abundancies]]="Yes",1,0)</f>
        <v>0</v>
      </c>
      <c r="AA203" s="12">
        <f>ResourceEffects[[#This Row],[∆]]</f>
        <v>1</v>
      </c>
    </row>
    <row r="204" spans="1:27" ht="14.4" customHeight="1" x14ac:dyDescent="0.3">
      <c r="A204" s="15">
        <v>0</v>
      </c>
      <c r="B204" t="s">
        <v>95</v>
      </c>
      <c r="D204" s="11" t="s">
        <v>395</v>
      </c>
      <c r="E204" s="11">
        <v>1</v>
      </c>
      <c r="F204" s="27" t="s">
        <v>387</v>
      </c>
      <c r="G204" t="s">
        <v>233</v>
      </c>
      <c r="H204" s="11" t="str">
        <f t="shared" si="12"/>
        <v>No</v>
      </c>
      <c r="I204" s="11">
        <f>0</f>
        <v>0</v>
      </c>
      <c r="J204" s="11" t="str">
        <f t="shared" si="13"/>
        <v>Yes</v>
      </c>
      <c r="K204" s="11" t="str">
        <f t="shared" si="14"/>
        <v>No</v>
      </c>
      <c r="L204" s="11">
        <f>INT(ResourceEffects[[#This Row],[Time Factor]]*TimeInterval/60/60/24)</f>
        <v>0</v>
      </c>
      <c r="M204" s="11">
        <f>INT(ResourceEffects[[#This Row],[Time Factor]]*TimeInterval/60/60)-ResourceEffects[[#This Row],[Days]]*24</f>
        <v>0</v>
      </c>
      <c r="N204" s="11">
        <f>INT(ResourceEffects[[#This Row],[Time Factor]]*TimeInterval/60)-ResourceEffects[[#This Row],[Hours]]*60-ResourceEffects[[#This Row],[Days]]*60*24</f>
        <v>0</v>
      </c>
      <c r="O204" s="11">
        <f>ResourceEffects[[#This Row],[Time Factor]]*TimeInterval-ResourceEffects[[#This Row],[Min]]*60-ResourceEffects[[#This Row],[Hours]]*60*60-ResourceEffects[[#This Row],[Days]]*60*60*24</f>
        <v>0</v>
      </c>
      <c r="P204" s="12">
        <f t="shared" ca="1" si="15"/>
        <v>127028665</v>
      </c>
      <c r="Q204" s="12">
        <f>_xlfn.XLOOKUP(ResourceEffects[[#This Row],[Protocol Name]],ProtocolNamesCol,ProtocolIds,"")</f>
        <v>14211</v>
      </c>
      <c r="R204" s="12">
        <f>ResourceEffects[[#This Row],[Time Factor]]</f>
        <v>0</v>
      </c>
      <c r="S204" s="12">
        <f>ResourceEffects[[#This Row],[Drone ID]]</f>
        <v>0</v>
      </c>
      <c r="T204" s="12">
        <f>_xlfn.XLOOKUP(ResourceEffects[[#This Row],[Resource Name]],ResourceNames,ResourceIds,"")</f>
        <v>3211</v>
      </c>
      <c r="U204" s="12">
        <f>_xlfn.XLOOKUP(ResourceEffects[[#This Row],[Event Type]],EventTypeNames,EventTypeIds,"")</f>
        <v>2</v>
      </c>
      <c r="V204" s="12">
        <f>IF(ResourceEffects[[#This Row],[Is Local]]="Yes",1,0)</f>
        <v>1</v>
      </c>
      <c r="W204" s="12">
        <f>IF(ResourceEffects[[#This Row],[Is Installed]]="Yes",1,0)</f>
        <v>0</v>
      </c>
      <c r="X204" s="12">
        <f>IF(ResourceEffects[[#This Row],[Status]]="Locked",1,0)</f>
        <v>0</v>
      </c>
      <c r="Y204" s="12">
        <f>IF(ResourceEffects[[#This Row],[event_type]]=1,0,1)</f>
        <v>1</v>
      </c>
      <c r="Z204" s="12">
        <f>IF(ResourceEffects[[#This Row],[Use Abundancies]]="Yes",1,0)</f>
        <v>0</v>
      </c>
      <c r="AA204" s="12">
        <f>ResourceEffects[[#This Row],[∆]]</f>
        <v>1</v>
      </c>
    </row>
    <row r="205" spans="1:27" ht="14.4" customHeight="1" x14ac:dyDescent="0.3">
      <c r="A205" s="15">
        <v>0</v>
      </c>
      <c r="B205" t="s">
        <v>95</v>
      </c>
      <c r="D205" s="11" t="s">
        <v>395</v>
      </c>
      <c r="E205" s="11">
        <v>1</v>
      </c>
      <c r="F205" s="27" t="s">
        <v>387</v>
      </c>
      <c r="G205" t="s">
        <v>235</v>
      </c>
      <c r="H205" s="11" t="str">
        <f t="shared" si="12"/>
        <v>No</v>
      </c>
      <c r="I205" s="11">
        <f>0</f>
        <v>0</v>
      </c>
      <c r="J205" s="11" t="str">
        <f t="shared" si="13"/>
        <v>Yes</v>
      </c>
      <c r="K205" s="11" t="str">
        <f t="shared" si="14"/>
        <v>No</v>
      </c>
      <c r="L205" s="11">
        <f>INT(ResourceEffects[[#This Row],[Time Factor]]*TimeInterval/60/60/24)</f>
        <v>0</v>
      </c>
      <c r="M205" s="11">
        <f>INT(ResourceEffects[[#This Row],[Time Factor]]*TimeInterval/60/60)-ResourceEffects[[#This Row],[Days]]*24</f>
        <v>0</v>
      </c>
      <c r="N205" s="11">
        <f>INT(ResourceEffects[[#This Row],[Time Factor]]*TimeInterval/60)-ResourceEffects[[#This Row],[Hours]]*60-ResourceEffects[[#This Row],[Days]]*60*24</f>
        <v>0</v>
      </c>
      <c r="O205" s="11">
        <f>ResourceEffects[[#This Row],[Time Factor]]*TimeInterval-ResourceEffects[[#This Row],[Min]]*60-ResourceEffects[[#This Row],[Hours]]*60*60-ResourceEffects[[#This Row],[Days]]*60*60*24</f>
        <v>0</v>
      </c>
      <c r="P205" s="12">
        <f t="shared" ca="1" si="15"/>
        <v>810732546</v>
      </c>
      <c r="Q205" s="12">
        <f>_xlfn.XLOOKUP(ResourceEffects[[#This Row],[Protocol Name]],ProtocolNamesCol,ProtocolIds,"")</f>
        <v>14211</v>
      </c>
      <c r="R205" s="12">
        <f>ResourceEffects[[#This Row],[Time Factor]]</f>
        <v>0</v>
      </c>
      <c r="S205" s="12">
        <f>ResourceEffects[[#This Row],[Drone ID]]</f>
        <v>0</v>
      </c>
      <c r="T205" s="12">
        <f>_xlfn.XLOOKUP(ResourceEffects[[#This Row],[Resource Name]],ResourceNames,ResourceIds,"")</f>
        <v>3221</v>
      </c>
      <c r="U205" s="12">
        <f>_xlfn.XLOOKUP(ResourceEffects[[#This Row],[Event Type]],EventTypeNames,EventTypeIds,"")</f>
        <v>2</v>
      </c>
      <c r="V205" s="12">
        <f>IF(ResourceEffects[[#This Row],[Is Local]]="Yes",1,0)</f>
        <v>1</v>
      </c>
      <c r="W205" s="12">
        <f>IF(ResourceEffects[[#This Row],[Is Installed]]="Yes",1,0)</f>
        <v>0</v>
      </c>
      <c r="X205" s="12">
        <f>IF(ResourceEffects[[#This Row],[Status]]="Locked",1,0)</f>
        <v>0</v>
      </c>
      <c r="Y205" s="12">
        <f>IF(ResourceEffects[[#This Row],[event_type]]=1,0,1)</f>
        <v>1</v>
      </c>
      <c r="Z205" s="12">
        <f>IF(ResourceEffects[[#This Row],[Use Abundancies]]="Yes",1,0)</f>
        <v>0</v>
      </c>
      <c r="AA205" s="12">
        <f>ResourceEffects[[#This Row],[∆]]</f>
        <v>1</v>
      </c>
    </row>
    <row r="206" spans="1:27" ht="14.4" customHeight="1" x14ac:dyDescent="0.3">
      <c r="A206" s="15">
        <v>0</v>
      </c>
      <c r="B206" t="s">
        <v>95</v>
      </c>
      <c r="D206" s="11" t="s">
        <v>394</v>
      </c>
      <c r="E206" s="11">
        <v>1</v>
      </c>
      <c r="F206" s="27" t="s">
        <v>387</v>
      </c>
      <c r="G206" t="s">
        <v>257</v>
      </c>
      <c r="H206" s="11" t="str">
        <f t="shared" si="12"/>
        <v>No</v>
      </c>
      <c r="I206" s="11">
        <f>0</f>
        <v>0</v>
      </c>
      <c r="J206" s="11" t="str">
        <f t="shared" si="13"/>
        <v>Yes</v>
      </c>
      <c r="K206" s="11" t="str">
        <f t="shared" si="14"/>
        <v>No</v>
      </c>
      <c r="L206" s="11">
        <f>INT(ResourceEffects[[#This Row],[Time Factor]]*TimeInterval/60/60/24)</f>
        <v>0</v>
      </c>
      <c r="M206" s="11">
        <f>INT(ResourceEffects[[#This Row],[Time Factor]]*TimeInterval/60/60)-ResourceEffects[[#This Row],[Days]]*24</f>
        <v>0</v>
      </c>
      <c r="N206" s="11">
        <f>INT(ResourceEffects[[#This Row],[Time Factor]]*TimeInterval/60)-ResourceEffects[[#This Row],[Hours]]*60-ResourceEffects[[#This Row],[Days]]*60*24</f>
        <v>0</v>
      </c>
      <c r="O206" s="11">
        <f>ResourceEffects[[#This Row],[Time Factor]]*TimeInterval-ResourceEffects[[#This Row],[Min]]*60-ResourceEffects[[#This Row],[Hours]]*60*60-ResourceEffects[[#This Row],[Days]]*60*60*24</f>
        <v>0</v>
      </c>
      <c r="P206" s="12">
        <f t="shared" ca="1" si="15"/>
        <v>350568412</v>
      </c>
      <c r="Q206" s="12">
        <f>_xlfn.XLOOKUP(ResourceEffects[[#This Row],[Protocol Name]],ProtocolNamesCol,ProtocolIds,"")</f>
        <v>14211</v>
      </c>
      <c r="R206" s="12">
        <f>ResourceEffects[[#This Row],[Time Factor]]</f>
        <v>0</v>
      </c>
      <c r="S206" s="12">
        <f>ResourceEffects[[#This Row],[Drone ID]]</f>
        <v>0</v>
      </c>
      <c r="T206" s="12">
        <f>_xlfn.XLOOKUP(ResourceEffects[[#This Row],[Resource Name]],ResourceNames,ResourceIds,"")</f>
        <v>4211</v>
      </c>
      <c r="U206" s="12">
        <f>_xlfn.XLOOKUP(ResourceEffects[[#This Row],[Event Type]],EventTypeNames,EventTypeIds,"")</f>
        <v>1</v>
      </c>
      <c r="V206" s="12">
        <f>IF(ResourceEffects[[#This Row],[Is Local]]="Yes",1,0)</f>
        <v>1</v>
      </c>
      <c r="W206" s="12">
        <f>IF(ResourceEffects[[#This Row],[Is Installed]]="Yes",1,0)</f>
        <v>0</v>
      </c>
      <c r="X206" s="12">
        <f>IF(ResourceEffects[[#This Row],[Status]]="Locked",1,0)</f>
        <v>0</v>
      </c>
      <c r="Y206" s="12">
        <f>IF(ResourceEffects[[#This Row],[event_type]]=1,0,1)</f>
        <v>0</v>
      </c>
      <c r="Z206" s="12">
        <f>IF(ResourceEffects[[#This Row],[Use Abundancies]]="Yes",1,0)</f>
        <v>0</v>
      </c>
      <c r="AA206" s="12">
        <f>ResourceEffects[[#This Row],[∆]]</f>
        <v>1</v>
      </c>
    </row>
    <row r="207" spans="1:27" ht="14.4" customHeight="1" x14ac:dyDescent="0.3">
      <c r="A207" s="15">
        <v>0</v>
      </c>
      <c r="B207" t="s">
        <v>97</v>
      </c>
      <c r="D207" s="11" t="s">
        <v>395</v>
      </c>
      <c r="E207" s="11">
        <v>1</v>
      </c>
      <c r="F207" s="27" t="s">
        <v>387</v>
      </c>
      <c r="G207" t="s">
        <v>217</v>
      </c>
      <c r="H207" s="11" t="str">
        <f t="shared" si="12"/>
        <v>No</v>
      </c>
      <c r="I207" s="11">
        <f>0</f>
        <v>0</v>
      </c>
      <c r="J207" s="11" t="str">
        <f t="shared" si="13"/>
        <v>Yes</v>
      </c>
      <c r="K207" s="11" t="str">
        <f t="shared" si="14"/>
        <v>No</v>
      </c>
      <c r="L207" s="11">
        <f>INT(ResourceEffects[[#This Row],[Time Factor]]*TimeInterval/60/60/24)</f>
        <v>0</v>
      </c>
      <c r="M207" s="11">
        <f>INT(ResourceEffects[[#This Row],[Time Factor]]*TimeInterval/60/60)-ResourceEffects[[#This Row],[Days]]*24</f>
        <v>0</v>
      </c>
      <c r="N207" s="11">
        <f>INT(ResourceEffects[[#This Row],[Time Factor]]*TimeInterval/60)-ResourceEffects[[#This Row],[Hours]]*60-ResourceEffects[[#This Row],[Days]]*60*24</f>
        <v>0</v>
      </c>
      <c r="O207" s="11">
        <f>ResourceEffects[[#This Row],[Time Factor]]*TimeInterval-ResourceEffects[[#This Row],[Min]]*60-ResourceEffects[[#This Row],[Hours]]*60*60-ResourceEffects[[#This Row],[Days]]*60*60*24</f>
        <v>0</v>
      </c>
      <c r="P207" s="12">
        <f t="shared" ca="1" si="15"/>
        <v>967816768</v>
      </c>
      <c r="Q207" s="12">
        <f>_xlfn.XLOOKUP(ResourceEffects[[#This Row],[Protocol Name]],ProtocolNamesCol,ProtocolIds,"")</f>
        <v>14221</v>
      </c>
      <c r="R207" s="12">
        <f>ResourceEffects[[#This Row],[Time Factor]]</f>
        <v>0</v>
      </c>
      <c r="S207" s="12">
        <f>ResourceEffects[[#This Row],[Drone ID]]</f>
        <v>0</v>
      </c>
      <c r="T207" s="12">
        <f>_xlfn.XLOOKUP(ResourceEffects[[#This Row],[Resource Name]],ResourceNames,ResourceIds,"")</f>
        <v>3011</v>
      </c>
      <c r="U207" s="12">
        <f>_xlfn.XLOOKUP(ResourceEffects[[#This Row],[Event Type]],EventTypeNames,EventTypeIds,"")</f>
        <v>2</v>
      </c>
      <c r="V207" s="12">
        <f>IF(ResourceEffects[[#This Row],[Is Local]]="Yes",1,0)</f>
        <v>1</v>
      </c>
      <c r="W207" s="12">
        <f>IF(ResourceEffects[[#This Row],[Is Installed]]="Yes",1,0)</f>
        <v>0</v>
      </c>
      <c r="X207" s="12">
        <f>IF(ResourceEffects[[#This Row],[Status]]="Locked",1,0)</f>
        <v>0</v>
      </c>
      <c r="Y207" s="12">
        <f>IF(ResourceEffects[[#This Row],[event_type]]=1,0,1)</f>
        <v>1</v>
      </c>
      <c r="Z207" s="12">
        <f>IF(ResourceEffects[[#This Row],[Use Abundancies]]="Yes",1,0)</f>
        <v>0</v>
      </c>
      <c r="AA207" s="12">
        <f>ResourceEffects[[#This Row],[∆]]</f>
        <v>1</v>
      </c>
    </row>
    <row r="208" spans="1:27" ht="14.4" customHeight="1" x14ac:dyDescent="0.3">
      <c r="A208" s="15">
        <v>0</v>
      </c>
      <c r="B208" t="s">
        <v>97</v>
      </c>
      <c r="D208" s="11" t="s">
        <v>395</v>
      </c>
      <c r="E208" s="11">
        <v>1</v>
      </c>
      <c r="F208" s="27" t="s">
        <v>387</v>
      </c>
      <c r="G208" t="s">
        <v>239</v>
      </c>
      <c r="H208" s="11" t="str">
        <f t="shared" si="12"/>
        <v>No</v>
      </c>
      <c r="I208" s="11">
        <f>0</f>
        <v>0</v>
      </c>
      <c r="J208" s="11" t="str">
        <f t="shared" si="13"/>
        <v>Yes</v>
      </c>
      <c r="K208" s="11" t="str">
        <f t="shared" si="14"/>
        <v>No</v>
      </c>
      <c r="L208" s="11">
        <f>INT(ResourceEffects[[#This Row],[Time Factor]]*TimeInterval/60/60/24)</f>
        <v>0</v>
      </c>
      <c r="M208" s="11">
        <f>INT(ResourceEffects[[#This Row],[Time Factor]]*TimeInterval/60/60)-ResourceEffects[[#This Row],[Days]]*24</f>
        <v>0</v>
      </c>
      <c r="N208" s="11">
        <f>INT(ResourceEffects[[#This Row],[Time Factor]]*TimeInterval/60)-ResourceEffects[[#This Row],[Hours]]*60-ResourceEffects[[#This Row],[Days]]*60*24</f>
        <v>0</v>
      </c>
      <c r="O208" s="11">
        <f>ResourceEffects[[#This Row],[Time Factor]]*TimeInterval-ResourceEffects[[#This Row],[Min]]*60-ResourceEffects[[#This Row],[Hours]]*60*60-ResourceEffects[[#This Row],[Days]]*60*60*24</f>
        <v>0</v>
      </c>
      <c r="P208" s="12">
        <f t="shared" ca="1" si="15"/>
        <v>199876140</v>
      </c>
      <c r="Q208" s="12">
        <f>_xlfn.XLOOKUP(ResourceEffects[[#This Row],[Protocol Name]],ProtocolNamesCol,ProtocolIds,"")</f>
        <v>14221</v>
      </c>
      <c r="R208" s="12">
        <f>ResourceEffects[[#This Row],[Time Factor]]</f>
        <v>0</v>
      </c>
      <c r="S208" s="12">
        <f>ResourceEffects[[#This Row],[Drone ID]]</f>
        <v>0</v>
      </c>
      <c r="T208" s="12">
        <f>_xlfn.XLOOKUP(ResourceEffects[[#This Row],[Resource Name]],ResourceNames,ResourceIds,"")</f>
        <v>3311</v>
      </c>
      <c r="U208" s="12">
        <f>_xlfn.XLOOKUP(ResourceEffects[[#This Row],[Event Type]],EventTypeNames,EventTypeIds,"")</f>
        <v>2</v>
      </c>
      <c r="V208" s="12">
        <f>IF(ResourceEffects[[#This Row],[Is Local]]="Yes",1,0)</f>
        <v>1</v>
      </c>
      <c r="W208" s="12">
        <f>IF(ResourceEffects[[#This Row],[Is Installed]]="Yes",1,0)</f>
        <v>0</v>
      </c>
      <c r="X208" s="12">
        <f>IF(ResourceEffects[[#This Row],[Status]]="Locked",1,0)</f>
        <v>0</v>
      </c>
      <c r="Y208" s="12">
        <f>IF(ResourceEffects[[#This Row],[event_type]]=1,0,1)</f>
        <v>1</v>
      </c>
      <c r="Z208" s="12">
        <f>IF(ResourceEffects[[#This Row],[Use Abundancies]]="Yes",1,0)</f>
        <v>0</v>
      </c>
      <c r="AA208" s="12">
        <f>ResourceEffects[[#This Row],[∆]]</f>
        <v>1</v>
      </c>
    </row>
    <row r="209" spans="1:27" ht="14.4" customHeight="1" x14ac:dyDescent="0.3">
      <c r="A209" s="15">
        <v>0</v>
      </c>
      <c r="B209" t="s">
        <v>97</v>
      </c>
      <c r="D209" s="11" t="s">
        <v>395</v>
      </c>
      <c r="E209" s="11">
        <v>1</v>
      </c>
      <c r="F209" s="27" t="s">
        <v>387</v>
      </c>
      <c r="G209" t="s">
        <v>241</v>
      </c>
      <c r="H209" s="11" t="str">
        <f t="shared" si="12"/>
        <v>No</v>
      </c>
      <c r="I209" s="11">
        <f>0</f>
        <v>0</v>
      </c>
      <c r="J209" s="11" t="str">
        <f t="shared" si="13"/>
        <v>Yes</v>
      </c>
      <c r="K209" s="11" t="str">
        <f t="shared" si="14"/>
        <v>No</v>
      </c>
      <c r="L209" s="11">
        <f>INT(ResourceEffects[[#This Row],[Time Factor]]*TimeInterval/60/60/24)</f>
        <v>0</v>
      </c>
      <c r="M209" s="11">
        <f>INT(ResourceEffects[[#This Row],[Time Factor]]*TimeInterval/60/60)-ResourceEffects[[#This Row],[Days]]*24</f>
        <v>0</v>
      </c>
      <c r="N209" s="11">
        <f>INT(ResourceEffects[[#This Row],[Time Factor]]*TimeInterval/60)-ResourceEffects[[#This Row],[Hours]]*60-ResourceEffects[[#This Row],[Days]]*60*24</f>
        <v>0</v>
      </c>
      <c r="O209" s="11">
        <f>ResourceEffects[[#This Row],[Time Factor]]*TimeInterval-ResourceEffects[[#This Row],[Min]]*60-ResourceEffects[[#This Row],[Hours]]*60*60-ResourceEffects[[#This Row],[Days]]*60*60*24</f>
        <v>0</v>
      </c>
      <c r="P209" s="12">
        <f t="shared" ca="1" si="15"/>
        <v>646273749</v>
      </c>
      <c r="Q209" s="12">
        <f>_xlfn.XLOOKUP(ResourceEffects[[#This Row],[Protocol Name]],ProtocolNamesCol,ProtocolIds,"")</f>
        <v>14221</v>
      </c>
      <c r="R209" s="12">
        <f>ResourceEffects[[#This Row],[Time Factor]]</f>
        <v>0</v>
      </c>
      <c r="S209" s="12">
        <f>ResourceEffects[[#This Row],[Drone ID]]</f>
        <v>0</v>
      </c>
      <c r="T209" s="12">
        <f>_xlfn.XLOOKUP(ResourceEffects[[#This Row],[Resource Name]],ResourceNames,ResourceIds,"")</f>
        <v>3321</v>
      </c>
      <c r="U209" s="12">
        <f>_xlfn.XLOOKUP(ResourceEffects[[#This Row],[Event Type]],EventTypeNames,EventTypeIds,"")</f>
        <v>2</v>
      </c>
      <c r="V209" s="12">
        <f>IF(ResourceEffects[[#This Row],[Is Local]]="Yes",1,0)</f>
        <v>1</v>
      </c>
      <c r="W209" s="12">
        <f>IF(ResourceEffects[[#This Row],[Is Installed]]="Yes",1,0)</f>
        <v>0</v>
      </c>
      <c r="X209" s="12">
        <f>IF(ResourceEffects[[#This Row],[Status]]="Locked",1,0)</f>
        <v>0</v>
      </c>
      <c r="Y209" s="12">
        <f>IF(ResourceEffects[[#This Row],[event_type]]=1,0,1)</f>
        <v>1</v>
      </c>
      <c r="Z209" s="12">
        <f>IF(ResourceEffects[[#This Row],[Use Abundancies]]="Yes",1,0)</f>
        <v>0</v>
      </c>
      <c r="AA209" s="12">
        <f>ResourceEffects[[#This Row],[∆]]</f>
        <v>1</v>
      </c>
    </row>
    <row r="210" spans="1:27" ht="14.4" customHeight="1" x14ac:dyDescent="0.3">
      <c r="A210" s="15">
        <v>0</v>
      </c>
      <c r="B210" t="s">
        <v>97</v>
      </c>
      <c r="D210" s="11" t="s">
        <v>394</v>
      </c>
      <c r="E210" s="11">
        <v>1</v>
      </c>
      <c r="F210" s="27" t="s">
        <v>387</v>
      </c>
      <c r="G210" t="s">
        <v>259</v>
      </c>
      <c r="H210" s="11" t="str">
        <f t="shared" si="12"/>
        <v>No</v>
      </c>
      <c r="I210" s="11">
        <f>0</f>
        <v>0</v>
      </c>
      <c r="J210" s="11" t="str">
        <f t="shared" si="13"/>
        <v>Yes</v>
      </c>
      <c r="K210" s="11" t="str">
        <f t="shared" si="14"/>
        <v>No</v>
      </c>
      <c r="L210" s="11">
        <f>INT(ResourceEffects[[#This Row],[Time Factor]]*TimeInterval/60/60/24)</f>
        <v>0</v>
      </c>
      <c r="M210" s="11">
        <f>INT(ResourceEffects[[#This Row],[Time Factor]]*TimeInterval/60/60)-ResourceEffects[[#This Row],[Days]]*24</f>
        <v>0</v>
      </c>
      <c r="N210" s="11">
        <f>INT(ResourceEffects[[#This Row],[Time Factor]]*TimeInterval/60)-ResourceEffects[[#This Row],[Hours]]*60-ResourceEffects[[#This Row],[Days]]*60*24</f>
        <v>0</v>
      </c>
      <c r="O210" s="11">
        <f>ResourceEffects[[#This Row],[Time Factor]]*TimeInterval-ResourceEffects[[#This Row],[Min]]*60-ResourceEffects[[#This Row],[Hours]]*60*60-ResourceEffects[[#This Row],[Days]]*60*60*24</f>
        <v>0</v>
      </c>
      <c r="P210" s="12">
        <f t="shared" ca="1" si="15"/>
        <v>356699538</v>
      </c>
      <c r="Q210" s="12">
        <f>_xlfn.XLOOKUP(ResourceEffects[[#This Row],[Protocol Name]],ProtocolNamesCol,ProtocolIds,"")</f>
        <v>14221</v>
      </c>
      <c r="R210" s="12">
        <f>ResourceEffects[[#This Row],[Time Factor]]</f>
        <v>0</v>
      </c>
      <c r="S210" s="12">
        <f>ResourceEffects[[#This Row],[Drone ID]]</f>
        <v>0</v>
      </c>
      <c r="T210" s="12">
        <f>_xlfn.XLOOKUP(ResourceEffects[[#This Row],[Resource Name]],ResourceNames,ResourceIds,"")</f>
        <v>4221</v>
      </c>
      <c r="U210" s="12">
        <f>_xlfn.XLOOKUP(ResourceEffects[[#This Row],[Event Type]],EventTypeNames,EventTypeIds,"")</f>
        <v>1</v>
      </c>
      <c r="V210" s="12">
        <f>IF(ResourceEffects[[#This Row],[Is Local]]="Yes",1,0)</f>
        <v>1</v>
      </c>
      <c r="W210" s="12">
        <f>IF(ResourceEffects[[#This Row],[Is Installed]]="Yes",1,0)</f>
        <v>0</v>
      </c>
      <c r="X210" s="12">
        <f>IF(ResourceEffects[[#This Row],[Status]]="Locked",1,0)</f>
        <v>0</v>
      </c>
      <c r="Y210" s="12">
        <f>IF(ResourceEffects[[#This Row],[event_type]]=1,0,1)</f>
        <v>0</v>
      </c>
      <c r="Z210" s="12">
        <f>IF(ResourceEffects[[#This Row],[Use Abundancies]]="Yes",1,0)</f>
        <v>0</v>
      </c>
      <c r="AA210" s="12">
        <f>ResourceEffects[[#This Row],[∆]]</f>
        <v>1</v>
      </c>
    </row>
    <row r="211" spans="1:27" ht="14.4" customHeight="1" x14ac:dyDescent="0.3">
      <c r="A211" s="15">
        <v>0</v>
      </c>
      <c r="B211" t="s">
        <v>99</v>
      </c>
      <c r="D211" s="11" t="s">
        <v>395</v>
      </c>
      <c r="E211" s="11">
        <v>1</v>
      </c>
      <c r="F211" s="27" t="s">
        <v>387</v>
      </c>
      <c r="G211" t="s">
        <v>233</v>
      </c>
      <c r="H211" s="11" t="str">
        <f t="shared" si="12"/>
        <v>No</v>
      </c>
      <c r="I211" s="11">
        <f>0</f>
        <v>0</v>
      </c>
      <c r="J211" s="11" t="str">
        <f t="shared" si="13"/>
        <v>Yes</v>
      </c>
      <c r="K211" s="11" t="str">
        <f t="shared" si="14"/>
        <v>No</v>
      </c>
      <c r="L211" s="11">
        <f>INT(ResourceEffects[[#This Row],[Time Factor]]*TimeInterval/60/60/24)</f>
        <v>0</v>
      </c>
      <c r="M211" s="11">
        <f>INT(ResourceEffects[[#This Row],[Time Factor]]*TimeInterval/60/60)-ResourceEffects[[#This Row],[Days]]*24</f>
        <v>0</v>
      </c>
      <c r="N211" s="11">
        <f>INT(ResourceEffects[[#This Row],[Time Factor]]*TimeInterval/60)-ResourceEffects[[#This Row],[Hours]]*60-ResourceEffects[[#This Row],[Days]]*60*24</f>
        <v>0</v>
      </c>
      <c r="O211" s="11">
        <f>ResourceEffects[[#This Row],[Time Factor]]*TimeInterval-ResourceEffects[[#This Row],[Min]]*60-ResourceEffects[[#This Row],[Hours]]*60*60-ResourceEffects[[#This Row],[Days]]*60*60*24</f>
        <v>0</v>
      </c>
      <c r="P211" s="12">
        <f t="shared" ca="1" si="15"/>
        <v>860074419</v>
      </c>
      <c r="Q211" s="12">
        <f>_xlfn.XLOOKUP(ResourceEffects[[#This Row],[Protocol Name]],ProtocolNamesCol,ProtocolIds,"")</f>
        <v>14231</v>
      </c>
      <c r="R211" s="12">
        <f>ResourceEffects[[#This Row],[Time Factor]]</f>
        <v>0</v>
      </c>
      <c r="S211" s="12">
        <f>ResourceEffects[[#This Row],[Drone ID]]</f>
        <v>0</v>
      </c>
      <c r="T211" s="12">
        <f>_xlfn.XLOOKUP(ResourceEffects[[#This Row],[Resource Name]],ResourceNames,ResourceIds,"")</f>
        <v>3211</v>
      </c>
      <c r="U211" s="12">
        <f>_xlfn.XLOOKUP(ResourceEffects[[#This Row],[Event Type]],EventTypeNames,EventTypeIds,"")</f>
        <v>2</v>
      </c>
      <c r="V211" s="12">
        <f>IF(ResourceEffects[[#This Row],[Is Local]]="Yes",1,0)</f>
        <v>1</v>
      </c>
      <c r="W211" s="12">
        <f>IF(ResourceEffects[[#This Row],[Is Installed]]="Yes",1,0)</f>
        <v>0</v>
      </c>
      <c r="X211" s="12">
        <f>IF(ResourceEffects[[#This Row],[Status]]="Locked",1,0)</f>
        <v>0</v>
      </c>
      <c r="Y211" s="12">
        <f>IF(ResourceEffects[[#This Row],[event_type]]=1,0,1)</f>
        <v>1</v>
      </c>
      <c r="Z211" s="12">
        <f>IF(ResourceEffects[[#This Row],[Use Abundancies]]="Yes",1,0)</f>
        <v>0</v>
      </c>
      <c r="AA211" s="12">
        <f>ResourceEffects[[#This Row],[∆]]</f>
        <v>1</v>
      </c>
    </row>
    <row r="212" spans="1:27" ht="14.4" customHeight="1" x14ac:dyDescent="0.3">
      <c r="A212" s="15">
        <v>0</v>
      </c>
      <c r="B212" t="s">
        <v>99</v>
      </c>
      <c r="D212" s="11" t="s">
        <v>395</v>
      </c>
      <c r="E212" s="11">
        <v>1</v>
      </c>
      <c r="F212" s="27" t="s">
        <v>387</v>
      </c>
      <c r="G212" t="s">
        <v>235</v>
      </c>
      <c r="H212" s="11" t="str">
        <f t="shared" si="12"/>
        <v>No</v>
      </c>
      <c r="I212" s="11">
        <f>0</f>
        <v>0</v>
      </c>
      <c r="J212" s="11" t="str">
        <f t="shared" si="13"/>
        <v>Yes</v>
      </c>
      <c r="K212" s="11" t="str">
        <f t="shared" si="14"/>
        <v>No</v>
      </c>
      <c r="L212" s="11">
        <f>INT(ResourceEffects[[#This Row],[Time Factor]]*TimeInterval/60/60/24)</f>
        <v>0</v>
      </c>
      <c r="M212" s="11">
        <f>INT(ResourceEffects[[#This Row],[Time Factor]]*TimeInterval/60/60)-ResourceEffects[[#This Row],[Days]]*24</f>
        <v>0</v>
      </c>
      <c r="N212" s="11">
        <f>INT(ResourceEffects[[#This Row],[Time Factor]]*TimeInterval/60)-ResourceEffects[[#This Row],[Hours]]*60-ResourceEffects[[#This Row],[Days]]*60*24</f>
        <v>0</v>
      </c>
      <c r="O212" s="11">
        <f>ResourceEffects[[#This Row],[Time Factor]]*TimeInterval-ResourceEffects[[#This Row],[Min]]*60-ResourceEffects[[#This Row],[Hours]]*60*60-ResourceEffects[[#This Row],[Days]]*60*60*24</f>
        <v>0</v>
      </c>
      <c r="P212" s="12">
        <f t="shared" ca="1" si="15"/>
        <v>982899792</v>
      </c>
      <c r="Q212" s="12">
        <f>_xlfn.XLOOKUP(ResourceEffects[[#This Row],[Protocol Name]],ProtocolNamesCol,ProtocolIds,"")</f>
        <v>14231</v>
      </c>
      <c r="R212" s="12">
        <f>ResourceEffects[[#This Row],[Time Factor]]</f>
        <v>0</v>
      </c>
      <c r="S212" s="12">
        <f>ResourceEffects[[#This Row],[Drone ID]]</f>
        <v>0</v>
      </c>
      <c r="T212" s="12">
        <f>_xlfn.XLOOKUP(ResourceEffects[[#This Row],[Resource Name]],ResourceNames,ResourceIds,"")</f>
        <v>3221</v>
      </c>
      <c r="U212" s="12">
        <f>_xlfn.XLOOKUP(ResourceEffects[[#This Row],[Event Type]],EventTypeNames,EventTypeIds,"")</f>
        <v>2</v>
      </c>
      <c r="V212" s="12">
        <f>IF(ResourceEffects[[#This Row],[Is Local]]="Yes",1,0)</f>
        <v>1</v>
      </c>
      <c r="W212" s="12">
        <f>IF(ResourceEffects[[#This Row],[Is Installed]]="Yes",1,0)</f>
        <v>0</v>
      </c>
      <c r="X212" s="12">
        <f>IF(ResourceEffects[[#This Row],[Status]]="Locked",1,0)</f>
        <v>0</v>
      </c>
      <c r="Y212" s="12">
        <f>IF(ResourceEffects[[#This Row],[event_type]]=1,0,1)</f>
        <v>1</v>
      </c>
      <c r="Z212" s="12">
        <f>IF(ResourceEffects[[#This Row],[Use Abundancies]]="Yes",1,0)</f>
        <v>0</v>
      </c>
      <c r="AA212" s="12">
        <f>ResourceEffects[[#This Row],[∆]]</f>
        <v>1</v>
      </c>
    </row>
    <row r="213" spans="1:27" ht="14.4" customHeight="1" x14ac:dyDescent="0.3">
      <c r="A213" s="15">
        <v>0</v>
      </c>
      <c r="B213" t="s">
        <v>99</v>
      </c>
      <c r="D213" s="11" t="s">
        <v>395</v>
      </c>
      <c r="E213" s="11">
        <v>1</v>
      </c>
      <c r="F213" s="27" t="s">
        <v>387</v>
      </c>
      <c r="G213" t="s">
        <v>241</v>
      </c>
      <c r="H213" s="11" t="str">
        <f t="shared" si="12"/>
        <v>No</v>
      </c>
      <c r="I213" s="11">
        <f>0</f>
        <v>0</v>
      </c>
      <c r="J213" s="11" t="str">
        <f t="shared" si="13"/>
        <v>Yes</v>
      </c>
      <c r="K213" s="11" t="str">
        <f t="shared" si="14"/>
        <v>No</v>
      </c>
      <c r="L213" s="11">
        <f>INT(ResourceEffects[[#This Row],[Time Factor]]*TimeInterval/60/60/24)</f>
        <v>0</v>
      </c>
      <c r="M213" s="11">
        <f>INT(ResourceEffects[[#This Row],[Time Factor]]*TimeInterval/60/60)-ResourceEffects[[#This Row],[Days]]*24</f>
        <v>0</v>
      </c>
      <c r="N213" s="11">
        <f>INT(ResourceEffects[[#This Row],[Time Factor]]*TimeInterval/60)-ResourceEffects[[#This Row],[Hours]]*60-ResourceEffects[[#This Row],[Days]]*60*24</f>
        <v>0</v>
      </c>
      <c r="O213" s="11">
        <f>ResourceEffects[[#This Row],[Time Factor]]*TimeInterval-ResourceEffects[[#This Row],[Min]]*60-ResourceEffects[[#This Row],[Hours]]*60*60-ResourceEffects[[#This Row],[Days]]*60*60*24</f>
        <v>0</v>
      </c>
      <c r="P213" s="12">
        <f t="shared" ca="1" si="15"/>
        <v>889804561</v>
      </c>
      <c r="Q213" s="12">
        <f>_xlfn.XLOOKUP(ResourceEffects[[#This Row],[Protocol Name]],ProtocolNamesCol,ProtocolIds,"")</f>
        <v>14231</v>
      </c>
      <c r="R213" s="12">
        <f>ResourceEffects[[#This Row],[Time Factor]]</f>
        <v>0</v>
      </c>
      <c r="S213" s="12">
        <f>ResourceEffects[[#This Row],[Drone ID]]</f>
        <v>0</v>
      </c>
      <c r="T213" s="12">
        <f>_xlfn.XLOOKUP(ResourceEffects[[#This Row],[Resource Name]],ResourceNames,ResourceIds,"")</f>
        <v>3321</v>
      </c>
      <c r="U213" s="12">
        <f>_xlfn.XLOOKUP(ResourceEffects[[#This Row],[Event Type]],EventTypeNames,EventTypeIds,"")</f>
        <v>2</v>
      </c>
      <c r="V213" s="12">
        <f>IF(ResourceEffects[[#This Row],[Is Local]]="Yes",1,0)</f>
        <v>1</v>
      </c>
      <c r="W213" s="12">
        <f>IF(ResourceEffects[[#This Row],[Is Installed]]="Yes",1,0)</f>
        <v>0</v>
      </c>
      <c r="X213" s="12">
        <f>IF(ResourceEffects[[#This Row],[Status]]="Locked",1,0)</f>
        <v>0</v>
      </c>
      <c r="Y213" s="12">
        <f>IF(ResourceEffects[[#This Row],[event_type]]=1,0,1)</f>
        <v>1</v>
      </c>
      <c r="Z213" s="12">
        <f>IF(ResourceEffects[[#This Row],[Use Abundancies]]="Yes",1,0)</f>
        <v>0</v>
      </c>
      <c r="AA213" s="12">
        <f>ResourceEffects[[#This Row],[∆]]</f>
        <v>1</v>
      </c>
    </row>
    <row r="214" spans="1:27" ht="14.4" customHeight="1" x14ac:dyDescent="0.3">
      <c r="A214" s="15">
        <v>0</v>
      </c>
      <c r="B214" t="s">
        <v>99</v>
      </c>
      <c r="D214" s="11" t="s">
        <v>394</v>
      </c>
      <c r="E214" s="11">
        <v>1</v>
      </c>
      <c r="F214" s="27" t="s">
        <v>387</v>
      </c>
      <c r="G214" t="s">
        <v>261</v>
      </c>
      <c r="H214" s="11" t="str">
        <f t="shared" si="12"/>
        <v>No</v>
      </c>
      <c r="I214" s="11">
        <f>0</f>
        <v>0</v>
      </c>
      <c r="J214" s="11" t="str">
        <f t="shared" si="13"/>
        <v>Yes</v>
      </c>
      <c r="K214" s="11" t="str">
        <f t="shared" si="14"/>
        <v>No</v>
      </c>
      <c r="L214" s="11">
        <f>INT(ResourceEffects[[#This Row],[Time Factor]]*TimeInterval/60/60/24)</f>
        <v>0</v>
      </c>
      <c r="M214" s="11">
        <f>INT(ResourceEffects[[#This Row],[Time Factor]]*TimeInterval/60/60)-ResourceEffects[[#This Row],[Days]]*24</f>
        <v>0</v>
      </c>
      <c r="N214" s="11">
        <f>INT(ResourceEffects[[#This Row],[Time Factor]]*TimeInterval/60)-ResourceEffects[[#This Row],[Hours]]*60-ResourceEffects[[#This Row],[Days]]*60*24</f>
        <v>0</v>
      </c>
      <c r="O214" s="11">
        <f>ResourceEffects[[#This Row],[Time Factor]]*TimeInterval-ResourceEffects[[#This Row],[Min]]*60-ResourceEffects[[#This Row],[Hours]]*60*60-ResourceEffects[[#This Row],[Days]]*60*60*24</f>
        <v>0</v>
      </c>
      <c r="P214" s="12">
        <f t="shared" ca="1" si="15"/>
        <v>671859030</v>
      </c>
      <c r="Q214" s="12">
        <f>_xlfn.XLOOKUP(ResourceEffects[[#This Row],[Protocol Name]],ProtocolNamesCol,ProtocolIds,"")</f>
        <v>14231</v>
      </c>
      <c r="R214" s="12">
        <f>ResourceEffects[[#This Row],[Time Factor]]</f>
        <v>0</v>
      </c>
      <c r="S214" s="12">
        <f>ResourceEffects[[#This Row],[Drone ID]]</f>
        <v>0</v>
      </c>
      <c r="T214" s="12">
        <f>_xlfn.XLOOKUP(ResourceEffects[[#This Row],[Resource Name]],ResourceNames,ResourceIds,"")</f>
        <v>4231</v>
      </c>
      <c r="U214" s="12">
        <f>_xlfn.XLOOKUP(ResourceEffects[[#This Row],[Event Type]],EventTypeNames,EventTypeIds,"")</f>
        <v>1</v>
      </c>
      <c r="V214" s="12">
        <f>IF(ResourceEffects[[#This Row],[Is Local]]="Yes",1,0)</f>
        <v>1</v>
      </c>
      <c r="W214" s="12">
        <f>IF(ResourceEffects[[#This Row],[Is Installed]]="Yes",1,0)</f>
        <v>0</v>
      </c>
      <c r="X214" s="12">
        <f>IF(ResourceEffects[[#This Row],[Status]]="Locked",1,0)</f>
        <v>0</v>
      </c>
      <c r="Y214" s="12">
        <f>IF(ResourceEffects[[#This Row],[event_type]]=1,0,1)</f>
        <v>0</v>
      </c>
      <c r="Z214" s="12">
        <f>IF(ResourceEffects[[#This Row],[Use Abundancies]]="Yes",1,0)</f>
        <v>0</v>
      </c>
      <c r="AA214" s="12">
        <f>ResourceEffects[[#This Row],[∆]]</f>
        <v>1</v>
      </c>
    </row>
    <row r="215" spans="1:27" ht="14.4" customHeight="1" x14ac:dyDescent="0.3">
      <c r="A215" s="15">
        <v>0</v>
      </c>
      <c r="B215" t="s">
        <v>101</v>
      </c>
      <c r="D215" s="11" t="s">
        <v>395</v>
      </c>
      <c r="E215" s="11">
        <v>1</v>
      </c>
      <c r="F215" s="27" t="s">
        <v>387</v>
      </c>
      <c r="G215" t="s">
        <v>217</v>
      </c>
      <c r="H215" s="11" t="str">
        <f t="shared" si="12"/>
        <v>No</v>
      </c>
      <c r="I215" s="11">
        <f>0</f>
        <v>0</v>
      </c>
      <c r="J215" s="11" t="str">
        <f t="shared" si="13"/>
        <v>Yes</v>
      </c>
      <c r="K215" s="11" t="str">
        <f t="shared" si="14"/>
        <v>No</v>
      </c>
      <c r="L215" s="11">
        <f>INT(ResourceEffects[[#This Row],[Time Factor]]*TimeInterval/60/60/24)</f>
        <v>0</v>
      </c>
      <c r="M215" s="11">
        <f>INT(ResourceEffects[[#This Row],[Time Factor]]*TimeInterval/60/60)-ResourceEffects[[#This Row],[Days]]*24</f>
        <v>0</v>
      </c>
      <c r="N215" s="11">
        <f>INT(ResourceEffects[[#This Row],[Time Factor]]*TimeInterval/60)-ResourceEffects[[#This Row],[Hours]]*60-ResourceEffects[[#This Row],[Days]]*60*24</f>
        <v>0</v>
      </c>
      <c r="O215" s="11">
        <f>ResourceEffects[[#This Row],[Time Factor]]*TimeInterval-ResourceEffects[[#This Row],[Min]]*60-ResourceEffects[[#This Row],[Hours]]*60*60-ResourceEffects[[#This Row],[Days]]*60*60*24</f>
        <v>0</v>
      </c>
      <c r="P215" s="12">
        <f t="shared" ca="1" si="15"/>
        <v>129178071</v>
      </c>
      <c r="Q215" s="12">
        <f>_xlfn.XLOOKUP(ResourceEffects[[#This Row],[Protocol Name]],ProtocolNamesCol,ProtocolIds,"")</f>
        <v>14241</v>
      </c>
      <c r="R215" s="12">
        <f>ResourceEffects[[#This Row],[Time Factor]]</f>
        <v>0</v>
      </c>
      <c r="S215" s="12">
        <f>ResourceEffects[[#This Row],[Drone ID]]</f>
        <v>0</v>
      </c>
      <c r="T215" s="12">
        <f>_xlfn.XLOOKUP(ResourceEffects[[#This Row],[Resource Name]],ResourceNames,ResourceIds,"")</f>
        <v>3011</v>
      </c>
      <c r="U215" s="12">
        <f>_xlfn.XLOOKUP(ResourceEffects[[#This Row],[Event Type]],EventTypeNames,EventTypeIds,"")</f>
        <v>2</v>
      </c>
      <c r="V215" s="12">
        <f>IF(ResourceEffects[[#This Row],[Is Local]]="Yes",1,0)</f>
        <v>1</v>
      </c>
      <c r="W215" s="12">
        <f>IF(ResourceEffects[[#This Row],[Is Installed]]="Yes",1,0)</f>
        <v>0</v>
      </c>
      <c r="X215" s="12">
        <f>IF(ResourceEffects[[#This Row],[Status]]="Locked",1,0)</f>
        <v>0</v>
      </c>
      <c r="Y215" s="12">
        <f>IF(ResourceEffects[[#This Row],[event_type]]=1,0,1)</f>
        <v>1</v>
      </c>
      <c r="Z215" s="12">
        <f>IF(ResourceEffects[[#This Row],[Use Abundancies]]="Yes",1,0)</f>
        <v>0</v>
      </c>
      <c r="AA215" s="12">
        <f>ResourceEffects[[#This Row],[∆]]</f>
        <v>1</v>
      </c>
    </row>
    <row r="216" spans="1:27" ht="14.4" customHeight="1" x14ac:dyDescent="0.3">
      <c r="A216" s="15">
        <v>0</v>
      </c>
      <c r="B216" t="s">
        <v>101</v>
      </c>
      <c r="D216" s="11" t="s">
        <v>395</v>
      </c>
      <c r="E216" s="11">
        <v>1</v>
      </c>
      <c r="F216" s="27" t="s">
        <v>387</v>
      </c>
      <c r="G216" t="s">
        <v>231</v>
      </c>
      <c r="H216" s="11" t="str">
        <f t="shared" si="12"/>
        <v>No</v>
      </c>
      <c r="I216" s="11">
        <f>0</f>
        <v>0</v>
      </c>
      <c r="J216" s="11" t="str">
        <f t="shared" si="13"/>
        <v>Yes</v>
      </c>
      <c r="K216" s="11" t="str">
        <f t="shared" si="14"/>
        <v>No</v>
      </c>
      <c r="L216" s="11">
        <f>INT(ResourceEffects[[#This Row],[Time Factor]]*TimeInterval/60/60/24)</f>
        <v>0</v>
      </c>
      <c r="M216" s="11">
        <f>INT(ResourceEffects[[#This Row],[Time Factor]]*TimeInterval/60/60)-ResourceEffects[[#This Row],[Days]]*24</f>
        <v>0</v>
      </c>
      <c r="N216" s="11">
        <f>INT(ResourceEffects[[#This Row],[Time Factor]]*TimeInterval/60)-ResourceEffects[[#This Row],[Hours]]*60-ResourceEffects[[#This Row],[Days]]*60*24</f>
        <v>0</v>
      </c>
      <c r="O216" s="11">
        <f>ResourceEffects[[#This Row],[Time Factor]]*TimeInterval-ResourceEffects[[#This Row],[Min]]*60-ResourceEffects[[#This Row],[Hours]]*60*60-ResourceEffects[[#This Row],[Days]]*60*60*24</f>
        <v>0</v>
      </c>
      <c r="P216" s="12">
        <f t="shared" ca="1" si="15"/>
        <v>216179196</v>
      </c>
      <c r="Q216" s="12">
        <f>_xlfn.XLOOKUP(ResourceEffects[[#This Row],[Protocol Name]],ProtocolNamesCol,ProtocolIds,"")</f>
        <v>14241</v>
      </c>
      <c r="R216" s="12">
        <f>ResourceEffects[[#This Row],[Time Factor]]</f>
        <v>0</v>
      </c>
      <c r="S216" s="12">
        <f>ResourceEffects[[#This Row],[Drone ID]]</f>
        <v>0</v>
      </c>
      <c r="T216" s="12">
        <f>_xlfn.XLOOKUP(ResourceEffects[[#This Row],[Resource Name]],ResourceNames,ResourceIds,"")</f>
        <v>3201</v>
      </c>
      <c r="U216" s="12">
        <f>_xlfn.XLOOKUP(ResourceEffects[[#This Row],[Event Type]],EventTypeNames,EventTypeIds,"")</f>
        <v>2</v>
      </c>
      <c r="V216" s="12">
        <f>IF(ResourceEffects[[#This Row],[Is Local]]="Yes",1,0)</f>
        <v>1</v>
      </c>
      <c r="W216" s="12">
        <f>IF(ResourceEffects[[#This Row],[Is Installed]]="Yes",1,0)</f>
        <v>0</v>
      </c>
      <c r="X216" s="12">
        <f>IF(ResourceEffects[[#This Row],[Status]]="Locked",1,0)</f>
        <v>0</v>
      </c>
      <c r="Y216" s="12">
        <f>IF(ResourceEffects[[#This Row],[event_type]]=1,0,1)</f>
        <v>1</v>
      </c>
      <c r="Z216" s="12">
        <f>IF(ResourceEffects[[#This Row],[Use Abundancies]]="Yes",1,0)</f>
        <v>0</v>
      </c>
      <c r="AA216" s="12">
        <f>ResourceEffects[[#This Row],[∆]]</f>
        <v>1</v>
      </c>
    </row>
    <row r="217" spans="1:27" ht="14.4" customHeight="1" x14ac:dyDescent="0.3">
      <c r="A217" s="15">
        <v>0</v>
      </c>
      <c r="B217" t="s">
        <v>101</v>
      </c>
      <c r="D217" s="11" t="s">
        <v>395</v>
      </c>
      <c r="E217" s="11">
        <v>1</v>
      </c>
      <c r="F217" s="27" t="s">
        <v>387</v>
      </c>
      <c r="G217" t="s">
        <v>233</v>
      </c>
      <c r="H217" s="11" t="str">
        <f t="shared" si="12"/>
        <v>No</v>
      </c>
      <c r="I217" s="11">
        <f>0</f>
        <v>0</v>
      </c>
      <c r="J217" s="11" t="str">
        <f t="shared" si="13"/>
        <v>Yes</v>
      </c>
      <c r="K217" s="11" t="str">
        <f t="shared" si="14"/>
        <v>No</v>
      </c>
      <c r="L217" s="11">
        <f>INT(ResourceEffects[[#This Row],[Time Factor]]*TimeInterval/60/60/24)</f>
        <v>0</v>
      </c>
      <c r="M217" s="11">
        <f>INT(ResourceEffects[[#This Row],[Time Factor]]*TimeInterval/60/60)-ResourceEffects[[#This Row],[Days]]*24</f>
        <v>0</v>
      </c>
      <c r="N217" s="11">
        <f>INT(ResourceEffects[[#This Row],[Time Factor]]*TimeInterval/60)-ResourceEffects[[#This Row],[Hours]]*60-ResourceEffects[[#This Row],[Days]]*60*24</f>
        <v>0</v>
      </c>
      <c r="O217" s="11">
        <f>ResourceEffects[[#This Row],[Time Factor]]*TimeInterval-ResourceEffects[[#This Row],[Min]]*60-ResourceEffects[[#This Row],[Hours]]*60*60-ResourceEffects[[#This Row],[Days]]*60*60*24</f>
        <v>0</v>
      </c>
      <c r="P217" s="12">
        <f t="shared" ca="1" si="15"/>
        <v>844291249</v>
      </c>
      <c r="Q217" s="12">
        <f>_xlfn.XLOOKUP(ResourceEffects[[#This Row],[Protocol Name]],ProtocolNamesCol,ProtocolIds,"")</f>
        <v>14241</v>
      </c>
      <c r="R217" s="12">
        <f>ResourceEffects[[#This Row],[Time Factor]]</f>
        <v>0</v>
      </c>
      <c r="S217" s="12">
        <f>ResourceEffects[[#This Row],[Drone ID]]</f>
        <v>0</v>
      </c>
      <c r="T217" s="12">
        <f>_xlfn.XLOOKUP(ResourceEffects[[#This Row],[Resource Name]],ResourceNames,ResourceIds,"")</f>
        <v>3211</v>
      </c>
      <c r="U217" s="12">
        <f>_xlfn.XLOOKUP(ResourceEffects[[#This Row],[Event Type]],EventTypeNames,EventTypeIds,"")</f>
        <v>2</v>
      </c>
      <c r="V217" s="12">
        <f>IF(ResourceEffects[[#This Row],[Is Local]]="Yes",1,0)</f>
        <v>1</v>
      </c>
      <c r="W217" s="12">
        <f>IF(ResourceEffects[[#This Row],[Is Installed]]="Yes",1,0)</f>
        <v>0</v>
      </c>
      <c r="X217" s="12">
        <f>IF(ResourceEffects[[#This Row],[Status]]="Locked",1,0)</f>
        <v>0</v>
      </c>
      <c r="Y217" s="12">
        <f>IF(ResourceEffects[[#This Row],[event_type]]=1,0,1)</f>
        <v>1</v>
      </c>
      <c r="Z217" s="12">
        <f>IF(ResourceEffects[[#This Row],[Use Abundancies]]="Yes",1,0)</f>
        <v>0</v>
      </c>
      <c r="AA217" s="12">
        <f>ResourceEffects[[#This Row],[∆]]</f>
        <v>1</v>
      </c>
    </row>
    <row r="218" spans="1:27" ht="14.4" customHeight="1" x14ac:dyDescent="0.3">
      <c r="A218" s="15">
        <v>0</v>
      </c>
      <c r="B218" t="s">
        <v>101</v>
      </c>
      <c r="D218" s="11" t="s">
        <v>394</v>
      </c>
      <c r="E218" s="11">
        <v>1</v>
      </c>
      <c r="F218" s="27" t="s">
        <v>387</v>
      </c>
      <c r="G218" t="s">
        <v>263</v>
      </c>
      <c r="H218" s="11" t="str">
        <f t="shared" ref="H218:H249" si="16">"No"</f>
        <v>No</v>
      </c>
      <c r="I218" s="11">
        <f>0</f>
        <v>0</v>
      </c>
      <c r="J218" s="11" t="str">
        <f t="shared" si="13"/>
        <v>Yes</v>
      </c>
      <c r="K218" s="11" t="str">
        <f t="shared" si="14"/>
        <v>No</v>
      </c>
      <c r="L218" s="11">
        <f>INT(ResourceEffects[[#This Row],[Time Factor]]*TimeInterval/60/60/24)</f>
        <v>0</v>
      </c>
      <c r="M218" s="11">
        <f>INT(ResourceEffects[[#This Row],[Time Factor]]*TimeInterval/60/60)-ResourceEffects[[#This Row],[Days]]*24</f>
        <v>0</v>
      </c>
      <c r="N218" s="11">
        <f>INT(ResourceEffects[[#This Row],[Time Factor]]*TimeInterval/60)-ResourceEffects[[#This Row],[Hours]]*60-ResourceEffects[[#This Row],[Days]]*60*24</f>
        <v>0</v>
      </c>
      <c r="O218" s="11">
        <f>ResourceEffects[[#This Row],[Time Factor]]*TimeInterval-ResourceEffects[[#This Row],[Min]]*60-ResourceEffects[[#This Row],[Hours]]*60*60-ResourceEffects[[#This Row],[Days]]*60*60*24</f>
        <v>0</v>
      </c>
      <c r="P218" s="12">
        <f t="shared" ca="1" si="15"/>
        <v>344903761</v>
      </c>
      <c r="Q218" s="12">
        <f>_xlfn.XLOOKUP(ResourceEffects[[#This Row],[Protocol Name]],ProtocolNamesCol,ProtocolIds,"")</f>
        <v>14241</v>
      </c>
      <c r="R218" s="12">
        <f>ResourceEffects[[#This Row],[Time Factor]]</f>
        <v>0</v>
      </c>
      <c r="S218" s="12">
        <f>ResourceEffects[[#This Row],[Drone ID]]</f>
        <v>0</v>
      </c>
      <c r="T218" s="12">
        <f>_xlfn.XLOOKUP(ResourceEffects[[#This Row],[Resource Name]],ResourceNames,ResourceIds,"")</f>
        <v>4241</v>
      </c>
      <c r="U218" s="12">
        <f>_xlfn.XLOOKUP(ResourceEffects[[#This Row],[Event Type]],EventTypeNames,EventTypeIds,"")</f>
        <v>1</v>
      </c>
      <c r="V218" s="12">
        <f>IF(ResourceEffects[[#This Row],[Is Local]]="Yes",1,0)</f>
        <v>1</v>
      </c>
      <c r="W218" s="12">
        <f>IF(ResourceEffects[[#This Row],[Is Installed]]="Yes",1,0)</f>
        <v>0</v>
      </c>
      <c r="X218" s="12">
        <f>IF(ResourceEffects[[#This Row],[Status]]="Locked",1,0)</f>
        <v>0</v>
      </c>
      <c r="Y218" s="12">
        <f>IF(ResourceEffects[[#This Row],[event_type]]=1,0,1)</f>
        <v>0</v>
      </c>
      <c r="Z218" s="12">
        <f>IF(ResourceEffects[[#This Row],[Use Abundancies]]="Yes",1,0)</f>
        <v>0</v>
      </c>
      <c r="AA218" s="12">
        <f>ResourceEffects[[#This Row],[∆]]</f>
        <v>1</v>
      </c>
    </row>
    <row r="219" spans="1:27" ht="14.4" customHeight="1" x14ac:dyDescent="0.3">
      <c r="A219" s="15">
        <v>0</v>
      </c>
      <c r="B219" t="s">
        <v>103</v>
      </c>
      <c r="D219" s="11" t="s">
        <v>395</v>
      </c>
      <c r="E219" s="11">
        <v>1</v>
      </c>
      <c r="F219" s="27" t="s">
        <v>387</v>
      </c>
      <c r="G219" t="s">
        <v>215</v>
      </c>
      <c r="H219" s="11" t="str">
        <f t="shared" si="16"/>
        <v>No</v>
      </c>
      <c r="I219" s="11">
        <f>0</f>
        <v>0</v>
      </c>
      <c r="J219" s="11" t="str">
        <f t="shared" si="13"/>
        <v>Yes</v>
      </c>
      <c r="K219" s="11" t="str">
        <f t="shared" si="14"/>
        <v>No</v>
      </c>
      <c r="L219" s="11">
        <f>INT(ResourceEffects[[#This Row],[Time Factor]]*TimeInterval/60/60/24)</f>
        <v>0</v>
      </c>
      <c r="M219" s="11">
        <f>INT(ResourceEffects[[#This Row],[Time Factor]]*TimeInterval/60/60)-ResourceEffects[[#This Row],[Days]]*24</f>
        <v>0</v>
      </c>
      <c r="N219" s="11">
        <f>INT(ResourceEffects[[#This Row],[Time Factor]]*TimeInterval/60)-ResourceEffects[[#This Row],[Hours]]*60-ResourceEffects[[#This Row],[Days]]*60*24</f>
        <v>0</v>
      </c>
      <c r="O219" s="11">
        <f>ResourceEffects[[#This Row],[Time Factor]]*TimeInterval-ResourceEffects[[#This Row],[Min]]*60-ResourceEffects[[#This Row],[Hours]]*60*60-ResourceEffects[[#This Row],[Days]]*60*60*24</f>
        <v>0</v>
      </c>
      <c r="P219" s="12">
        <f t="shared" ca="1" si="15"/>
        <v>456299665</v>
      </c>
      <c r="Q219" s="12">
        <f>_xlfn.XLOOKUP(ResourceEffects[[#This Row],[Protocol Name]],ProtocolNamesCol,ProtocolIds,"")</f>
        <v>14251</v>
      </c>
      <c r="R219" s="12">
        <f>ResourceEffects[[#This Row],[Time Factor]]</f>
        <v>0</v>
      </c>
      <c r="S219" s="12">
        <f>ResourceEffects[[#This Row],[Drone ID]]</f>
        <v>0</v>
      </c>
      <c r="T219" s="12">
        <f>_xlfn.XLOOKUP(ResourceEffects[[#This Row],[Resource Name]],ResourceNames,ResourceIds,"")</f>
        <v>3001</v>
      </c>
      <c r="U219" s="12">
        <f>_xlfn.XLOOKUP(ResourceEffects[[#This Row],[Event Type]],EventTypeNames,EventTypeIds,"")</f>
        <v>2</v>
      </c>
      <c r="V219" s="12">
        <f>IF(ResourceEffects[[#This Row],[Is Local]]="Yes",1,0)</f>
        <v>1</v>
      </c>
      <c r="W219" s="12">
        <f>IF(ResourceEffects[[#This Row],[Is Installed]]="Yes",1,0)</f>
        <v>0</v>
      </c>
      <c r="X219" s="12">
        <f>IF(ResourceEffects[[#This Row],[Status]]="Locked",1,0)</f>
        <v>0</v>
      </c>
      <c r="Y219" s="12">
        <f>IF(ResourceEffects[[#This Row],[event_type]]=1,0,1)</f>
        <v>1</v>
      </c>
      <c r="Z219" s="12">
        <f>IF(ResourceEffects[[#This Row],[Use Abundancies]]="Yes",1,0)</f>
        <v>0</v>
      </c>
      <c r="AA219" s="12">
        <f>ResourceEffects[[#This Row],[∆]]</f>
        <v>1</v>
      </c>
    </row>
    <row r="220" spans="1:27" ht="14.4" customHeight="1" x14ac:dyDescent="0.3">
      <c r="A220" s="15">
        <v>0</v>
      </c>
      <c r="B220" t="s">
        <v>103</v>
      </c>
      <c r="D220" s="11" t="s">
        <v>395</v>
      </c>
      <c r="E220" s="11">
        <v>1</v>
      </c>
      <c r="F220" s="27" t="s">
        <v>387</v>
      </c>
      <c r="G220" t="s">
        <v>231</v>
      </c>
      <c r="H220" s="11" t="str">
        <f t="shared" si="16"/>
        <v>No</v>
      </c>
      <c r="I220" s="11">
        <f>0</f>
        <v>0</v>
      </c>
      <c r="J220" s="11" t="str">
        <f t="shared" si="13"/>
        <v>Yes</v>
      </c>
      <c r="K220" s="11" t="str">
        <f t="shared" si="14"/>
        <v>No</v>
      </c>
      <c r="L220" s="11">
        <f>INT(ResourceEffects[[#This Row],[Time Factor]]*TimeInterval/60/60/24)</f>
        <v>0</v>
      </c>
      <c r="M220" s="11">
        <f>INT(ResourceEffects[[#This Row],[Time Factor]]*TimeInterval/60/60)-ResourceEffects[[#This Row],[Days]]*24</f>
        <v>0</v>
      </c>
      <c r="N220" s="11">
        <f>INT(ResourceEffects[[#This Row],[Time Factor]]*TimeInterval/60)-ResourceEffects[[#This Row],[Hours]]*60-ResourceEffects[[#This Row],[Days]]*60*24</f>
        <v>0</v>
      </c>
      <c r="O220" s="11">
        <f>ResourceEffects[[#This Row],[Time Factor]]*TimeInterval-ResourceEffects[[#This Row],[Min]]*60-ResourceEffects[[#This Row],[Hours]]*60*60-ResourceEffects[[#This Row],[Days]]*60*60*24</f>
        <v>0</v>
      </c>
      <c r="P220" s="12">
        <f t="shared" ca="1" si="15"/>
        <v>33326644</v>
      </c>
      <c r="Q220" s="12">
        <f>_xlfn.XLOOKUP(ResourceEffects[[#This Row],[Protocol Name]],ProtocolNamesCol,ProtocolIds,"")</f>
        <v>14251</v>
      </c>
      <c r="R220" s="12">
        <f>ResourceEffects[[#This Row],[Time Factor]]</f>
        <v>0</v>
      </c>
      <c r="S220" s="12">
        <f>ResourceEffects[[#This Row],[Drone ID]]</f>
        <v>0</v>
      </c>
      <c r="T220" s="12">
        <f>_xlfn.XLOOKUP(ResourceEffects[[#This Row],[Resource Name]],ResourceNames,ResourceIds,"")</f>
        <v>3201</v>
      </c>
      <c r="U220" s="12">
        <f>_xlfn.XLOOKUP(ResourceEffects[[#This Row],[Event Type]],EventTypeNames,EventTypeIds,"")</f>
        <v>2</v>
      </c>
      <c r="V220" s="12">
        <f>IF(ResourceEffects[[#This Row],[Is Local]]="Yes",1,0)</f>
        <v>1</v>
      </c>
      <c r="W220" s="12">
        <f>IF(ResourceEffects[[#This Row],[Is Installed]]="Yes",1,0)</f>
        <v>0</v>
      </c>
      <c r="X220" s="12">
        <f>IF(ResourceEffects[[#This Row],[Status]]="Locked",1,0)</f>
        <v>0</v>
      </c>
      <c r="Y220" s="12">
        <f>IF(ResourceEffects[[#This Row],[event_type]]=1,0,1)</f>
        <v>1</v>
      </c>
      <c r="Z220" s="12">
        <f>IF(ResourceEffects[[#This Row],[Use Abundancies]]="Yes",1,0)</f>
        <v>0</v>
      </c>
      <c r="AA220" s="12">
        <f>ResourceEffects[[#This Row],[∆]]</f>
        <v>1</v>
      </c>
    </row>
    <row r="221" spans="1:27" ht="14.4" customHeight="1" x14ac:dyDescent="0.3">
      <c r="A221" s="15">
        <v>0</v>
      </c>
      <c r="B221" t="s">
        <v>103</v>
      </c>
      <c r="D221" s="11" t="s">
        <v>395</v>
      </c>
      <c r="E221" s="11">
        <v>1</v>
      </c>
      <c r="F221" s="27" t="s">
        <v>387</v>
      </c>
      <c r="G221" t="s">
        <v>233</v>
      </c>
      <c r="H221" s="11" t="str">
        <f t="shared" si="16"/>
        <v>No</v>
      </c>
      <c r="I221" s="11">
        <f>0</f>
        <v>0</v>
      </c>
      <c r="J221" s="11" t="str">
        <f t="shared" si="13"/>
        <v>Yes</v>
      </c>
      <c r="K221" s="11" t="str">
        <f t="shared" si="14"/>
        <v>No</v>
      </c>
      <c r="L221" s="11">
        <f>INT(ResourceEffects[[#This Row],[Time Factor]]*TimeInterval/60/60/24)</f>
        <v>0</v>
      </c>
      <c r="M221" s="11">
        <f>INT(ResourceEffects[[#This Row],[Time Factor]]*TimeInterval/60/60)-ResourceEffects[[#This Row],[Days]]*24</f>
        <v>0</v>
      </c>
      <c r="N221" s="11">
        <f>INT(ResourceEffects[[#This Row],[Time Factor]]*TimeInterval/60)-ResourceEffects[[#This Row],[Hours]]*60-ResourceEffects[[#This Row],[Days]]*60*24</f>
        <v>0</v>
      </c>
      <c r="O221" s="11">
        <f>ResourceEffects[[#This Row],[Time Factor]]*TimeInterval-ResourceEffects[[#This Row],[Min]]*60-ResourceEffects[[#This Row],[Hours]]*60*60-ResourceEffects[[#This Row],[Days]]*60*60*24</f>
        <v>0</v>
      </c>
      <c r="P221" s="12">
        <f t="shared" ca="1" si="15"/>
        <v>164932042</v>
      </c>
      <c r="Q221" s="12">
        <f>_xlfn.XLOOKUP(ResourceEffects[[#This Row],[Protocol Name]],ProtocolNamesCol,ProtocolIds,"")</f>
        <v>14251</v>
      </c>
      <c r="R221" s="12">
        <f>ResourceEffects[[#This Row],[Time Factor]]</f>
        <v>0</v>
      </c>
      <c r="S221" s="12">
        <f>ResourceEffects[[#This Row],[Drone ID]]</f>
        <v>0</v>
      </c>
      <c r="T221" s="12">
        <f>_xlfn.XLOOKUP(ResourceEffects[[#This Row],[Resource Name]],ResourceNames,ResourceIds,"")</f>
        <v>3211</v>
      </c>
      <c r="U221" s="12">
        <f>_xlfn.XLOOKUP(ResourceEffects[[#This Row],[Event Type]],EventTypeNames,EventTypeIds,"")</f>
        <v>2</v>
      </c>
      <c r="V221" s="12">
        <f>IF(ResourceEffects[[#This Row],[Is Local]]="Yes",1,0)</f>
        <v>1</v>
      </c>
      <c r="W221" s="12">
        <f>IF(ResourceEffects[[#This Row],[Is Installed]]="Yes",1,0)</f>
        <v>0</v>
      </c>
      <c r="X221" s="12">
        <f>IF(ResourceEffects[[#This Row],[Status]]="Locked",1,0)</f>
        <v>0</v>
      </c>
      <c r="Y221" s="12">
        <f>IF(ResourceEffects[[#This Row],[event_type]]=1,0,1)</f>
        <v>1</v>
      </c>
      <c r="Z221" s="12">
        <f>IF(ResourceEffects[[#This Row],[Use Abundancies]]="Yes",1,0)</f>
        <v>0</v>
      </c>
      <c r="AA221" s="12">
        <f>ResourceEffects[[#This Row],[∆]]</f>
        <v>1</v>
      </c>
    </row>
    <row r="222" spans="1:27" ht="14.4" customHeight="1" x14ac:dyDescent="0.3">
      <c r="A222" s="15">
        <v>0</v>
      </c>
      <c r="B222" t="s">
        <v>103</v>
      </c>
      <c r="D222" s="11" t="s">
        <v>394</v>
      </c>
      <c r="E222" s="11">
        <v>1</v>
      </c>
      <c r="F222" s="27" t="s">
        <v>387</v>
      </c>
      <c r="G222" t="s">
        <v>265</v>
      </c>
      <c r="H222" s="11" t="str">
        <f t="shared" si="16"/>
        <v>No</v>
      </c>
      <c r="I222" s="11">
        <f>0</f>
        <v>0</v>
      </c>
      <c r="J222" s="11" t="str">
        <f t="shared" si="13"/>
        <v>Yes</v>
      </c>
      <c r="K222" s="11" t="str">
        <f t="shared" si="14"/>
        <v>No</v>
      </c>
      <c r="L222" s="11">
        <f>INT(ResourceEffects[[#This Row],[Time Factor]]*TimeInterval/60/60/24)</f>
        <v>0</v>
      </c>
      <c r="M222" s="11">
        <f>INT(ResourceEffects[[#This Row],[Time Factor]]*TimeInterval/60/60)-ResourceEffects[[#This Row],[Days]]*24</f>
        <v>0</v>
      </c>
      <c r="N222" s="11">
        <f>INT(ResourceEffects[[#This Row],[Time Factor]]*TimeInterval/60)-ResourceEffects[[#This Row],[Hours]]*60-ResourceEffects[[#This Row],[Days]]*60*24</f>
        <v>0</v>
      </c>
      <c r="O222" s="11">
        <f>ResourceEffects[[#This Row],[Time Factor]]*TimeInterval-ResourceEffects[[#This Row],[Min]]*60-ResourceEffects[[#This Row],[Hours]]*60*60-ResourceEffects[[#This Row],[Days]]*60*60*24</f>
        <v>0</v>
      </c>
      <c r="P222" s="12">
        <f t="shared" ca="1" si="15"/>
        <v>856198579</v>
      </c>
      <c r="Q222" s="12">
        <f>_xlfn.XLOOKUP(ResourceEffects[[#This Row],[Protocol Name]],ProtocolNamesCol,ProtocolIds,"")</f>
        <v>14251</v>
      </c>
      <c r="R222" s="12">
        <f>ResourceEffects[[#This Row],[Time Factor]]</f>
        <v>0</v>
      </c>
      <c r="S222" s="12">
        <f>ResourceEffects[[#This Row],[Drone ID]]</f>
        <v>0</v>
      </c>
      <c r="T222" s="12">
        <f>_xlfn.XLOOKUP(ResourceEffects[[#This Row],[Resource Name]],ResourceNames,ResourceIds,"")</f>
        <v>4251</v>
      </c>
      <c r="U222" s="12">
        <f>_xlfn.XLOOKUP(ResourceEffects[[#This Row],[Event Type]],EventTypeNames,EventTypeIds,"")</f>
        <v>1</v>
      </c>
      <c r="V222" s="12">
        <f>IF(ResourceEffects[[#This Row],[Is Local]]="Yes",1,0)</f>
        <v>1</v>
      </c>
      <c r="W222" s="12">
        <f>IF(ResourceEffects[[#This Row],[Is Installed]]="Yes",1,0)</f>
        <v>0</v>
      </c>
      <c r="X222" s="12">
        <f>IF(ResourceEffects[[#This Row],[Status]]="Locked",1,0)</f>
        <v>0</v>
      </c>
      <c r="Y222" s="12">
        <f>IF(ResourceEffects[[#This Row],[event_type]]=1,0,1)</f>
        <v>0</v>
      </c>
      <c r="Z222" s="12">
        <f>IF(ResourceEffects[[#This Row],[Use Abundancies]]="Yes",1,0)</f>
        <v>0</v>
      </c>
      <c r="AA222" s="12">
        <f>ResourceEffects[[#This Row],[∆]]</f>
        <v>1</v>
      </c>
    </row>
    <row r="223" spans="1:27" ht="14.4" customHeight="1" x14ac:dyDescent="0.3">
      <c r="A223" s="15">
        <v>0</v>
      </c>
      <c r="B223" t="s">
        <v>105</v>
      </c>
      <c r="D223" s="11" t="s">
        <v>395</v>
      </c>
      <c r="E223" s="11">
        <v>1</v>
      </c>
      <c r="F223" s="27" t="s">
        <v>387</v>
      </c>
      <c r="G223" t="s">
        <v>231</v>
      </c>
      <c r="H223" s="11" t="str">
        <f t="shared" si="16"/>
        <v>No</v>
      </c>
      <c r="I223" s="11">
        <f>0</f>
        <v>0</v>
      </c>
      <c r="J223" s="11" t="str">
        <f t="shared" si="13"/>
        <v>Yes</v>
      </c>
      <c r="K223" s="11" t="str">
        <f t="shared" si="14"/>
        <v>No</v>
      </c>
      <c r="L223" s="11">
        <f>INT(ResourceEffects[[#This Row],[Time Factor]]*TimeInterval/60/60/24)</f>
        <v>0</v>
      </c>
      <c r="M223" s="11">
        <f>INT(ResourceEffects[[#This Row],[Time Factor]]*TimeInterval/60/60)-ResourceEffects[[#This Row],[Days]]*24</f>
        <v>0</v>
      </c>
      <c r="N223" s="11">
        <f>INT(ResourceEffects[[#This Row],[Time Factor]]*TimeInterval/60)-ResourceEffects[[#This Row],[Hours]]*60-ResourceEffects[[#This Row],[Days]]*60*24</f>
        <v>0</v>
      </c>
      <c r="O223" s="11">
        <f>ResourceEffects[[#This Row],[Time Factor]]*TimeInterval-ResourceEffects[[#This Row],[Min]]*60-ResourceEffects[[#This Row],[Hours]]*60*60-ResourceEffects[[#This Row],[Days]]*60*60*24</f>
        <v>0</v>
      </c>
      <c r="P223" s="12">
        <f t="shared" ca="1" si="15"/>
        <v>656159623</v>
      </c>
      <c r="Q223" s="12">
        <f>_xlfn.XLOOKUP(ResourceEffects[[#This Row],[Protocol Name]],ProtocolNamesCol,ProtocolIds,"")</f>
        <v>14261</v>
      </c>
      <c r="R223" s="12">
        <f>ResourceEffects[[#This Row],[Time Factor]]</f>
        <v>0</v>
      </c>
      <c r="S223" s="12">
        <f>ResourceEffects[[#This Row],[Drone ID]]</f>
        <v>0</v>
      </c>
      <c r="T223" s="12">
        <f>_xlfn.XLOOKUP(ResourceEffects[[#This Row],[Resource Name]],ResourceNames,ResourceIds,"")</f>
        <v>3201</v>
      </c>
      <c r="U223" s="12">
        <f>_xlfn.XLOOKUP(ResourceEffects[[#This Row],[Event Type]],EventTypeNames,EventTypeIds,"")</f>
        <v>2</v>
      </c>
      <c r="V223" s="12">
        <f>IF(ResourceEffects[[#This Row],[Is Local]]="Yes",1,0)</f>
        <v>1</v>
      </c>
      <c r="W223" s="12">
        <f>IF(ResourceEffects[[#This Row],[Is Installed]]="Yes",1,0)</f>
        <v>0</v>
      </c>
      <c r="X223" s="12">
        <f>IF(ResourceEffects[[#This Row],[Status]]="Locked",1,0)</f>
        <v>0</v>
      </c>
      <c r="Y223" s="12">
        <f>IF(ResourceEffects[[#This Row],[event_type]]=1,0,1)</f>
        <v>1</v>
      </c>
      <c r="Z223" s="12">
        <f>IF(ResourceEffects[[#This Row],[Use Abundancies]]="Yes",1,0)</f>
        <v>0</v>
      </c>
      <c r="AA223" s="12">
        <f>ResourceEffects[[#This Row],[∆]]</f>
        <v>1</v>
      </c>
    </row>
    <row r="224" spans="1:27" ht="14.4" customHeight="1" x14ac:dyDescent="0.3">
      <c r="A224" s="15">
        <v>0</v>
      </c>
      <c r="B224" t="s">
        <v>105</v>
      </c>
      <c r="D224" s="11" t="s">
        <v>395</v>
      </c>
      <c r="E224" s="11">
        <v>2</v>
      </c>
      <c r="F224" s="27" t="s">
        <v>387</v>
      </c>
      <c r="G224" t="s">
        <v>233</v>
      </c>
      <c r="H224" s="11" t="str">
        <f t="shared" si="16"/>
        <v>No</v>
      </c>
      <c r="I224" s="11">
        <f>0</f>
        <v>0</v>
      </c>
      <c r="J224" s="11" t="str">
        <f t="shared" si="13"/>
        <v>Yes</v>
      </c>
      <c r="K224" s="11" t="str">
        <f t="shared" si="14"/>
        <v>No</v>
      </c>
      <c r="L224" s="11">
        <f>INT(ResourceEffects[[#This Row],[Time Factor]]*TimeInterval/60/60/24)</f>
        <v>0</v>
      </c>
      <c r="M224" s="11">
        <f>INT(ResourceEffects[[#This Row],[Time Factor]]*TimeInterval/60/60)-ResourceEffects[[#This Row],[Days]]*24</f>
        <v>0</v>
      </c>
      <c r="N224" s="11">
        <f>INT(ResourceEffects[[#This Row],[Time Factor]]*TimeInterval/60)-ResourceEffects[[#This Row],[Hours]]*60-ResourceEffects[[#This Row],[Days]]*60*24</f>
        <v>0</v>
      </c>
      <c r="O224" s="11">
        <f>ResourceEffects[[#This Row],[Time Factor]]*TimeInterval-ResourceEffects[[#This Row],[Min]]*60-ResourceEffects[[#This Row],[Hours]]*60*60-ResourceEffects[[#This Row],[Days]]*60*60*24</f>
        <v>0</v>
      </c>
      <c r="P224" s="12">
        <f t="shared" ca="1" si="15"/>
        <v>578608969</v>
      </c>
      <c r="Q224" s="12">
        <f>_xlfn.XLOOKUP(ResourceEffects[[#This Row],[Protocol Name]],ProtocolNamesCol,ProtocolIds,"")</f>
        <v>14261</v>
      </c>
      <c r="R224" s="12">
        <f>ResourceEffects[[#This Row],[Time Factor]]</f>
        <v>0</v>
      </c>
      <c r="S224" s="12">
        <f>ResourceEffects[[#This Row],[Drone ID]]</f>
        <v>0</v>
      </c>
      <c r="T224" s="12">
        <f>_xlfn.XLOOKUP(ResourceEffects[[#This Row],[Resource Name]],ResourceNames,ResourceIds,"")</f>
        <v>3211</v>
      </c>
      <c r="U224" s="12">
        <f>_xlfn.XLOOKUP(ResourceEffects[[#This Row],[Event Type]],EventTypeNames,EventTypeIds,"")</f>
        <v>2</v>
      </c>
      <c r="V224" s="12">
        <f>IF(ResourceEffects[[#This Row],[Is Local]]="Yes",1,0)</f>
        <v>1</v>
      </c>
      <c r="W224" s="12">
        <f>IF(ResourceEffects[[#This Row],[Is Installed]]="Yes",1,0)</f>
        <v>0</v>
      </c>
      <c r="X224" s="12">
        <f>IF(ResourceEffects[[#This Row],[Status]]="Locked",1,0)</f>
        <v>0</v>
      </c>
      <c r="Y224" s="12">
        <f>IF(ResourceEffects[[#This Row],[event_type]]=1,0,1)</f>
        <v>1</v>
      </c>
      <c r="Z224" s="12">
        <f>IF(ResourceEffects[[#This Row],[Use Abundancies]]="Yes",1,0)</f>
        <v>0</v>
      </c>
      <c r="AA224" s="12">
        <f>ResourceEffects[[#This Row],[∆]]</f>
        <v>2</v>
      </c>
    </row>
    <row r="225" spans="1:27" ht="14.4" customHeight="1" x14ac:dyDescent="0.3">
      <c r="A225" s="15">
        <v>0</v>
      </c>
      <c r="B225" t="s">
        <v>105</v>
      </c>
      <c r="D225" s="11" t="s">
        <v>395</v>
      </c>
      <c r="E225" s="11">
        <v>1</v>
      </c>
      <c r="F225" s="27" t="s">
        <v>387</v>
      </c>
      <c r="G225" t="s">
        <v>235</v>
      </c>
      <c r="H225" s="11" t="str">
        <f t="shared" si="16"/>
        <v>No</v>
      </c>
      <c r="I225" s="11">
        <f>0</f>
        <v>0</v>
      </c>
      <c r="J225" s="11" t="str">
        <f t="shared" si="13"/>
        <v>Yes</v>
      </c>
      <c r="K225" s="11" t="str">
        <f t="shared" si="14"/>
        <v>No</v>
      </c>
      <c r="L225" s="11">
        <f>INT(ResourceEffects[[#This Row],[Time Factor]]*TimeInterval/60/60/24)</f>
        <v>0</v>
      </c>
      <c r="M225" s="11">
        <f>INT(ResourceEffects[[#This Row],[Time Factor]]*TimeInterval/60/60)-ResourceEffects[[#This Row],[Days]]*24</f>
        <v>0</v>
      </c>
      <c r="N225" s="11">
        <f>INT(ResourceEffects[[#This Row],[Time Factor]]*TimeInterval/60)-ResourceEffects[[#This Row],[Hours]]*60-ResourceEffects[[#This Row],[Days]]*60*24</f>
        <v>0</v>
      </c>
      <c r="O225" s="11">
        <f>ResourceEffects[[#This Row],[Time Factor]]*TimeInterval-ResourceEffects[[#This Row],[Min]]*60-ResourceEffects[[#This Row],[Hours]]*60*60-ResourceEffects[[#This Row],[Days]]*60*60*24</f>
        <v>0</v>
      </c>
      <c r="P225" s="12">
        <f t="shared" ca="1" si="15"/>
        <v>617096047</v>
      </c>
      <c r="Q225" s="12">
        <f>_xlfn.XLOOKUP(ResourceEffects[[#This Row],[Protocol Name]],ProtocolNamesCol,ProtocolIds,"")</f>
        <v>14261</v>
      </c>
      <c r="R225" s="12">
        <f>ResourceEffects[[#This Row],[Time Factor]]</f>
        <v>0</v>
      </c>
      <c r="S225" s="12">
        <f>ResourceEffects[[#This Row],[Drone ID]]</f>
        <v>0</v>
      </c>
      <c r="T225" s="12">
        <f>_xlfn.XLOOKUP(ResourceEffects[[#This Row],[Resource Name]],ResourceNames,ResourceIds,"")</f>
        <v>3221</v>
      </c>
      <c r="U225" s="12">
        <f>_xlfn.XLOOKUP(ResourceEffects[[#This Row],[Event Type]],EventTypeNames,EventTypeIds,"")</f>
        <v>2</v>
      </c>
      <c r="V225" s="12">
        <f>IF(ResourceEffects[[#This Row],[Is Local]]="Yes",1,0)</f>
        <v>1</v>
      </c>
      <c r="W225" s="12">
        <f>IF(ResourceEffects[[#This Row],[Is Installed]]="Yes",1,0)</f>
        <v>0</v>
      </c>
      <c r="X225" s="12">
        <f>IF(ResourceEffects[[#This Row],[Status]]="Locked",1,0)</f>
        <v>0</v>
      </c>
      <c r="Y225" s="12">
        <f>IF(ResourceEffects[[#This Row],[event_type]]=1,0,1)</f>
        <v>1</v>
      </c>
      <c r="Z225" s="12">
        <f>IF(ResourceEffects[[#This Row],[Use Abundancies]]="Yes",1,0)</f>
        <v>0</v>
      </c>
      <c r="AA225" s="12">
        <f>ResourceEffects[[#This Row],[∆]]</f>
        <v>1</v>
      </c>
    </row>
    <row r="226" spans="1:27" ht="14.4" customHeight="1" x14ac:dyDescent="0.3">
      <c r="A226" s="15">
        <v>0</v>
      </c>
      <c r="B226" t="s">
        <v>105</v>
      </c>
      <c r="D226" s="11" t="s">
        <v>394</v>
      </c>
      <c r="E226" s="11">
        <v>1</v>
      </c>
      <c r="F226" s="27" t="s">
        <v>387</v>
      </c>
      <c r="G226" t="s">
        <v>267</v>
      </c>
      <c r="H226" s="11" t="str">
        <f t="shared" si="16"/>
        <v>No</v>
      </c>
      <c r="I226" s="11">
        <f>0</f>
        <v>0</v>
      </c>
      <c r="J226" s="11" t="str">
        <f t="shared" si="13"/>
        <v>Yes</v>
      </c>
      <c r="K226" s="11" t="str">
        <f t="shared" si="14"/>
        <v>No</v>
      </c>
      <c r="L226" s="11">
        <f>INT(ResourceEffects[[#This Row],[Time Factor]]*TimeInterval/60/60/24)</f>
        <v>0</v>
      </c>
      <c r="M226" s="11">
        <f>INT(ResourceEffects[[#This Row],[Time Factor]]*TimeInterval/60/60)-ResourceEffects[[#This Row],[Days]]*24</f>
        <v>0</v>
      </c>
      <c r="N226" s="11">
        <f>INT(ResourceEffects[[#This Row],[Time Factor]]*TimeInterval/60)-ResourceEffects[[#This Row],[Hours]]*60-ResourceEffects[[#This Row],[Days]]*60*24</f>
        <v>0</v>
      </c>
      <c r="O226" s="11">
        <f>ResourceEffects[[#This Row],[Time Factor]]*TimeInterval-ResourceEffects[[#This Row],[Min]]*60-ResourceEffects[[#This Row],[Hours]]*60*60-ResourceEffects[[#This Row],[Days]]*60*60*24</f>
        <v>0</v>
      </c>
      <c r="P226" s="12">
        <f t="shared" ca="1" si="15"/>
        <v>993918755</v>
      </c>
      <c r="Q226" s="12">
        <f>_xlfn.XLOOKUP(ResourceEffects[[#This Row],[Protocol Name]],ProtocolNamesCol,ProtocolIds,"")</f>
        <v>14261</v>
      </c>
      <c r="R226" s="12">
        <f>ResourceEffects[[#This Row],[Time Factor]]</f>
        <v>0</v>
      </c>
      <c r="S226" s="12">
        <f>ResourceEffects[[#This Row],[Drone ID]]</f>
        <v>0</v>
      </c>
      <c r="T226" s="12">
        <f>_xlfn.XLOOKUP(ResourceEffects[[#This Row],[Resource Name]],ResourceNames,ResourceIds,"")</f>
        <v>4261</v>
      </c>
      <c r="U226" s="12">
        <f>_xlfn.XLOOKUP(ResourceEffects[[#This Row],[Event Type]],EventTypeNames,EventTypeIds,"")</f>
        <v>1</v>
      </c>
      <c r="V226" s="12">
        <f>IF(ResourceEffects[[#This Row],[Is Local]]="Yes",1,0)</f>
        <v>1</v>
      </c>
      <c r="W226" s="12">
        <f>IF(ResourceEffects[[#This Row],[Is Installed]]="Yes",1,0)</f>
        <v>0</v>
      </c>
      <c r="X226" s="12">
        <f>IF(ResourceEffects[[#This Row],[Status]]="Locked",1,0)</f>
        <v>0</v>
      </c>
      <c r="Y226" s="12">
        <f>IF(ResourceEffects[[#This Row],[event_type]]=1,0,1)</f>
        <v>0</v>
      </c>
      <c r="Z226" s="12">
        <f>IF(ResourceEffects[[#This Row],[Use Abundancies]]="Yes",1,0)</f>
        <v>0</v>
      </c>
      <c r="AA226" s="12">
        <f>ResourceEffects[[#This Row],[∆]]</f>
        <v>1</v>
      </c>
    </row>
    <row r="227" spans="1:27" ht="14.4" customHeight="1" x14ac:dyDescent="0.3">
      <c r="A227" s="15">
        <v>0</v>
      </c>
      <c r="B227" t="s">
        <v>107</v>
      </c>
      <c r="D227" s="11" t="s">
        <v>395</v>
      </c>
      <c r="E227" s="11">
        <v>1</v>
      </c>
      <c r="F227" s="27" t="s">
        <v>387</v>
      </c>
      <c r="G227" t="s">
        <v>217</v>
      </c>
      <c r="H227" s="11" t="str">
        <f t="shared" si="16"/>
        <v>No</v>
      </c>
      <c r="I227" s="11">
        <f>0</f>
        <v>0</v>
      </c>
      <c r="J227" s="11" t="str">
        <f t="shared" si="13"/>
        <v>Yes</v>
      </c>
      <c r="K227" s="11" t="str">
        <f t="shared" si="14"/>
        <v>No</v>
      </c>
      <c r="L227" s="11">
        <f>INT(ResourceEffects[[#This Row],[Time Factor]]*TimeInterval/60/60/24)</f>
        <v>0</v>
      </c>
      <c r="M227" s="11">
        <f>INT(ResourceEffects[[#This Row],[Time Factor]]*TimeInterval/60/60)-ResourceEffects[[#This Row],[Days]]*24</f>
        <v>0</v>
      </c>
      <c r="N227" s="11">
        <f>INT(ResourceEffects[[#This Row],[Time Factor]]*TimeInterval/60)-ResourceEffects[[#This Row],[Hours]]*60-ResourceEffects[[#This Row],[Days]]*60*24</f>
        <v>0</v>
      </c>
      <c r="O227" s="11">
        <f>ResourceEffects[[#This Row],[Time Factor]]*TimeInterval-ResourceEffects[[#This Row],[Min]]*60-ResourceEffects[[#This Row],[Hours]]*60*60-ResourceEffects[[#This Row],[Days]]*60*60*24</f>
        <v>0</v>
      </c>
      <c r="P227" s="12">
        <f t="shared" ca="1" si="15"/>
        <v>619775444</v>
      </c>
      <c r="Q227" s="12">
        <f>_xlfn.XLOOKUP(ResourceEffects[[#This Row],[Protocol Name]],ProtocolNamesCol,ProtocolIds,"")</f>
        <v>14271</v>
      </c>
      <c r="R227" s="12">
        <f>ResourceEffects[[#This Row],[Time Factor]]</f>
        <v>0</v>
      </c>
      <c r="S227" s="12">
        <f>ResourceEffects[[#This Row],[Drone ID]]</f>
        <v>0</v>
      </c>
      <c r="T227" s="12">
        <f>_xlfn.XLOOKUP(ResourceEffects[[#This Row],[Resource Name]],ResourceNames,ResourceIds,"")</f>
        <v>3011</v>
      </c>
      <c r="U227" s="12">
        <f>_xlfn.XLOOKUP(ResourceEffects[[#This Row],[Event Type]],EventTypeNames,EventTypeIds,"")</f>
        <v>2</v>
      </c>
      <c r="V227" s="12">
        <f>IF(ResourceEffects[[#This Row],[Is Local]]="Yes",1,0)</f>
        <v>1</v>
      </c>
      <c r="W227" s="12">
        <f>IF(ResourceEffects[[#This Row],[Is Installed]]="Yes",1,0)</f>
        <v>0</v>
      </c>
      <c r="X227" s="12">
        <f>IF(ResourceEffects[[#This Row],[Status]]="Locked",1,0)</f>
        <v>0</v>
      </c>
      <c r="Y227" s="12">
        <f>IF(ResourceEffects[[#This Row],[event_type]]=1,0,1)</f>
        <v>1</v>
      </c>
      <c r="Z227" s="12">
        <f>IF(ResourceEffects[[#This Row],[Use Abundancies]]="Yes",1,0)</f>
        <v>0</v>
      </c>
      <c r="AA227" s="12">
        <f>ResourceEffects[[#This Row],[∆]]</f>
        <v>1</v>
      </c>
    </row>
    <row r="228" spans="1:27" ht="14.4" customHeight="1" x14ac:dyDescent="0.3">
      <c r="A228" s="15">
        <v>0</v>
      </c>
      <c r="B228" t="s">
        <v>107</v>
      </c>
      <c r="D228" s="11" t="s">
        <v>395</v>
      </c>
      <c r="E228" s="11">
        <v>2</v>
      </c>
      <c r="F228" s="27" t="s">
        <v>387</v>
      </c>
      <c r="G228" t="s">
        <v>231</v>
      </c>
      <c r="H228" s="11" t="str">
        <f t="shared" si="16"/>
        <v>No</v>
      </c>
      <c r="I228" s="11">
        <f>0</f>
        <v>0</v>
      </c>
      <c r="J228" s="11" t="str">
        <f t="shared" si="13"/>
        <v>Yes</v>
      </c>
      <c r="K228" s="11" t="str">
        <f t="shared" si="14"/>
        <v>No</v>
      </c>
      <c r="L228" s="11">
        <f>INT(ResourceEffects[[#This Row],[Time Factor]]*TimeInterval/60/60/24)</f>
        <v>0</v>
      </c>
      <c r="M228" s="11">
        <f>INT(ResourceEffects[[#This Row],[Time Factor]]*TimeInterval/60/60)-ResourceEffects[[#This Row],[Days]]*24</f>
        <v>0</v>
      </c>
      <c r="N228" s="11">
        <f>INT(ResourceEffects[[#This Row],[Time Factor]]*TimeInterval/60)-ResourceEffects[[#This Row],[Hours]]*60-ResourceEffects[[#This Row],[Days]]*60*24</f>
        <v>0</v>
      </c>
      <c r="O228" s="11">
        <f>ResourceEffects[[#This Row],[Time Factor]]*TimeInterval-ResourceEffects[[#This Row],[Min]]*60-ResourceEffects[[#This Row],[Hours]]*60*60-ResourceEffects[[#This Row],[Days]]*60*60*24</f>
        <v>0</v>
      </c>
      <c r="P228" s="12">
        <f t="shared" ca="1" si="15"/>
        <v>302617728</v>
      </c>
      <c r="Q228" s="12">
        <f>_xlfn.XLOOKUP(ResourceEffects[[#This Row],[Protocol Name]],ProtocolNamesCol,ProtocolIds,"")</f>
        <v>14271</v>
      </c>
      <c r="R228" s="12">
        <f>ResourceEffects[[#This Row],[Time Factor]]</f>
        <v>0</v>
      </c>
      <c r="S228" s="12">
        <f>ResourceEffects[[#This Row],[Drone ID]]</f>
        <v>0</v>
      </c>
      <c r="T228" s="12">
        <f>_xlfn.XLOOKUP(ResourceEffects[[#This Row],[Resource Name]],ResourceNames,ResourceIds,"")</f>
        <v>3201</v>
      </c>
      <c r="U228" s="12">
        <f>_xlfn.XLOOKUP(ResourceEffects[[#This Row],[Event Type]],EventTypeNames,EventTypeIds,"")</f>
        <v>2</v>
      </c>
      <c r="V228" s="12">
        <f>IF(ResourceEffects[[#This Row],[Is Local]]="Yes",1,0)</f>
        <v>1</v>
      </c>
      <c r="W228" s="12">
        <f>IF(ResourceEffects[[#This Row],[Is Installed]]="Yes",1,0)</f>
        <v>0</v>
      </c>
      <c r="X228" s="12">
        <f>IF(ResourceEffects[[#This Row],[Status]]="Locked",1,0)</f>
        <v>0</v>
      </c>
      <c r="Y228" s="12">
        <f>IF(ResourceEffects[[#This Row],[event_type]]=1,0,1)</f>
        <v>1</v>
      </c>
      <c r="Z228" s="12">
        <f>IF(ResourceEffects[[#This Row],[Use Abundancies]]="Yes",1,0)</f>
        <v>0</v>
      </c>
      <c r="AA228" s="12">
        <f>ResourceEffects[[#This Row],[∆]]</f>
        <v>2</v>
      </c>
    </row>
    <row r="229" spans="1:27" ht="14.4" customHeight="1" x14ac:dyDescent="0.3">
      <c r="A229" s="15">
        <v>0</v>
      </c>
      <c r="B229" t="s">
        <v>107</v>
      </c>
      <c r="D229" s="11" t="s">
        <v>394</v>
      </c>
      <c r="E229" s="11">
        <v>1</v>
      </c>
      <c r="F229" s="27" t="s">
        <v>387</v>
      </c>
      <c r="G229" t="s">
        <v>269</v>
      </c>
      <c r="H229" s="11" t="str">
        <f t="shared" si="16"/>
        <v>No</v>
      </c>
      <c r="I229" s="11">
        <f>0</f>
        <v>0</v>
      </c>
      <c r="J229" s="11" t="str">
        <f t="shared" si="13"/>
        <v>Yes</v>
      </c>
      <c r="K229" s="11" t="str">
        <f t="shared" si="14"/>
        <v>No</v>
      </c>
      <c r="L229" s="11">
        <f>INT(ResourceEffects[[#This Row],[Time Factor]]*TimeInterval/60/60/24)</f>
        <v>0</v>
      </c>
      <c r="M229" s="11">
        <f>INT(ResourceEffects[[#This Row],[Time Factor]]*TimeInterval/60/60)-ResourceEffects[[#This Row],[Days]]*24</f>
        <v>0</v>
      </c>
      <c r="N229" s="11">
        <f>INT(ResourceEffects[[#This Row],[Time Factor]]*TimeInterval/60)-ResourceEffects[[#This Row],[Hours]]*60-ResourceEffects[[#This Row],[Days]]*60*24</f>
        <v>0</v>
      </c>
      <c r="O229" s="11">
        <f>ResourceEffects[[#This Row],[Time Factor]]*TimeInterval-ResourceEffects[[#This Row],[Min]]*60-ResourceEffects[[#This Row],[Hours]]*60*60-ResourceEffects[[#This Row],[Days]]*60*60*24</f>
        <v>0</v>
      </c>
      <c r="P229" s="12">
        <f t="shared" ca="1" si="15"/>
        <v>910541064</v>
      </c>
      <c r="Q229" s="12">
        <f>_xlfn.XLOOKUP(ResourceEffects[[#This Row],[Protocol Name]],ProtocolNamesCol,ProtocolIds,"")</f>
        <v>14271</v>
      </c>
      <c r="R229" s="12">
        <f>ResourceEffects[[#This Row],[Time Factor]]</f>
        <v>0</v>
      </c>
      <c r="S229" s="12">
        <f>ResourceEffects[[#This Row],[Drone ID]]</f>
        <v>0</v>
      </c>
      <c r="T229" s="12">
        <f>_xlfn.XLOOKUP(ResourceEffects[[#This Row],[Resource Name]],ResourceNames,ResourceIds,"")</f>
        <v>4271</v>
      </c>
      <c r="U229" s="12">
        <f>_xlfn.XLOOKUP(ResourceEffects[[#This Row],[Event Type]],EventTypeNames,EventTypeIds,"")</f>
        <v>1</v>
      </c>
      <c r="V229" s="12">
        <f>IF(ResourceEffects[[#This Row],[Is Local]]="Yes",1,0)</f>
        <v>1</v>
      </c>
      <c r="W229" s="12">
        <f>IF(ResourceEffects[[#This Row],[Is Installed]]="Yes",1,0)</f>
        <v>0</v>
      </c>
      <c r="X229" s="12">
        <f>IF(ResourceEffects[[#This Row],[Status]]="Locked",1,0)</f>
        <v>0</v>
      </c>
      <c r="Y229" s="12">
        <f>IF(ResourceEffects[[#This Row],[event_type]]=1,0,1)</f>
        <v>0</v>
      </c>
      <c r="Z229" s="12">
        <f>IF(ResourceEffects[[#This Row],[Use Abundancies]]="Yes",1,0)</f>
        <v>0</v>
      </c>
      <c r="AA229" s="12">
        <f>ResourceEffects[[#This Row],[∆]]</f>
        <v>1</v>
      </c>
    </row>
    <row r="230" spans="1:27" ht="14.4" customHeight="1" x14ac:dyDescent="0.3">
      <c r="A230" s="15">
        <v>0</v>
      </c>
      <c r="B230" t="s">
        <v>109</v>
      </c>
      <c r="D230" s="11" t="s">
        <v>395</v>
      </c>
      <c r="E230" s="11">
        <v>1</v>
      </c>
      <c r="F230" s="27" t="s">
        <v>387</v>
      </c>
      <c r="G230" t="s">
        <v>227</v>
      </c>
      <c r="H230" s="11" t="str">
        <f t="shared" si="16"/>
        <v>No</v>
      </c>
      <c r="I230" s="11">
        <f>0</f>
        <v>0</v>
      </c>
      <c r="J230" s="11" t="str">
        <f t="shared" si="13"/>
        <v>Yes</v>
      </c>
      <c r="K230" s="11" t="str">
        <f t="shared" si="14"/>
        <v>No</v>
      </c>
      <c r="L230" s="11">
        <f>INT(ResourceEffects[[#This Row],[Time Factor]]*TimeInterval/60/60/24)</f>
        <v>0</v>
      </c>
      <c r="M230" s="11">
        <f>INT(ResourceEffects[[#This Row],[Time Factor]]*TimeInterval/60/60)-ResourceEffects[[#This Row],[Days]]*24</f>
        <v>0</v>
      </c>
      <c r="N230" s="11">
        <f>INT(ResourceEffects[[#This Row],[Time Factor]]*TimeInterval/60)-ResourceEffects[[#This Row],[Hours]]*60-ResourceEffects[[#This Row],[Days]]*60*24</f>
        <v>0</v>
      </c>
      <c r="O230" s="11">
        <f>ResourceEffects[[#This Row],[Time Factor]]*TimeInterval-ResourceEffects[[#This Row],[Min]]*60-ResourceEffects[[#This Row],[Hours]]*60*60-ResourceEffects[[#This Row],[Days]]*60*60*24</f>
        <v>0</v>
      </c>
      <c r="P230" s="12">
        <f t="shared" ca="1" si="15"/>
        <v>902615859</v>
      </c>
      <c r="Q230" s="12">
        <f>_xlfn.XLOOKUP(ResourceEffects[[#This Row],[Protocol Name]],ProtocolNamesCol,ProtocolIds,"")</f>
        <v>14281</v>
      </c>
      <c r="R230" s="12">
        <f>ResourceEffects[[#This Row],[Time Factor]]</f>
        <v>0</v>
      </c>
      <c r="S230" s="12">
        <f>ResourceEffects[[#This Row],[Drone ID]]</f>
        <v>0</v>
      </c>
      <c r="T230" s="12">
        <f>_xlfn.XLOOKUP(ResourceEffects[[#This Row],[Resource Name]],ResourceNames,ResourceIds,"")</f>
        <v>3121</v>
      </c>
      <c r="U230" s="12">
        <f>_xlfn.XLOOKUP(ResourceEffects[[#This Row],[Event Type]],EventTypeNames,EventTypeIds,"")</f>
        <v>2</v>
      </c>
      <c r="V230" s="12">
        <f>IF(ResourceEffects[[#This Row],[Is Local]]="Yes",1,0)</f>
        <v>1</v>
      </c>
      <c r="W230" s="12">
        <f>IF(ResourceEffects[[#This Row],[Is Installed]]="Yes",1,0)</f>
        <v>0</v>
      </c>
      <c r="X230" s="12">
        <f>IF(ResourceEffects[[#This Row],[Status]]="Locked",1,0)</f>
        <v>0</v>
      </c>
      <c r="Y230" s="12">
        <f>IF(ResourceEffects[[#This Row],[event_type]]=1,0,1)</f>
        <v>1</v>
      </c>
      <c r="Z230" s="12">
        <f>IF(ResourceEffects[[#This Row],[Use Abundancies]]="Yes",1,0)</f>
        <v>0</v>
      </c>
      <c r="AA230" s="12">
        <f>ResourceEffects[[#This Row],[∆]]</f>
        <v>1</v>
      </c>
    </row>
    <row r="231" spans="1:27" ht="14.4" customHeight="1" x14ac:dyDescent="0.3">
      <c r="A231" s="15">
        <v>0</v>
      </c>
      <c r="B231" t="s">
        <v>109</v>
      </c>
      <c r="D231" s="11" t="s">
        <v>395</v>
      </c>
      <c r="E231" s="11">
        <v>1</v>
      </c>
      <c r="F231" s="27" t="s">
        <v>387</v>
      </c>
      <c r="G231" t="s">
        <v>229</v>
      </c>
      <c r="H231" s="11" t="str">
        <f t="shared" si="16"/>
        <v>No</v>
      </c>
      <c r="I231" s="11">
        <f>0</f>
        <v>0</v>
      </c>
      <c r="J231" s="11" t="str">
        <f t="shared" si="13"/>
        <v>Yes</v>
      </c>
      <c r="K231" s="11" t="str">
        <f t="shared" si="14"/>
        <v>No</v>
      </c>
      <c r="L231" s="11">
        <f>INT(ResourceEffects[[#This Row],[Time Factor]]*TimeInterval/60/60/24)</f>
        <v>0</v>
      </c>
      <c r="M231" s="11">
        <f>INT(ResourceEffects[[#This Row],[Time Factor]]*TimeInterval/60/60)-ResourceEffects[[#This Row],[Days]]*24</f>
        <v>0</v>
      </c>
      <c r="N231" s="11">
        <f>INT(ResourceEffects[[#This Row],[Time Factor]]*TimeInterval/60)-ResourceEffects[[#This Row],[Hours]]*60-ResourceEffects[[#This Row],[Days]]*60*24</f>
        <v>0</v>
      </c>
      <c r="O231" s="11">
        <f>ResourceEffects[[#This Row],[Time Factor]]*TimeInterval-ResourceEffects[[#This Row],[Min]]*60-ResourceEffects[[#This Row],[Hours]]*60*60-ResourceEffects[[#This Row],[Days]]*60*60*24</f>
        <v>0</v>
      </c>
      <c r="P231" s="12">
        <f t="shared" ca="1" si="15"/>
        <v>65979809</v>
      </c>
      <c r="Q231" s="12">
        <f>_xlfn.XLOOKUP(ResourceEffects[[#This Row],[Protocol Name]],ProtocolNamesCol,ProtocolIds,"")</f>
        <v>14281</v>
      </c>
      <c r="R231" s="12">
        <f>ResourceEffects[[#This Row],[Time Factor]]</f>
        <v>0</v>
      </c>
      <c r="S231" s="12">
        <f>ResourceEffects[[#This Row],[Drone ID]]</f>
        <v>0</v>
      </c>
      <c r="T231" s="12">
        <f>_xlfn.XLOOKUP(ResourceEffects[[#This Row],[Resource Name]],ResourceNames,ResourceIds,"")</f>
        <v>3141</v>
      </c>
      <c r="U231" s="12">
        <f>_xlfn.XLOOKUP(ResourceEffects[[#This Row],[Event Type]],EventTypeNames,EventTypeIds,"")</f>
        <v>2</v>
      </c>
      <c r="V231" s="12">
        <f>IF(ResourceEffects[[#This Row],[Is Local]]="Yes",1,0)</f>
        <v>1</v>
      </c>
      <c r="W231" s="12">
        <f>IF(ResourceEffects[[#This Row],[Is Installed]]="Yes",1,0)</f>
        <v>0</v>
      </c>
      <c r="X231" s="12">
        <f>IF(ResourceEffects[[#This Row],[Status]]="Locked",1,0)</f>
        <v>0</v>
      </c>
      <c r="Y231" s="12">
        <f>IF(ResourceEffects[[#This Row],[event_type]]=1,0,1)</f>
        <v>1</v>
      </c>
      <c r="Z231" s="12">
        <f>IF(ResourceEffects[[#This Row],[Use Abundancies]]="Yes",1,0)</f>
        <v>0</v>
      </c>
      <c r="AA231" s="12">
        <f>ResourceEffects[[#This Row],[∆]]</f>
        <v>1</v>
      </c>
    </row>
    <row r="232" spans="1:27" ht="14.4" customHeight="1" x14ac:dyDescent="0.3">
      <c r="A232" s="15">
        <v>0</v>
      </c>
      <c r="B232" t="s">
        <v>109</v>
      </c>
      <c r="D232" s="11" t="s">
        <v>395</v>
      </c>
      <c r="E232" s="11">
        <v>2</v>
      </c>
      <c r="F232" s="27" t="s">
        <v>387</v>
      </c>
      <c r="G232" t="s">
        <v>231</v>
      </c>
      <c r="H232" s="11" t="str">
        <f t="shared" si="16"/>
        <v>No</v>
      </c>
      <c r="I232" s="11">
        <f>0</f>
        <v>0</v>
      </c>
      <c r="J232" s="11" t="str">
        <f t="shared" si="13"/>
        <v>Yes</v>
      </c>
      <c r="K232" s="11" t="str">
        <f t="shared" si="14"/>
        <v>No</v>
      </c>
      <c r="L232" s="11">
        <f>INT(ResourceEffects[[#This Row],[Time Factor]]*TimeInterval/60/60/24)</f>
        <v>0</v>
      </c>
      <c r="M232" s="11">
        <f>INT(ResourceEffects[[#This Row],[Time Factor]]*TimeInterval/60/60)-ResourceEffects[[#This Row],[Days]]*24</f>
        <v>0</v>
      </c>
      <c r="N232" s="11">
        <f>INT(ResourceEffects[[#This Row],[Time Factor]]*TimeInterval/60)-ResourceEffects[[#This Row],[Hours]]*60-ResourceEffects[[#This Row],[Days]]*60*24</f>
        <v>0</v>
      </c>
      <c r="O232" s="11">
        <f>ResourceEffects[[#This Row],[Time Factor]]*TimeInterval-ResourceEffects[[#This Row],[Min]]*60-ResourceEffects[[#This Row],[Hours]]*60*60-ResourceEffects[[#This Row],[Days]]*60*60*24</f>
        <v>0</v>
      </c>
      <c r="P232" s="12">
        <f t="shared" ca="1" si="15"/>
        <v>392193</v>
      </c>
      <c r="Q232" s="12">
        <f>_xlfn.XLOOKUP(ResourceEffects[[#This Row],[Protocol Name]],ProtocolNamesCol,ProtocolIds,"")</f>
        <v>14281</v>
      </c>
      <c r="R232" s="12">
        <f>ResourceEffects[[#This Row],[Time Factor]]</f>
        <v>0</v>
      </c>
      <c r="S232" s="12">
        <f>ResourceEffects[[#This Row],[Drone ID]]</f>
        <v>0</v>
      </c>
      <c r="T232" s="12">
        <f>_xlfn.XLOOKUP(ResourceEffects[[#This Row],[Resource Name]],ResourceNames,ResourceIds,"")</f>
        <v>3201</v>
      </c>
      <c r="U232" s="12">
        <f>_xlfn.XLOOKUP(ResourceEffects[[#This Row],[Event Type]],EventTypeNames,EventTypeIds,"")</f>
        <v>2</v>
      </c>
      <c r="V232" s="12">
        <f>IF(ResourceEffects[[#This Row],[Is Local]]="Yes",1,0)</f>
        <v>1</v>
      </c>
      <c r="W232" s="12">
        <f>IF(ResourceEffects[[#This Row],[Is Installed]]="Yes",1,0)</f>
        <v>0</v>
      </c>
      <c r="X232" s="12">
        <f>IF(ResourceEffects[[#This Row],[Status]]="Locked",1,0)</f>
        <v>0</v>
      </c>
      <c r="Y232" s="12">
        <f>IF(ResourceEffects[[#This Row],[event_type]]=1,0,1)</f>
        <v>1</v>
      </c>
      <c r="Z232" s="12">
        <f>IF(ResourceEffects[[#This Row],[Use Abundancies]]="Yes",1,0)</f>
        <v>0</v>
      </c>
      <c r="AA232" s="12">
        <f>ResourceEffects[[#This Row],[∆]]</f>
        <v>2</v>
      </c>
    </row>
    <row r="233" spans="1:27" ht="14.4" customHeight="1" x14ac:dyDescent="0.3">
      <c r="A233" s="15">
        <v>0</v>
      </c>
      <c r="B233" t="s">
        <v>109</v>
      </c>
      <c r="D233" s="11" t="s">
        <v>394</v>
      </c>
      <c r="E233" s="11">
        <v>1</v>
      </c>
      <c r="F233" s="27" t="s">
        <v>387</v>
      </c>
      <c r="G233" t="s">
        <v>271</v>
      </c>
      <c r="H233" s="11" t="str">
        <f t="shared" si="16"/>
        <v>No</v>
      </c>
      <c r="I233" s="11">
        <f>0</f>
        <v>0</v>
      </c>
      <c r="J233" s="11" t="str">
        <f t="shared" si="13"/>
        <v>Yes</v>
      </c>
      <c r="K233" s="11" t="str">
        <f t="shared" si="14"/>
        <v>No</v>
      </c>
      <c r="L233" s="11">
        <f>INT(ResourceEffects[[#This Row],[Time Factor]]*TimeInterval/60/60/24)</f>
        <v>0</v>
      </c>
      <c r="M233" s="11">
        <f>INT(ResourceEffects[[#This Row],[Time Factor]]*TimeInterval/60/60)-ResourceEffects[[#This Row],[Days]]*24</f>
        <v>0</v>
      </c>
      <c r="N233" s="11">
        <f>INT(ResourceEffects[[#This Row],[Time Factor]]*TimeInterval/60)-ResourceEffects[[#This Row],[Hours]]*60-ResourceEffects[[#This Row],[Days]]*60*24</f>
        <v>0</v>
      </c>
      <c r="O233" s="11">
        <f>ResourceEffects[[#This Row],[Time Factor]]*TimeInterval-ResourceEffects[[#This Row],[Min]]*60-ResourceEffects[[#This Row],[Hours]]*60*60-ResourceEffects[[#This Row],[Days]]*60*60*24</f>
        <v>0</v>
      </c>
      <c r="P233" s="12">
        <f t="shared" ca="1" si="15"/>
        <v>440421404</v>
      </c>
      <c r="Q233" s="12">
        <f>_xlfn.XLOOKUP(ResourceEffects[[#This Row],[Protocol Name]],ProtocolNamesCol,ProtocolIds,"")</f>
        <v>14281</v>
      </c>
      <c r="R233" s="12">
        <f>ResourceEffects[[#This Row],[Time Factor]]</f>
        <v>0</v>
      </c>
      <c r="S233" s="12">
        <f>ResourceEffects[[#This Row],[Drone ID]]</f>
        <v>0</v>
      </c>
      <c r="T233" s="12">
        <f>_xlfn.XLOOKUP(ResourceEffects[[#This Row],[Resource Name]],ResourceNames,ResourceIds,"")</f>
        <v>4281</v>
      </c>
      <c r="U233" s="12">
        <f>_xlfn.XLOOKUP(ResourceEffects[[#This Row],[Event Type]],EventTypeNames,EventTypeIds,"")</f>
        <v>1</v>
      </c>
      <c r="V233" s="12">
        <f>IF(ResourceEffects[[#This Row],[Is Local]]="Yes",1,0)</f>
        <v>1</v>
      </c>
      <c r="W233" s="12">
        <f>IF(ResourceEffects[[#This Row],[Is Installed]]="Yes",1,0)</f>
        <v>0</v>
      </c>
      <c r="X233" s="12">
        <f>IF(ResourceEffects[[#This Row],[Status]]="Locked",1,0)</f>
        <v>0</v>
      </c>
      <c r="Y233" s="12">
        <f>IF(ResourceEffects[[#This Row],[event_type]]=1,0,1)</f>
        <v>0</v>
      </c>
      <c r="Z233" s="12">
        <f>IF(ResourceEffects[[#This Row],[Use Abundancies]]="Yes",1,0)</f>
        <v>0</v>
      </c>
      <c r="AA233" s="12">
        <f>ResourceEffects[[#This Row],[∆]]</f>
        <v>1</v>
      </c>
    </row>
    <row r="234" spans="1:27" ht="14.4" customHeight="1" x14ac:dyDescent="0.3">
      <c r="A234" s="15">
        <v>0</v>
      </c>
      <c r="B234" t="s">
        <v>113</v>
      </c>
      <c r="D234" s="11" t="s">
        <v>395</v>
      </c>
      <c r="E234" s="11">
        <v>1</v>
      </c>
      <c r="F234" s="27" t="s">
        <v>387</v>
      </c>
      <c r="G234" t="s">
        <v>217</v>
      </c>
      <c r="H234" s="11" t="str">
        <f t="shared" si="16"/>
        <v>No</v>
      </c>
      <c r="I234" s="11">
        <f>0</f>
        <v>0</v>
      </c>
      <c r="J234" s="11" t="str">
        <f t="shared" si="13"/>
        <v>Yes</v>
      </c>
      <c r="K234" s="11" t="str">
        <f t="shared" si="14"/>
        <v>No</v>
      </c>
      <c r="L234" s="11">
        <f>INT(ResourceEffects[[#This Row],[Time Factor]]*TimeInterval/60/60/24)</f>
        <v>0</v>
      </c>
      <c r="M234" s="11">
        <f>INT(ResourceEffects[[#This Row],[Time Factor]]*TimeInterval/60/60)-ResourceEffects[[#This Row],[Days]]*24</f>
        <v>0</v>
      </c>
      <c r="N234" s="11">
        <f>INT(ResourceEffects[[#This Row],[Time Factor]]*TimeInterval/60)-ResourceEffects[[#This Row],[Hours]]*60-ResourceEffects[[#This Row],[Days]]*60*24</f>
        <v>0</v>
      </c>
      <c r="O234" s="11">
        <f>ResourceEffects[[#This Row],[Time Factor]]*TimeInterval-ResourceEffects[[#This Row],[Min]]*60-ResourceEffects[[#This Row],[Hours]]*60*60-ResourceEffects[[#This Row],[Days]]*60*60*24</f>
        <v>0</v>
      </c>
      <c r="P234" s="12">
        <f t="shared" ca="1" si="15"/>
        <v>516396373</v>
      </c>
      <c r="Q234" s="12">
        <f>_xlfn.XLOOKUP(ResourceEffects[[#This Row],[Protocol Name]],ProtocolNamesCol,ProtocolIds,"")</f>
        <v>14311</v>
      </c>
      <c r="R234" s="12">
        <f>ResourceEffects[[#This Row],[Time Factor]]</f>
        <v>0</v>
      </c>
      <c r="S234" s="12">
        <f>ResourceEffects[[#This Row],[Drone ID]]</f>
        <v>0</v>
      </c>
      <c r="T234" s="12">
        <f>_xlfn.XLOOKUP(ResourceEffects[[#This Row],[Resource Name]],ResourceNames,ResourceIds,"")</f>
        <v>3011</v>
      </c>
      <c r="U234" s="12">
        <f>_xlfn.XLOOKUP(ResourceEffects[[#This Row],[Event Type]],EventTypeNames,EventTypeIds,"")</f>
        <v>2</v>
      </c>
      <c r="V234" s="12">
        <f>IF(ResourceEffects[[#This Row],[Is Local]]="Yes",1,0)</f>
        <v>1</v>
      </c>
      <c r="W234" s="12">
        <f>IF(ResourceEffects[[#This Row],[Is Installed]]="Yes",1,0)</f>
        <v>0</v>
      </c>
      <c r="X234" s="12">
        <f>IF(ResourceEffects[[#This Row],[Status]]="Locked",1,0)</f>
        <v>0</v>
      </c>
      <c r="Y234" s="12">
        <f>IF(ResourceEffects[[#This Row],[event_type]]=1,0,1)</f>
        <v>1</v>
      </c>
      <c r="Z234" s="12">
        <f>IF(ResourceEffects[[#This Row],[Use Abundancies]]="Yes",1,0)</f>
        <v>0</v>
      </c>
      <c r="AA234" s="12">
        <f>ResourceEffects[[#This Row],[∆]]</f>
        <v>1</v>
      </c>
    </row>
    <row r="235" spans="1:27" ht="14.4" customHeight="1" x14ac:dyDescent="0.3">
      <c r="A235" s="15">
        <v>0</v>
      </c>
      <c r="B235" t="s">
        <v>113</v>
      </c>
      <c r="D235" s="11" t="s">
        <v>395</v>
      </c>
      <c r="E235" s="11">
        <v>1</v>
      </c>
      <c r="F235" s="27" t="s">
        <v>387</v>
      </c>
      <c r="G235" t="s">
        <v>237</v>
      </c>
      <c r="H235" s="11" t="str">
        <f t="shared" si="16"/>
        <v>No</v>
      </c>
      <c r="I235" s="11">
        <f>0</f>
        <v>0</v>
      </c>
      <c r="J235" s="11" t="str">
        <f t="shared" si="13"/>
        <v>Yes</v>
      </c>
      <c r="K235" s="11" t="str">
        <f t="shared" si="14"/>
        <v>No</v>
      </c>
      <c r="L235" s="11">
        <f>INT(ResourceEffects[[#This Row],[Time Factor]]*TimeInterval/60/60/24)</f>
        <v>0</v>
      </c>
      <c r="M235" s="11">
        <f>INT(ResourceEffects[[#This Row],[Time Factor]]*TimeInterval/60/60)-ResourceEffects[[#This Row],[Days]]*24</f>
        <v>0</v>
      </c>
      <c r="N235" s="11">
        <f>INT(ResourceEffects[[#This Row],[Time Factor]]*TimeInterval/60)-ResourceEffects[[#This Row],[Hours]]*60-ResourceEffects[[#This Row],[Days]]*60*24</f>
        <v>0</v>
      </c>
      <c r="O235" s="11">
        <f>ResourceEffects[[#This Row],[Time Factor]]*TimeInterval-ResourceEffects[[#This Row],[Min]]*60-ResourceEffects[[#This Row],[Hours]]*60*60-ResourceEffects[[#This Row],[Days]]*60*60*24</f>
        <v>0</v>
      </c>
      <c r="P235" s="12">
        <f t="shared" ca="1" si="15"/>
        <v>745043432</v>
      </c>
      <c r="Q235" s="12">
        <f>_xlfn.XLOOKUP(ResourceEffects[[#This Row],[Protocol Name]],ProtocolNamesCol,ProtocolIds,"")</f>
        <v>14311</v>
      </c>
      <c r="R235" s="12">
        <f>ResourceEffects[[#This Row],[Time Factor]]</f>
        <v>0</v>
      </c>
      <c r="S235" s="12">
        <f>ResourceEffects[[#This Row],[Drone ID]]</f>
        <v>0</v>
      </c>
      <c r="T235" s="12">
        <f>_xlfn.XLOOKUP(ResourceEffects[[#This Row],[Resource Name]],ResourceNames,ResourceIds,"")</f>
        <v>3301</v>
      </c>
      <c r="U235" s="12">
        <f>_xlfn.XLOOKUP(ResourceEffects[[#This Row],[Event Type]],EventTypeNames,EventTypeIds,"")</f>
        <v>2</v>
      </c>
      <c r="V235" s="12">
        <f>IF(ResourceEffects[[#This Row],[Is Local]]="Yes",1,0)</f>
        <v>1</v>
      </c>
      <c r="W235" s="12">
        <f>IF(ResourceEffects[[#This Row],[Is Installed]]="Yes",1,0)</f>
        <v>0</v>
      </c>
      <c r="X235" s="12">
        <f>IF(ResourceEffects[[#This Row],[Status]]="Locked",1,0)</f>
        <v>0</v>
      </c>
      <c r="Y235" s="12">
        <f>IF(ResourceEffects[[#This Row],[event_type]]=1,0,1)</f>
        <v>1</v>
      </c>
      <c r="Z235" s="12">
        <f>IF(ResourceEffects[[#This Row],[Use Abundancies]]="Yes",1,0)</f>
        <v>0</v>
      </c>
      <c r="AA235" s="12">
        <f>ResourceEffects[[#This Row],[∆]]</f>
        <v>1</v>
      </c>
    </row>
    <row r="236" spans="1:27" ht="14.4" customHeight="1" x14ac:dyDescent="0.3">
      <c r="A236" s="15">
        <v>0</v>
      </c>
      <c r="B236" t="s">
        <v>113</v>
      </c>
      <c r="D236" s="11" t="s">
        <v>394</v>
      </c>
      <c r="E236" s="11">
        <v>1</v>
      </c>
      <c r="F236" s="27" t="s">
        <v>387</v>
      </c>
      <c r="G236" t="s">
        <v>275</v>
      </c>
      <c r="H236" s="11" t="str">
        <f t="shared" si="16"/>
        <v>No</v>
      </c>
      <c r="I236" s="11">
        <f>0</f>
        <v>0</v>
      </c>
      <c r="J236" s="11" t="str">
        <f t="shared" si="13"/>
        <v>Yes</v>
      </c>
      <c r="K236" s="11" t="str">
        <f t="shared" si="14"/>
        <v>No</v>
      </c>
      <c r="L236" s="11">
        <f>INT(ResourceEffects[[#This Row],[Time Factor]]*TimeInterval/60/60/24)</f>
        <v>0</v>
      </c>
      <c r="M236" s="11">
        <f>INT(ResourceEffects[[#This Row],[Time Factor]]*TimeInterval/60/60)-ResourceEffects[[#This Row],[Days]]*24</f>
        <v>0</v>
      </c>
      <c r="N236" s="11">
        <f>INT(ResourceEffects[[#This Row],[Time Factor]]*TimeInterval/60)-ResourceEffects[[#This Row],[Hours]]*60-ResourceEffects[[#This Row],[Days]]*60*24</f>
        <v>0</v>
      </c>
      <c r="O236" s="11">
        <f>ResourceEffects[[#This Row],[Time Factor]]*TimeInterval-ResourceEffects[[#This Row],[Min]]*60-ResourceEffects[[#This Row],[Hours]]*60*60-ResourceEffects[[#This Row],[Days]]*60*60*24</f>
        <v>0</v>
      </c>
      <c r="P236" s="12">
        <f t="shared" ca="1" si="15"/>
        <v>235174241</v>
      </c>
      <c r="Q236" s="12">
        <f>_xlfn.XLOOKUP(ResourceEffects[[#This Row],[Protocol Name]],ProtocolNamesCol,ProtocolIds,"")</f>
        <v>14311</v>
      </c>
      <c r="R236" s="12">
        <f>ResourceEffects[[#This Row],[Time Factor]]</f>
        <v>0</v>
      </c>
      <c r="S236" s="12">
        <f>ResourceEffects[[#This Row],[Drone ID]]</f>
        <v>0</v>
      </c>
      <c r="T236" s="12">
        <f>_xlfn.XLOOKUP(ResourceEffects[[#This Row],[Resource Name]],ResourceNames,ResourceIds,"")</f>
        <v>4311</v>
      </c>
      <c r="U236" s="12">
        <f>_xlfn.XLOOKUP(ResourceEffects[[#This Row],[Event Type]],EventTypeNames,EventTypeIds,"")</f>
        <v>1</v>
      </c>
      <c r="V236" s="12">
        <f>IF(ResourceEffects[[#This Row],[Is Local]]="Yes",1,0)</f>
        <v>1</v>
      </c>
      <c r="W236" s="12">
        <f>IF(ResourceEffects[[#This Row],[Is Installed]]="Yes",1,0)</f>
        <v>0</v>
      </c>
      <c r="X236" s="12">
        <f>IF(ResourceEffects[[#This Row],[Status]]="Locked",1,0)</f>
        <v>0</v>
      </c>
      <c r="Y236" s="12">
        <f>IF(ResourceEffects[[#This Row],[event_type]]=1,0,1)</f>
        <v>0</v>
      </c>
      <c r="Z236" s="12">
        <f>IF(ResourceEffects[[#This Row],[Use Abundancies]]="Yes",1,0)</f>
        <v>0</v>
      </c>
      <c r="AA236" s="12">
        <f>ResourceEffects[[#This Row],[∆]]</f>
        <v>1</v>
      </c>
    </row>
    <row r="237" spans="1:27" ht="14.4" customHeight="1" x14ac:dyDescent="0.3">
      <c r="A237" s="15">
        <v>0</v>
      </c>
      <c r="B237" t="s">
        <v>115</v>
      </c>
      <c r="D237" s="11" t="s">
        <v>395</v>
      </c>
      <c r="E237" s="11">
        <v>1</v>
      </c>
      <c r="F237" s="27" t="s">
        <v>387</v>
      </c>
      <c r="G237" t="s">
        <v>217</v>
      </c>
      <c r="H237" s="11" t="str">
        <f t="shared" si="16"/>
        <v>No</v>
      </c>
      <c r="I237" s="11">
        <f>0</f>
        <v>0</v>
      </c>
      <c r="J237" s="11" t="str">
        <f t="shared" si="13"/>
        <v>Yes</v>
      </c>
      <c r="K237" s="11" t="str">
        <f t="shared" si="14"/>
        <v>No</v>
      </c>
      <c r="L237" s="11">
        <f>INT(ResourceEffects[[#This Row],[Time Factor]]*TimeInterval/60/60/24)</f>
        <v>0</v>
      </c>
      <c r="M237" s="11">
        <f>INT(ResourceEffects[[#This Row],[Time Factor]]*TimeInterval/60/60)-ResourceEffects[[#This Row],[Days]]*24</f>
        <v>0</v>
      </c>
      <c r="N237" s="11">
        <f>INT(ResourceEffects[[#This Row],[Time Factor]]*TimeInterval/60)-ResourceEffects[[#This Row],[Hours]]*60-ResourceEffects[[#This Row],[Days]]*60*24</f>
        <v>0</v>
      </c>
      <c r="O237" s="11">
        <f>ResourceEffects[[#This Row],[Time Factor]]*TimeInterval-ResourceEffects[[#This Row],[Min]]*60-ResourceEffects[[#This Row],[Hours]]*60*60-ResourceEffects[[#This Row],[Days]]*60*60*24</f>
        <v>0</v>
      </c>
      <c r="P237" s="12">
        <f t="shared" ca="1" si="15"/>
        <v>513132559</v>
      </c>
      <c r="Q237" s="12">
        <f>_xlfn.XLOOKUP(ResourceEffects[[#This Row],[Protocol Name]],ProtocolNamesCol,ProtocolIds,"")</f>
        <v>14321</v>
      </c>
      <c r="R237" s="12">
        <f>ResourceEffects[[#This Row],[Time Factor]]</f>
        <v>0</v>
      </c>
      <c r="S237" s="12">
        <f>ResourceEffects[[#This Row],[Drone ID]]</f>
        <v>0</v>
      </c>
      <c r="T237" s="12">
        <f>_xlfn.XLOOKUP(ResourceEffects[[#This Row],[Resource Name]],ResourceNames,ResourceIds,"")</f>
        <v>3011</v>
      </c>
      <c r="U237" s="12">
        <f>_xlfn.XLOOKUP(ResourceEffects[[#This Row],[Event Type]],EventTypeNames,EventTypeIds,"")</f>
        <v>2</v>
      </c>
      <c r="V237" s="12">
        <f>IF(ResourceEffects[[#This Row],[Is Local]]="Yes",1,0)</f>
        <v>1</v>
      </c>
      <c r="W237" s="12">
        <f>IF(ResourceEffects[[#This Row],[Is Installed]]="Yes",1,0)</f>
        <v>0</v>
      </c>
      <c r="X237" s="12">
        <f>IF(ResourceEffects[[#This Row],[Status]]="Locked",1,0)</f>
        <v>0</v>
      </c>
      <c r="Y237" s="12">
        <f>IF(ResourceEffects[[#This Row],[event_type]]=1,0,1)</f>
        <v>1</v>
      </c>
      <c r="Z237" s="12">
        <f>IF(ResourceEffects[[#This Row],[Use Abundancies]]="Yes",1,0)</f>
        <v>0</v>
      </c>
      <c r="AA237" s="12">
        <f>ResourceEffects[[#This Row],[∆]]</f>
        <v>1</v>
      </c>
    </row>
    <row r="238" spans="1:27" ht="14.4" customHeight="1" x14ac:dyDescent="0.3">
      <c r="A238" s="15">
        <v>0</v>
      </c>
      <c r="B238" t="s">
        <v>115</v>
      </c>
      <c r="D238" s="11" t="s">
        <v>395</v>
      </c>
      <c r="E238" s="11">
        <v>1</v>
      </c>
      <c r="F238" s="27" t="s">
        <v>387</v>
      </c>
      <c r="G238" t="s">
        <v>237</v>
      </c>
      <c r="H238" s="11" t="str">
        <f t="shared" si="16"/>
        <v>No</v>
      </c>
      <c r="I238" s="11">
        <f>0</f>
        <v>0</v>
      </c>
      <c r="J238" s="11" t="str">
        <f t="shared" si="13"/>
        <v>Yes</v>
      </c>
      <c r="K238" s="11" t="str">
        <f t="shared" si="14"/>
        <v>No</v>
      </c>
      <c r="L238" s="11">
        <f>INT(ResourceEffects[[#This Row],[Time Factor]]*TimeInterval/60/60/24)</f>
        <v>0</v>
      </c>
      <c r="M238" s="11">
        <f>INT(ResourceEffects[[#This Row],[Time Factor]]*TimeInterval/60/60)-ResourceEffects[[#This Row],[Days]]*24</f>
        <v>0</v>
      </c>
      <c r="N238" s="11">
        <f>INT(ResourceEffects[[#This Row],[Time Factor]]*TimeInterval/60)-ResourceEffects[[#This Row],[Hours]]*60-ResourceEffects[[#This Row],[Days]]*60*24</f>
        <v>0</v>
      </c>
      <c r="O238" s="11">
        <f>ResourceEffects[[#This Row],[Time Factor]]*TimeInterval-ResourceEffects[[#This Row],[Min]]*60-ResourceEffects[[#This Row],[Hours]]*60*60-ResourceEffects[[#This Row],[Days]]*60*60*24</f>
        <v>0</v>
      </c>
      <c r="P238" s="12">
        <f t="shared" ca="1" si="15"/>
        <v>662540206</v>
      </c>
      <c r="Q238" s="12">
        <f>_xlfn.XLOOKUP(ResourceEffects[[#This Row],[Protocol Name]],ProtocolNamesCol,ProtocolIds,"")</f>
        <v>14321</v>
      </c>
      <c r="R238" s="12">
        <f>ResourceEffects[[#This Row],[Time Factor]]</f>
        <v>0</v>
      </c>
      <c r="S238" s="12">
        <f>ResourceEffects[[#This Row],[Drone ID]]</f>
        <v>0</v>
      </c>
      <c r="T238" s="12">
        <f>_xlfn.XLOOKUP(ResourceEffects[[#This Row],[Resource Name]],ResourceNames,ResourceIds,"")</f>
        <v>3301</v>
      </c>
      <c r="U238" s="12">
        <f>_xlfn.XLOOKUP(ResourceEffects[[#This Row],[Event Type]],EventTypeNames,EventTypeIds,"")</f>
        <v>2</v>
      </c>
      <c r="V238" s="12">
        <f>IF(ResourceEffects[[#This Row],[Is Local]]="Yes",1,0)</f>
        <v>1</v>
      </c>
      <c r="W238" s="12">
        <f>IF(ResourceEffects[[#This Row],[Is Installed]]="Yes",1,0)</f>
        <v>0</v>
      </c>
      <c r="X238" s="12">
        <f>IF(ResourceEffects[[#This Row],[Status]]="Locked",1,0)</f>
        <v>0</v>
      </c>
      <c r="Y238" s="12">
        <f>IF(ResourceEffects[[#This Row],[event_type]]=1,0,1)</f>
        <v>1</v>
      </c>
      <c r="Z238" s="12">
        <f>IF(ResourceEffects[[#This Row],[Use Abundancies]]="Yes",1,0)</f>
        <v>0</v>
      </c>
      <c r="AA238" s="12">
        <f>ResourceEffects[[#This Row],[∆]]</f>
        <v>1</v>
      </c>
    </row>
    <row r="239" spans="1:27" ht="14.4" customHeight="1" x14ac:dyDescent="0.3">
      <c r="A239" s="15">
        <v>0</v>
      </c>
      <c r="B239" t="s">
        <v>115</v>
      </c>
      <c r="D239" s="11" t="s">
        <v>394</v>
      </c>
      <c r="E239" s="11">
        <v>1</v>
      </c>
      <c r="F239" s="27" t="s">
        <v>387</v>
      </c>
      <c r="G239" t="s">
        <v>277</v>
      </c>
      <c r="H239" s="11" t="str">
        <f t="shared" si="16"/>
        <v>No</v>
      </c>
      <c r="I239" s="11">
        <f>0</f>
        <v>0</v>
      </c>
      <c r="J239" s="11" t="str">
        <f t="shared" si="13"/>
        <v>Yes</v>
      </c>
      <c r="K239" s="11" t="str">
        <f t="shared" si="14"/>
        <v>No</v>
      </c>
      <c r="L239" s="11">
        <f>INT(ResourceEffects[[#This Row],[Time Factor]]*TimeInterval/60/60/24)</f>
        <v>0</v>
      </c>
      <c r="M239" s="11">
        <f>INT(ResourceEffects[[#This Row],[Time Factor]]*TimeInterval/60/60)-ResourceEffects[[#This Row],[Days]]*24</f>
        <v>0</v>
      </c>
      <c r="N239" s="11">
        <f>INT(ResourceEffects[[#This Row],[Time Factor]]*TimeInterval/60)-ResourceEffects[[#This Row],[Hours]]*60-ResourceEffects[[#This Row],[Days]]*60*24</f>
        <v>0</v>
      </c>
      <c r="O239" s="11">
        <f>ResourceEffects[[#This Row],[Time Factor]]*TimeInterval-ResourceEffects[[#This Row],[Min]]*60-ResourceEffects[[#This Row],[Hours]]*60*60-ResourceEffects[[#This Row],[Days]]*60*60*24</f>
        <v>0</v>
      </c>
      <c r="P239" s="12">
        <f t="shared" ca="1" si="15"/>
        <v>215686356</v>
      </c>
      <c r="Q239" s="12">
        <f>_xlfn.XLOOKUP(ResourceEffects[[#This Row],[Protocol Name]],ProtocolNamesCol,ProtocolIds,"")</f>
        <v>14321</v>
      </c>
      <c r="R239" s="12">
        <f>ResourceEffects[[#This Row],[Time Factor]]</f>
        <v>0</v>
      </c>
      <c r="S239" s="12">
        <f>ResourceEffects[[#This Row],[Drone ID]]</f>
        <v>0</v>
      </c>
      <c r="T239" s="12">
        <f>_xlfn.XLOOKUP(ResourceEffects[[#This Row],[Resource Name]],ResourceNames,ResourceIds,"")</f>
        <v>4321</v>
      </c>
      <c r="U239" s="12">
        <f>_xlfn.XLOOKUP(ResourceEffects[[#This Row],[Event Type]],EventTypeNames,EventTypeIds,"")</f>
        <v>1</v>
      </c>
      <c r="V239" s="12">
        <f>IF(ResourceEffects[[#This Row],[Is Local]]="Yes",1,0)</f>
        <v>1</v>
      </c>
      <c r="W239" s="12">
        <f>IF(ResourceEffects[[#This Row],[Is Installed]]="Yes",1,0)</f>
        <v>0</v>
      </c>
      <c r="X239" s="12">
        <f>IF(ResourceEffects[[#This Row],[Status]]="Locked",1,0)</f>
        <v>0</v>
      </c>
      <c r="Y239" s="12">
        <f>IF(ResourceEffects[[#This Row],[event_type]]=1,0,1)</f>
        <v>0</v>
      </c>
      <c r="Z239" s="12">
        <f>IF(ResourceEffects[[#This Row],[Use Abundancies]]="Yes",1,0)</f>
        <v>0</v>
      </c>
      <c r="AA239" s="12">
        <f>ResourceEffects[[#This Row],[∆]]</f>
        <v>1</v>
      </c>
    </row>
    <row r="240" spans="1:27" ht="14.4" customHeight="1" x14ac:dyDescent="0.3">
      <c r="A240" s="15">
        <v>0</v>
      </c>
      <c r="B240" t="s">
        <v>117</v>
      </c>
      <c r="D240" s="11" t="s">
        <v>395</v>
      </c>
      <c r="E240" s="11">
        <v>1</v>
      </c>
      <c r="F240" s="27" t="s">
        <v>387</v>
      </c>
      <c r="G240" t="s">
        <v>237</v>
      </c>
      <c r="H240" s="11" t="str">
        <f t="shared" si="16"/>
        <v>No</v>
      </c>
      <c r="I240" s="11">
        <f>0</f>
        <v>0</v>
      </c>
      <c r="J240" s="11" t="str">
        <f t="shared" si="13"/>
        <v>Yes</v>
      </c>
      <c r="K240" s="11" t="str">
        <f t="shared" si="14"/>
        <v>No</v>
      </c>
      <c r="L240" s="11">
        <f>INT(ResourceEffects[[#This Row],[Time Factor]]*TimeInterval/60/60/24)</f>
        <v>0</v>
      </c>
      <c r="M240" s="11">
        <f>INT(ResourceEffects[[#This Row],[Time Factor]]*TimeInterval/60/60)-ResourceEffects[[#This Row],[Days]]*24</f>
        <v>0</v>
      </c>
      <c r="N240" s="11">
        <f>INT(ResourceEffects[[#This Row],[Time Factor]]*TimeInterval/60)-ResourceEffects[[#This Row],[Hours]]*60-ResourceEffects[[#This Row],[Days]]*60*24</f>
        <v>0</v>
      </c>
      <c r="O240" s="11">
        <f>ResourceEffects[[#This Row],[Time Factor]]*TimeInterval-ResourceEffects[[#This Row],[Min]]*60-ResourceEffects[[#This Row],[Hours]]*60*60-ResourceEffects[[#This Row],[Days]]*60*60*24</f>
        <v>0</v>
      </c>
      <c r="P240" s="12">
        <f t="shared" ca="1" si="15"/>
        <v>956247202</v>
      </c>
      <c r="Q240" s="12">
        <f>_xlfn.XLOOKUP(ResourceEffects[[#This Row],[Protocol Name]],ProtocolNamesCol,ProtocolIds,"")</f>
        <v>14401</v>
      </c>
      <c r="R240" s="12">
        <f>ResourceEffects[[#This Row],[Time Factor]]</f>
        <v>0</v>
      </c>
      <c r="S240" s="12">
        <f>ResourceEffects[[#This Row],[Drone ID]]</f>
        <v>0</v>
      </c>
      <c r="T240" s="12">
        <f>_xlfn.XLOOKUP(ResourceEffects[[#This Row],[Resource Name]],ResourceNames,ResourceIds,"")</f>
        <v>3301</v>
      </c>
      <c r="U240" s="12">
        <f>_xlfn.XLOOKUP(ResourceEffects[[#This Row],[Event Type]],EventTypeNames,EventTypeIds,"")</f>
        <v>2</v>
      </c>
      <c r="V240" s="12">
        <f>IF(ResourceEffects[[#This Row],[Is Local]]="Yes",1,0)</f>
        <v>1</v>
      </c>
      <c r="W240" s="12">
        <f>IF(ResourceEffects[[#This Row],[Is Installed]]="Yes",1,0)</f>
        <v>0</v>
      </c>
      <c r="X240" s="12">
        <f>IF(ResourceEffects[[#This Row],[Status]]="Locked",1,0)</f>
        <v>0</v>
      </c>
      <c r="Y240" s="12">
        <f>IF(ResourceEffects[[#This Row],[event_type]]=1,0,1)</f>
        <v>1</v>
      </c>
      <c r="Z240" s="12">
        <f>IF(ResourceEffects[[#This Row],[Use Abundancies]]="Yes",1,0)</f>
        <v>0</v>
      </c>
      <c r="AA240" s="12">
        <f>ResourceEffects[[#This Row],[∆]]</f>
        <v>1</v>
      </c>
    </row>
    <row r="241" spans="1:27" ht="14.4" customHeight="1" x14ac:dyDescent="0.3">
      <c r="A241" s="15">
        <v>0</v>
      </c>
      <c r="B241" t="s">
        <v>117</v>
      </c>
      <c r="D241" s="11" t="s">
        <v>395</v>
      </c>
      <c r="E241" s="11">
        <v>1</v>
      </c>
      <c r="F241" s="27" t="s">
        <v>387</v>
      </c>
      <c r="G241" t="s">
        <v>239</v>
      </c>
      <c r="H241" s="11" t="str">
        <f t="shared" si="16"/>
        <v>No</v>
      </c>
      <c r="I241" s="11">
        <f>0</f>
        <v>0</v>
      </c>
      <c r="J241" s="11" t="str">
        <f t="shared" si="13"/>
        <v>Yes</v>
      </c>
      <c r="K241" s="11" t="str">
        <f t="shared" si="14"/>
        <v>No</v>
      </c>
      <c r="L241" s="11">
        <f>INT(ResourceEffects[[#This Row],[Time Factor]]*TimeInterval/60/60/24)</f>
        <v>0</v>
      </c>
      <c r="M241" s="11">
        <f>INT(ResourceEffects[[#This Row],[Time Factor]]*TimeInterval/60/60)-ResourceEffects[[#This Row],[Days]]*24</f>
        <v>0</v>
      </c>
      <c r="N241" s="11">
        <f>INT(ResourceEffects[[#This Row],[Time Factor]]*TimeInterval/60)-ResourceEffects[[#This Row],[Hours]]*60-ResourceEffects[[#This Row],[Days]]*60*24</f>
        <v>0</v>
      </c>
      <c r="O241" s="11">
        <f>ResourceEffects[[#This Row],[Time Factor]]*TimeInterval-ResourceEffects[[#This Row],[Min]]*60-ResourceEffects[[#This Row],[Hours]]*60*60-ResourceEffects[[#This Row],[Days]]*60*60*24</f>
        <v>0</v>
      </c>
      <c r="P241" s="12">
        <f t="shared" ca="1" si="15"/>
        <v>686697471</v>
      </c>
      <c r="Q241" s="12">
        <f>_xlfn.XLOOKUP(ResourceEffects[[#This Row],[Protocol Name]],ProtocolNamesCol,ProtocolIds,"")</f>
        <v>14401</v>
      </c>
      <c r="R241" s="12">
        <f>ResourceEffects[[#This Row],[Time Factor]]</f>
        <v>0</v>
      </c>
      <c r="S241" s="12">
        <f>ResourceEffects[[#This Row],[Drone ID]]</f>
        <v>0</v>
      </c>
      <c r="T241" s="12">
        <f>_xlfn.XLOOKUP(ResourceEffects[[#This Row],[Resource Name]],ResourceNames,ResourceIds,"")</f>
        <v>3311</v>
      </c>
      <c r="U241" s="12">
        <f>_xlfn.XLOOKUP(ResourceEffects[[#This Row],[Event Type]],EventTypeNames,EventTypeIds,"")</f>
        <v>2</v>
      </c>
      <c r="V241" s="12">
        <f>IF(ResourceEffects[[#This Row],[Is Local]]="Yes",1,0)</f>
        <v>1</v>
      </c>
      <c r="W241" s="12">
        <f>IF(ResourceEffects[[#This Row],[Is Installed]]="Yes",1,0)</f>
        <v>0</v>
      </c>
      <c r="X241" s="12">
        <f>IF(ResourceEffects[[#This Row],[Status]]="Locked",1,0)</f>
        <v>0</v>
      </c>
      <c r="Y241" s="12">
        <f>IF(ResourceEffects[[#This Row],[event_type]]=1,0,1)</f>
        <v>1</v>
      </c>
      <c r="Z241" s="12">
        <f>IF(ResourceEffects[[#This Row],[Use Abundancies]]="Yes",1,0)</f>
        <v>0</v>
      </c>
      <c r="AA241" s="12">
        <f>ResourceEffects[[#This Row],[∆]]</f>
        <v>1</v>
      </c>
    </row>
    <row r="242" spans="1:27" ht="14.4" customHeight="1" x14ac:dyDescent="0.3">
      <c r="A242" s="15">
        <v>0</v>
      </c>
      <c r="B242" t="s">
        <v>117</v>
      </c>
      <c r="D242" s="11" t="s">
        <v>395</v>
      </c>
      <c r="E242" s="11">
        <v>1</v>
      </c>
      <c r="F242" s="27" t="s">
        <v>387</v>
      </c>
      <c r="G242" t="s">
        <v>241</v>
      </c>
      <c r="H242" s="11" t="str">
        <f t="shared" si="16"/>
        <v>No</v>
      </c>
      <c r="I242" s="11">
        <f>0</f>
        <v>0</v>
      </c>
      <c r="J242" s="11" t="str">
        <f t="shared" si="13"/>
        <v>Yes</v>
      </c>
      <c r="K242" s="11" t="str">
        <f t="shared" si="14"/>
        <v>No</v>
      </c>
      <c r="L242" s="11">
        <f>INT(ResourceEffects[[#This Row],[Time Factor]]*TimeInterval/60/60/24)</f>
        <v>0</v>
      </c>
      <c r="M242" s="11">
        <f>INT(ResourceEffects[[#This Row],[Time Factor]]*TimeInterval/60/60)-ResourceEffects[[#This Row],[Days]]*24</f>
        <v>0</v>
      </c>
      <c r="N242" s="11">
        <f>INT(ResourceEffects[[#This Row],[Time Factor]]*TimeInterval/60)-ResourceEffects[[#This Row],[Hours]]*60-ResourceEffects[[#This Row],[Days]]*60*24</f>
        <v>0</v>
      </c>
      <c r="O242" s="11">
        <f>ResourceEffects[[#This Row],[Time Factor]]*TimeInterval-ResourceEffects[[#This Row],[Min]]*60-ResourceEffects[[#This Row],[Hours]]*60*60-ResourceEffects[[#This Row],[Days]]*60*60*24</f>
        <v>0</v>
      </c>
      <c r="P242" s="12">
        <f t="shared" ca="1" si="15"/>
        <v>466264767</v>
      </c>
      <c r="Q242" s="12">
        <f>_xlfn.XLOOKUP(ResourceEffects[[#This Row],[Protocol Name]],ProtocolNamesCol,ProtocolIds,"")</f>
        <v>14401</v>
      </c>
      <c r="R242" s="12">
        <f>ResourceEffects[[#This Row],[Time Factor]]</f>
        <v>0</v>
      </c>
      <c r="S242" s="12">
        <f>ResourceEffects[[#This Row],[Drone ID]]</f>
        <v>0</v>
      </c>
      <c r="T242" s="12">
        <f>_xlfn.XLOOKUP(ResourceEffects[[#This Row],[Resource Name]],ResourceNames,ResourceIds,"")</f>
        <v>3321</v>
      </c>
      <c r="U242" s="12">
        <f>_xlfn.XLOOKUP(ResourceEffects[[#This Row],[Event Type]],EventTypeNames,EventTypeIds,"")</f>
        <v>2</v>
      </c>
      <c r="V242" s="12">
        <f>IF(ResourceEffects[[#This Row],[Is Local]]="Yes",1,0)</f>
        <v>1</v>
      </c>
      <c r="W242" s="12">
        <f>IF(ResourceEffects[[#This Row],[Is Installed]]="Yes",1,0)</f>
        <v>0</v>
      </c>
      <c r="X242" s="12">
        <f>IF(ResourceEffects[[#This Row],[Status]]="Locked",1,0)</f>
        <v>0</v>
      </c>
      <c r="Y242" s="12">
        <f>IF(ResourceEffects[[#This Row],[event_type]]=1,0,1)</f>
        <v>1</v>
      </c>
      <c r="Z242" s="12">
        <f>IF(ResourceEffects[[#This Row],[Use Abundancies]]="Yes",1,0)</f>
        <v>0</v>
      </c>
      <c r="AA242" s="12">
        <f>ResourceEffects[[#This Row],[∆]]</f>
        <v>1</v>
      </c>
    </row>
    <row r="243" spans="1:27" ht="14.4" customHeight="1" x14ac:dyDescent="0.3">
      <c r="A243" s="15">
        <v>0</v>
      </c>
      <c r="B243" t="s">
        <v>117</v>
      </c>
      <c r="D243" s="11" t="s">
        <v>394</v>
      </c>
      <c r="E243" s="11">
        <v>1</v>
      </c>
      <c r="F243" s="27" t="s">
        <v>387</v>
      </c>
      <c r="G243" t="s">
        <v>279</v>
      </c>
      <c r="H243" s="11" t="str">
        <f t="shared" si="16"/>
        <v>No</v>
      </c>
      <c r="I243" s="11">
        <f>0</f>
        <v>0</v>
      </c>
      <c r="J243" s="11" t="str">
        <f t="shared" si="13"/>
        <v>Yes</v>
      </c>
      <c r="K243" s="11" t="str">
        <f t="shared" si="14"/>
        <v>No</v>
      </c>
      <c r="L243" s="11">
        <f>INT(ResourceEffects[[#This Row],[Time Factor]]*TimeInterval/60/60/24)</f>
        <v>0</v>
      </c>
      <c r="M243" s="11">
        <f>INT(ResourceEffects[[#This Row],[Time Factor]]*TimeInterval/60/60)-ResourceEffects[[#This Row],[Days]]*24</f>
        <v>0</v>
      </c>
      <c r="N243" s="11">
        <f>INT(ResourceEffects[[#This Row],[Time Factor]]*TimeInterval/60)-ResourceEffects[[#This Row],[Hours]]*60-ResourceEffects[[#This Row],[Days]]*60*24</f>
        <v>0</v>
      </c>
      <c r="O243" s="11">
        <f>ResourceEffects[[#This Row],[Time Factor]]*TimeInterval-ResourceEffects[[#This Row],[Min]]*60-ResourceEffects[[#This Row],[Hours]]*60*60-ResourceEffects[[#This Row],[Days]]*60*60*24</f>
        <v>0</v>
      </c>
      <c r="P243" s="12">
        <f t="shared" ca="1" si="15"/>
        <v>949003771</v>
      </c>
      <c r="Q243" s="12">
        <f>_xlfn.XLOOKUP(ResourceEffects[[#This Row],[Protocol Name]],ProtocolNamesCol,ProtocolIds,"")</f>
        <v>14401</v>
      </c>
      <c r="R243" s="12">
        <f>ResourceEffects[[#This Row],[Time Factor]]</f>
        <v>0</v>
      </c>
      <c r="S243" s="12">
        <f>ResourceEffects[[#This Row],[Drone ID]]</f>
        <v>0</v>
      </c>
      <c r="T243" s="12">
        <f>_xlfn.XLOOKUP(ResourceEffects[[#This Row],[Resource Name]],ResourceNames,ResourceIds,"")</f>
        <v>4401</v>
      </c>
      <c r="U243" s="12">
        <f>_xlfn.XLOOKUP(ResourceEffects[[#This Row],[Event Type]],EventTypeNames,EventTypeIds,"")</f>
        <v>1</v>
      </c>
      <c r="V243" s="12">
        <f>IF(ResourceEffects[[#This Row],[Is Local]]="Yes",1,0)</f>
        <v>1</v>
      </c>
      <c r="W243" s="12">
        <f>IF(ResourceEffects[[#This Row],[Is Installed]]="Yes",1,0)</f>
        <v>0</v>
      </c>
      <c r="X243" s="12">
        <f>IF(ResourceEffects[[#This Row],[Status]]="Locked",1,0)</f>
        <v>0</v>
      </c>
      <c r="Y243" s="12">
        <f>IF(ResourceEffects[[#This Row],[event_type]]=1,0,1)</f>
        <v>0</v>
      </c>
      <c r="Z243" s="12">
        <f>IF(ResourceEffects[[#This Row],[Use Abundancies]]="Yes",1,0)</f>
        <v>0</v>
      </c>
      <c r="AA243" s="12">
        <f>ResourceEffects[[#This Row],[∆]]</f>
        <v>1</v>
      </c>
    </row>
    <row r="244" spans="1:27" ht="14.4" customHeight="1" x14ac:dyDescent="0.3">
      <c r="A244" s="15">
        <v>0</v>
      </c>
      <c r="B244" t="s">
        <v>119</v>
      </c>
      <c r="D244" s="11" t="s">
        <v>395</v>
      </c>
      <c r="E244" s="11">
        <v>1</v>
      </c>
      <c r="F244" s="27" t="s">
        <v>387</v>
      </c>
      <c r="G244" t="s">
        <v>239</v>
      </c>
      <c r="H244" s="11" t="str">
        <f t="shared" si="16"/>
        <v>No</v>
      </c>
      <c r="I244" s="11">
        <f>0</f>
        <v>0</v>
      </c>
      <c r="J244" s="11" t="str">
        <f t="shared" si="13"/>
        <v>Yes</v>
      </c>
      <c r="K244" s="11" t="str">
        <f t="shared" si="14"/>
        <v>No</v>
      </c>
      <c r="L244" s="11">
        <f>INT(ResourceEffects[[#This Row],[Time Factor]]*TimeInterval/60/60/24)</f>
        <v>0</v>
      </c>
      <c r="M244" s="11">
        <f>INT(ResourceEffects[[#This Row],[Time Factor]]*TimeInterval/60/60)-ResourceEffects[[#This Row],[Days]]*24</f>
        <v>0</v>
      </c>
      <c r="N244" s="11">
        <f>INT(ResourceEffects[[#This Row],[Time Factor]]*TimeInterval/60)-ResourceEffects[[#This Row],[Hours]]*60-ResourceEffects[[#This Row],[Days]]*60*24</f>
        <v>0</v>
      </c>
      <c r="O244" s="11">
        <f>ResourceEffects[[#This Row],[Time Factor]]*TimeInterval-ResourceEffects[[#This Row],[Min]]*60-ResourceEffects[[#This Row],[Hours]]*60*60-ResourceEffects[[#This Row],[Days]]*60*60*24</f>
        <v>0</v>
      </c>
      <c r="P244" s="12">
        <f t="shared" ca="1" si="15"/>
        <v>804294864</v>
      </c>
      <c r="Q244" s="12">
        <f>_xlfn.XLOOKUP(ResourceEffects[[#This Row],[Protocol Name]],ProtocolNamesCol,ProtocolIds,"")</f>
        <v>14411</v>
      </c>
      <c r="R244" s="12">
        <f>ResourceEffects[[#This Row],[Time Factor]]</f>
        <v>0</v>
      </c>
      <c r="S244" s="12">
        <f>ResourceEffects[[#This Row],[Drone ID]]</f>
        <v>0</v>
      </c>
      <c r="T244" s="12">
        <f>_xlfn.XLOOKUP(ResourceEffects[[#This Row],[Resource Name]],ResourceNames,ResourceIds,"")</f>
        <v>3311</v>
      </c>
      <c r="U244" s="12">
        <f>_xlfn.XLOOKUP(ResourceEffects[[#This Row],[Event Type]],EventTypeNames,EventTypeIds,"")</f>
        <v>2</v>
      </c>
      <c r="V244" s="12">
        <f>IF(ResourceEffects[[#This Row],[Is Local]]="Yes",1,0)</f>
        <v>1</v>
      </c>
      <c r="W244" s="12">
        <f>IF(ResourceEffects[[#This Row],[Is Installed]]="Yes",1,0)</f>
        <v>0</v>
      </c>
      <c r="X244" s="12">
        <f>IF(ResourceEffects[[#This Row],[Status]]="Locked",1,0)</f>
        <v>0</v>
      </c>
      <c r="Y244" s="12">
        <f>IF(ResourceEffects[[#This Row],[event_type]]=1,0,1)</f>
        <v>1</v>
      </c>
      <c r="Z244" s="12">
        <f>IF(ResourceEffects[[#This Row],[Use Abundancies]]="Yes",1,0)</f>
        <v>0</v>
      </c>
      <c r="AA244" s="12">
        <f>ResourceEffects[[#This Row],[∆]]</f>
        <v>1</v>
      </c>
    </row>
    <row r="245" spans="1:27" ht="14.4" customHeight="1" x14ac:dyDescent="0.3">
      <c r="A245" s="15">
        <v>0</v>
      </c>
      <c r="B245" t="s">
        <v>119</v>
      </c>
      <c r="D245" s="11" t="s">
        <v>395</v>
      </c>
      <c r="E245" s="11">
        <v>1</v>
      </c>
      <c r="F245" s="27" t="s">
        <v>387</v>
      </c>
      <c r="G245" t="s">
        <v>241</v>
      </c>
      <c r="H245" s="11" t="str">
        <f t="shared" si="16"/>
        <v>No</v>
      </c>
      <c r="I245" s="11">
        <f>0</f>
        <v>0</v>
      </c>
      <c r="J245" s="11" t="str">
        <f t="shared" si="13"/>
        <v>Yes</v>
      </c>
      <c r="K245" s="11" t="str">
        <f t="shared" si="14"/>
        <v>No</v>
      </c>
      <c r="L245" s="11">
        <f>INT(ResourceEffects[[#This Row],[Time Factor]]*TimeInterval/60/60/24)</f>
        <v>0</v>
      </c>
      <c r="M245" s="11">
        <f>INT(ResourceEffects[[#This Row],[Time Factor]]*TimeInterval/60/60)-ResourceEffects[[#This Row],[Days]]*24</f>
        <v>0</v>
      </c>
      <c r="N245" s="11">
        <f>INT(ResourceEffects[[#This Row],[Time Factor]]*TimeInterval/60)-ResourceEffects[[#This Row],[Hours]]*60-ResourceEffects[[#This Row],[Days]]*60*24</f>
        <v>0</v>
      </c>
      <c r="O245" s="11">
        <f>ResourceEffects[[#This Row],[Time Factor]]*TimeInterval-ResourceEffects[[#This Row],[Min]]*60-ResourceEffects[[#This Row],[Hours]]*60*60-ResourceEffects[[#This Row],[Days]]*60*60*24</f>
        <v>0</v>
      </c>
      <c r="P245" s="12">
        <f t="shared" ca="1" si="15"/>
        <v>129842646</v>
      </c>
      <c r="Q245" s="12">
        <f>_xlfn.XLOOKUP(ResourceEffects[[#This Row],[Protocol Name]],ProtocolNamesCol,ProtocolIds,"")</f>
        <v>14411</v>
      </c>
      <c r="R245" s="12">
        <f>ResourceEffects[[#This Row],[Time Factor]]</f>
        <v>0</v>
      </c>
      <c r="S245" s="12">
        <f>ResourceEffects[[#This Row],[Drone ID]]</f>
        <v>0</v>
      </c>
      <c r="T245" s="12">
        <f>_xlfn.XLOOKUP(ResourceEffects[[#This Row],[Resource Name]],ResourceNames,ResourceIds,"")</f>
        <v>3321</v>
      </c>
      <c r="U245" s="12">
        <f>_xlfn.XLOOKUP(ResourceEffects[[#This Row],[Event Type]],EventTypeNames,EventTypeIds,"")</f>
        <v>2</v>
      </c>
      <c r="V245" s="12">
        <f>IF(ResourceEffects[[#This Row],[Is Local]]="Yes",1,0)</f>
        <v>1</v>
      </c>
      <c r="W245" s="12">
        <f>IF(ResourceEffects[[#This Row],[Is Installed]]="Yes",1,0)</f>
        <v>0</v>
      </c>
      <c r="X245" s="12">
        <f>IF(ResourceEffects[[#This Row],[Status]]="Locked",1,0)</f>
        <v>0</v>
      </c>
      <c r="Y245" s="12">
        <f>IF(ResourceEffects[[#This Row],[event_type]]=1,0,1)</f>
        <v>1</v>
      </c>
      <c r="Z245" s="12">
        <f>IF(ResourceEffects[[#This Row],[Use Abundancies]]="Yes",1,0)</f>
        <v>0</v>
      </c>
      <c r="AA245" s="12">
        <f>ResourceEffects[[#This Row],[∆]]</f>
        <v>1</v>
      </c>
    </row>
    <row r="246" spans="1:27" ht="14.4" customHeight="1" x14ac:dyDescent="0.3">
      <c r="A246" s="15">
        <v>0</v>
      </c>
      <c r="B246" t="s">
        <v>119</v>
      </c>
      <c r="D246" s="11" t="s">
        <v>395</v>
      </c>
      <c r="E246" s="11">
        <v>1</v>
      </c>
      <c r="F246" s="27" t="s">
        <v>387</v>
      </c>
      <c r="G246" t="s">
        <v>243</v>
      </c>
      <c r="H246" s="11" t="str">
        <f t="shared" si="16"/>
        <v>No</v>
      </c>
      <c r="I246" s="11">
        <f>0</f>
        <v>0</v>
      </c>
      <c r="J246" s="11" t="str">
        <f t="shared" si="13"/>
        <v>Yes</v>
      </c>
      <c r="K246" s="11" t="str">
        <f t="shared" si="14"/>
        <v>No</v>
      </c>
      <c r="L246" s="11">
        <f>INT(ResourceEffects[[#This Row],[Time Factor]]*TimeInterval/60/60/24)</f>
        <v>0</v>
      </c>
      <c r="M246" s="11">
        <f>INT(ResourceEffects[[#This Row],[Time Factor]]*TimeInterval/60/60)-ResourceEffects[[#This Row],[Days]]*24</f>
        <v>0</v>
      </c>
      <c r="N246" s="11">
        <f>INT(ResourceEffects[[#This Row],[Time Factor]]*TimeInterval/60)-ResourceEffects[[#This Row],[Hours]]*60-ResourceEffects[[#This Row],[Days]]*60*24</f>
        <v>0</v>
      </c>
      <c r="O246" s="11">
        <f>ResourceEffects[[#This Row],[Time Factor]]*TimeInterval-ResourceEffects[[#This Row],[Min]]*60-ResourceEffects[[#This Row],[Hours]]*60*60-ResourceEffects[[#This Row],[Days]]*60*60*24</f>
        <v>0</v>
      </c>
      <c r="P246" s="12">
        <f t="shared" ca="1" si="15"/>
        <v>712222426</v>
      </c>
      <c r="Q246" s="12">
        <f>_xlfn.XLOOKUP(ResourceEffects[[#This Row],[Protocol Name]],ProtocolNamesCol,ProtocolIds,"")</f>
        <v>14411</v>
      </c>
      <c r="R246" s="12">
        <f>ResourceEffects[[#This Row],[Time Factor]]</f>
        <v>0</v>
      </c>
      <c r="S246" s="12">
        <f>ResourceEffects[[#This Row],[Drone ID]]</f>
        <v>0</v>
      </c>
      <c r="T246" s="12">
        <f>_xlfn.XLOOKUP(ResourceEffects[[#This Row],[Resource Name]],ResourceNames,ResourceIds,"")</f>
        <v>3331</v>
      </c>
      <c r="U246" s="12">
        <f>_xlfn.XLOOKUP(ResourceEffects[[#This Row],[Event Type]],EventTypeNames,EventTypeIds,"")</f>
        <v>2</v>
      </c>
      <c r="V246" s="12">
        <f>IF(ResourceEffects[[#This Row],[Is Local]]="Yes",1,0)</f>
        <v>1</v>
      </c>
      <c r="W246" s="12">
        <f>IF(ResourceEffects[[#This Row],[Is Installed]]="Yes",1,0)</f>
        <v>0</v>
      </c>
      <c r="X246" s="12">
        <f>IF(ResourceEffects[[#This Row],[Status]]="Locked",1,0)</f>
        <v>0</v>
      </c>
      <c r="Y246" s="12">
        <f>IF(ResourceEffects[[#This Row],[event_type]]=1,0,1)</f>
        <v>1</v>
      </c>
      <c r="Z246" s="12">
        <f>IF(ResourceEffects[[#This Row],[Use Abundancies]]="Yes",1,0)</f>
        <v>0</v>
      </c>
      <c r="AA246" s="12">
        <f>ResourceEffects[[#This Row],[∆]]</f>
        <v>1</v>
      </c>
    </row>
    <row r="247" spans="1:27" ht="14.4" customHeight="1" x14ac:dyDescent="0.3">
      <c r="A247" s="15">
        <v>0</v>
      </c>
      <c r="B247" t="s">
        <v>119</v>
      </c>
      <c r="D247" s="11" t="s">
        <v>394</v>
      </c>
      <c r="E247" s="11">
        <v>1</v>
      </c>
      <c r="F247" s="27" t="s">
        <v>387</v>
      </c>
      <c r="G247" t="s">
        <v>281</v>
      </c>
      <c r="H247" s="11" t="str">
        <f t="shared" si="16"/>
        <v>No</v>
      </c>
      <c r="I247" s="11">
        <f>0</f>
        <v>0</v>
      </c>
      <c r="J247" s="11" t="str">
        <f t="shared" si="13"/>
        <v>Yes</v>
      </c>
      <c r="K247" s="11" t="str">
        <f t="shared" si="14"/>
        <v>No</v>
      </c>
      <c r="L247" s="11">
        <f>INT(ResourceEffects[[#This Row],[Time Factor]]*TimeInterval/60/60/24)</f>
        <v>0</v>
      </c>
      <c r="M247" s="11">
        <f>INT(ResourceEffects[[#This Row],[Time Factor]]*TimeInterval/60/60)-ResourceEffects[[#This Row],[Days]]*24</f>
        <v>0</v>
      </c>
      <c r="N247" s="11">
        <f>INT(ResourceEffects[[#This Row],[Time Factor]]*TimeInterval/60)-ResourceEffects[[#This Row],[Hours]]*60-ResourceEffects[[#This Row],[Days]]*60*24</f>
        <v>0</v>
      </c>
      <c r="O247" s="11">
        <f>ResourceEffects[[#This Row],[Time Factor]]*TimeInterval-ResourceEffects[[#This Row],[Min]]*60-ResourceEffects[[#This Row],[Hours]]*60*60-ResourceEffects[[#This Row],[Days]]*60*60*24</f>
        <v>0</v>
      </c>
      <c r="P247" s="12">
        <f t="shared" ca="1" si="15"/>
        <v>970544323</v>
      </c>
      <c r="Q247" s="12">
        <f>_xlfn.XLOOKUP(ResourceEffects[[#This Row],[Protocol Name]],ProtocolNamesCol,ProtocolIds,"")</f>
        <v>14411</v>
      </c>
      <c r="R247" s="12">
        <f>ResourceEffects[[#This Row],[Time Factor]]</f>
        <v>0</v>
      </c>
      <c r="S247" s="12">
        <f>ResourceEffects[[#This Row],[Drone ID]]</f>
        <v>0</v>
      </c>
      <c r="T247" s="12">
        <f>_xlfn.XLOOKUP(ResourceEffects[[#This Row],[Resource Name]],ResourceNames,ResourceIds,"")</f>
        <v>4411</v>
      </c>
      <c r="U247" s="12">
        <f>_xlfn.XLOOKUP(ResourceEffects[[#This Row],[Event Type]],EventTypeNames,EventTypeIds,"")</f>
        <v>1</v>
      </c>
      <c r="V247" s="12">
        <f>IF(ResourceEffects[[#This Row],[Is Local]]="Yes",1,0)</f>
        <v>1</v>
      </c>
      <c r="W247" s="12">
        <f>IF(ResourceEffects[[#This Row],[Is Installed]]="Yes",1,0)</f>
        <v>0</v>
      </c>
      <c r="X247" s="12">
        <f>IF(ResourceEffects[[#This Row],[Status]]="Locked",1,0)</f>
        <v>0</v>
      </c>
      <c r="Y247" s="12">
        <f>IF(ResourceEffects[[#This Row],[event_type]]=1,0,1)</f>
        <v>0</v>
      </c>
      <c r="Z247" s="12">
        <f>IF(ResourceEffects[[#This Row],[Use Abundancies]]="Yes",1,0)</f>
        <v>0</v>
      </c>
      <c r="AA247" s="12">
        <f>ResourceEffects[[#This Row],[∆]]</f>
        <v>1</v>
      </c>
    </row>
    <row r="248" spans="1:27" ht="14.4" customHeight="1" x14ac:dyDescent="0.3">
      <c r="A248" s="15">
        <v>0</v>
      </c>
      <c r="B248" t="s">
        <v>121</v>
      </c>
      <c r="D248" s="11" t="s">
        <v>395</v>
      </c>
      <c r="E248" s="11">
        <v>1</v>
      </c>
      <c r="F248" s="27" t="s">
        <v>387</v>
      </c>
      <c r="G248" t="s">
        <v>215</v>
      </c>
      <c r="H248" s="11" t="str">
        <f t="shared" si="16"/>
        <v>No</v>
      </c>
      <c r="I248" s="11">
        <f>0</f>
        <v>0</v>
      </c>
      <c r="J248" s="11" t="str">
        <f t="shared" si="13"/>
        <v>Yes</v>
      </c>
      <c r="K248" s="11" t="str">
        <f t="shared" si="14"/>
        <v>No</v>
      </c>
      <c r="L248" s="11">
        <f>INT(ResourceEffects[[#This Row],[Time Factor]]*TimeInterval/60/60/24)</f>
        <v>0</v>
      </c>
      <c r="M248" s="11">
        <f>INT(ResourceEffects[[#This Row],[Time Factor]]*TimeInterval/60/60)-ResourceEffects[[#This Row],[Days]]*24</f>
        <v>0</v>
      </c>
      <c r="N248" s="11">
        <f>INT(ResourceEffects[[#This Row],[Time Factor]]*TimeInterval/60)-ResourceEffects[[#This Row],[Hours]]*60-ResourceEffects[[#This Row],[Days]]*60*24</f>
        <v>0</v>
      </c>
      <c r="O248" s="11">
        <f>ResourceEffects[[#This Row],[Time Factor]]*TimeInterval-ResourceEffects[[#This Row],[Min]]*60-ResourceEffects[[#This Row],[Hours]]*60*60-ResourceEffects[[#This Row],[Days]]*60*60*24</f>
        <v>0</v>
      </c>
      <c r="P248" s="12">
        <f t="shared" ca="1" si="15"/>
        <v>917881987</v>
      </c>
      <c r="Q248" s="12">
        <f>_xlfn.XLOOKUP(ResourceEffects[[#This Row],[Protocol Name]],ProtocolNamesCol,ProtocolIds,"")</f>
        <v>14421</v>
      </c>
      <c r="R248" s="12">
        <f>ResourceEffects[[#This Row],[Time Factor]]</f>
        <v>0</v>
      </c>
      <c r="S248" s="12">
        <f>ResourceEffects[[#This Row],[Drone ID]]</f>
        <v>0</v>
      </c>
      <c r="T248" s="12">
        <f>_xlfn.XLOOKUP(ResourceEffects[[#This Row],[Resource Name]],ResourceNames,ResourceIds,"")</f>
        <v>3001</v>
      </c>
      <c r="U248" s="12">
        <f>_xlfn.XLOOKUP(ResourceEffects[[#This Row],[Event Type]],EventTypeNames,EventTypeIds,"")</f>
        <v>2</v>
      </c>
      <c r="V248" s="12">
        <f>IF(ResourceEffects[[#This Row],[Is Local]]="Yes",1,0)</f>
        <v>1</v>
      </c>
      <c r="W248" s="12">
        <f>IF(ResourceEffects[[#This Row],[Is Installed]]="Yes",1,0)</f>
        <v>0</v>
      </c>
      <c r="X248" s="12">
        <f>IF(ResourceEffects[[#This Row],[Status]]="Locked",1,0)</f>
        <v>0</v>
      </c>
      <c r="Y248" s="12">
        <f>IF(ResourceEffects[[#This Row],[event_type]]=1,0,1)</f>
        <v>1</v>
      </c>
      <c r="Z248" s="12">
        <f>IF(ResourceEffects[[#This Row],[Use Abundancies]]="Yes",1,0)</f>
        <v>0</v>
      </c>
      <c r="AA248" s="12">
        <f>ResourceEffects[[#This Row],[∆]]</f>
        <v>1</v>
      </c>
    </row>
    <row r="249" spans="1:27" ht="14.4" customHeight="1" x14ac:dyDescent="0.3">
      <c r="A249" s="15">
        <v>0</v>
      </c>
      <c r="B249" t="s">
        <v>121</v>
      </c>
      <c r="D249" s="11" t="s">
        <v>395</v>
      </c>
      <c r="E249" s="11">
        <v>1</v>
      </c>
      <c r="F249" s="27" t="s">
        <v>387</v>
      </c>
      <c r="G249" t="s">
        <v>231</v>
      </c>
      <c r="H249" s="11" t="str">
        <f t="shared" si="16"/>
        <v>No</v>
      </c>
      <c r="I249" s="11">
        <f>0</f>
        <v>0</v>
      </c>
      <c r="J249" s="11" t="str">
        <f t="shared" si="13"/>
        <v>Yes</v>
      </c>
      <c r="K249" s="11" t="str">
        <f t="shared" si="14"/>
        <v>No</v>
      </c>
      <c r="L249" s="11">
        <f>INT(ResourceEffects[[#This Row],[Time Factor]]*TimeInterval/60/60/24)</f>
        <v>0</v>
      </c>
      <c r="M249" s="11">
        <f>INT(ResourceEffects[[#This Row],[Time Factor]]*TimeInterval/60/60)-ResourceEffects[[#This Row],[Days]]*24</f>
        <v>0</v>
      </c>
      <c r="N249" s="11">
        <f>INT(ResourceEffects[[#This Row],[Time Factor]]*TimeInterval/60)-ResourceEffects[[#This Row],[Hours]]*60-ResourceEffects[[#This Row],[Days]]*60*24</f>
        <v>0</v>
      </c>
      <c r="O249" s="11">
        <f>ResourceEffects[[#This Row],[Time Factor]]*TimeInterval-ResourceEffects[[#This Row],[Min]]*60-ResourceEffects[[#This Row],[Hours]]*60*60-ResourceEffects[[#This Row],[Days]]*60*60*24</f>
        <v>0</v>
      </c>
      <c r="P249" s="12">
        <f t="shared" ca="1" si="15"/>
        <v>54198276</v>
      </c>
      <c r="Q249" s="12">
        <f>_xlfn.XLOOKUP(ResourceEffects[[#This Row],[Protocol Name]],ProtocolNamesCol,ProtocolIds,"")</f>
        <v>14421</v>
      </c>
      <c r="R249" s="12">
        <f>ResourceEffects[[#This Row],[Time Factor]]</f>
        <v>0</v>
      </c>
      <c r="S249" s="12">
        <f>ResourceEffects[[#This Row],[Drone ID]]</f>
        <v>0</v>
      </c>
      <c r="T249" s="12">
        <f>_xlfn.XLOOKUP(ResourceEffects[[#This Row],[Resource Name]],ResourceNames,ResourceIds,"")</f>
        <v>3201</v>
      </c>
      <c r="U249" s="12">
        <f>_xlfn.XLOOKUP(ResourceEffects[[#This Row],[Event Type]],EventTypeNames,EventTypeIds,"")</f>
        <v>2</v>
      </c>
      <c r="V249" s="12">
        <f>IF(ResourceEffects[[#This Row],[Is Local]]="Yes",1,0)</f>
        <v>1</v>
      </c>
      <c r="W249" s="12">
        <f>IF(ResourceEffects[[#This Row],[Is Installed]]="Yes",1,0)</f>
        <v>0</v>
      </c>
      <c r="X249" s="12">
        <f>IF(ResourceEffects[[#This Row],[Status]]="Locked",1,0)</f>
        <v>0</v>
      </c>
      <c r="Y249" s="12">
        <f>IF(ResourceEffects[[#This Row],[event_type]]=1,0,1)</f>
        <v>1</v>
      </c>
      <c r="Z249" s="12">
        <f>IF(ResourceEffects[[#This Row],[Use Abundancies]]="Yes",1,0)</f>
        <v>0</v>
      </c>
      <c r="AA249" s="12">
        <f>ResourceEffects[[#This Row],[∆]]</f>
        <v>1</v>
      </c>
    </row>
    <row r="250" spans="1:27" ht="14.4" customHeight="1" x14ac:dyDescent="0.3">
      <c r="A250" s="15">
        <v>0</v>
      </c>
      <c r="B250" t="s">
        <v>121</v>
      </c>
      <c r="D250" s="11" t="s">
        <v>395</v>
      </c>
      <c r="E250" s="11">
        <v>1</v>
      </c>
      <c r="F250" s="27" t="s">
        <v>387</v>
      </c>
      <c r="G250" t="s">
        <v>235</v>
      </c>
      <c r="H250" s="11" t="str">
        <f t="shared" ref="H250:H281" si="17">"No"</f>
        <v>No</v>
      </c>
      <c r="I250" s="11">
        <f>0</f>
        <v>0</v>
      </c>
      <c r="J250" s="11" t="str">
        <f t="shared" si="13"/>
        <v>Yes</v>
      </c>
      <c r="K250" s="11" t="str">
        <f t="shared" si="14"/>
        <v>No</v>
      </c>
      <c r="L250" s="11">
        <f>INT(ResourceEffects[[#This Row],[Time Factor]]*TimeInterval/60/60/24)</f>
        <v>0</v>
      </c>
      <c r="M250" s="11">
        <f>INT(ResourceEffects[[#This Row],[Time Factor]]*TimeInterval/60/60)-ResourceEffects[[#This Row],[Days]]*24</f>
        <v>0</v>
      </c>
      <c r="N250" s="11">
        <f>INT(ResourceEffects[[#This Row],[Time Factor]]*TimeInterval/60)-ResourceEffects[[#This Row],[Hours]]*60-ResourceEffects[[#This Row],[Days]]*60*24</f>
        <v>0</v>
      </c>
      <c r="O250" s="11">
        <f>ResourceEffects[[#This Row],[Time Factor]]*TimeInterval-ResourceEffects[[#This Row],[Min]]*60-ResourceEffects[[#This Row],[Hours]]*60*60-ResourceEffects[[#This Row],[Days]]*60*60*24</f>
        <v>0</v>
      </c>
      <c r="P250" s="12">
        <f t="shared" ca="1" si="15"/>
        <v>644356827</v>
      </c>
      <c r="Q250" s="12">
        <f>_xlfn.XLOOKUP(ResourceEffects[[#This Row],[Protocol Name]],ProtocolNamesCol,ProtocolIds,"")</f>
        <v>14421</v>
      </c>
      <c r="R250" s="12">
        <f>ResourceEffects[[#This Row],[Time Factor]]</f>
        <v>0</v>
      </c>
      <c r="S250" s="12">
        <f>ResourceEffects[[#This Row],[Drone ID]]</f>
        <v>0</v>
      </c>
      <c r="T250" s="12">
        <f>_xlfn.XLOOKUP(ResourceEffects[[#This Row],[Resource Name]],ResourceNames,ResourceIds,"")</f>
        <v>3221</v>
      </c>
      <c r="U250" s="12">
        <f>_xlfn.XLOOKUP(ResourceEffects[[#This Row],[Event Type]],EventTypeNames,EventTypeIds,"")</f>
        <v>2</v>
      </c>
      <c r="V250" s="12">
        <f>IF(ResourceEffects[[#This Row],[Is Local]]="Yes",1,0)</f>
        <v>1</v>
      </c>
      <c r="W250" s="12">
        <f>IF(ResourceEffects[[#This Row],[Is Installed]]="Yes",1,0)</f>
        <v>0</v>
      </c>
      <c r="X250" s="12">
        <f>IF(ResourceEffects[[#This Row],[Status]]="Locked",1,0)</f>
        <v>0</v>
      </c>
      <c r="Y250" s="12">
        <f>IF(ResourceEffects[[#This Row],[event_type]]=1,0,1)</f>
        <v>1</v>
      </c>
      <c r="Z250" s="12">
        <f>IF(ResourceEffects[[#This Row],[Use Abundancies]]="Yes",1,0)</f>
        <v>0</v>
      </c>
      <c r="AA250" s="12">
        <f>ResourceEffects[[#This Row],[∆]]</f>
        <v>1</v>
      </c>
    </row>
    <row r="251" spans="1:27" ht="14.4" customHeight="1" x14ac:dyDescent="0.3">
      <c r="A251" s="15">
        <v>0</v>
      </c>
      <c r="B251" t="s">
        <v>121</v>
      </c>
      <c r="D251" s="11" t="s">
        <v>394</v>
      </c>
      <c r="E251" s="11">
        <v>1</v>
      </c>
      <c r="F251" s="27" t="s">
        <v>387</v>
      </c>
      <c r="G251" t="s">
        <v>283</v>
      </c>
      <c r="H251" s="11" t="str">
        <f t="shared" si="17"/>
        <v>No</v>
      </c>
      <c r="I251" s="11">
        <f>0</f>
        <v>0</v>
      </c>
      <c r="J251" s="11" t="str">
        <f t="shared" si="13"/>
        <v>Yes</v>
      </c>
      <c r="K251" s="11" t="str">
        <f t="shared" si="14"/>
        <v>No</v>
      </c>
      <c r="L251" s="11">
        <f>INT(ResourceEffects[[#This Row],[Time Factor]]*TimeInterval/60/60/24)</f>
        <v>0</v>
      </c>
      <c r="M251" s="11">
        <f>INT(ResourceEffects[[#This Row],[Time Factor]]*TimeInterval/60/60)-ResourceEffects[[#This Row],[Days]]*24</f>
        <v>0</v>
      </c>
      <c r="N251" s="11">
        <f>INT(ResourceEffects[[#This Row],[Time Factor]]*TimeInterval/60)-ResourceEffects[[#This Row],[Hours]]*60-ResourceEffects[[#This Row],[Days]]*60*24</f>
        <v>0</v>
      </c>
      <c r="O251" s="11">
        <f>ResourceEffects[[#This Row],[Time Factor]]*TimeInterval-ResourceEffects[[#This Row],[Min]]*60-ResourceEffects[[#This Row],[Hours]]*60*60-ResourceEffects[[#This Row],[Days]]*60*60*24</f>
        <v>0</v>
      </c>
      <c r="P251" s="12">
        <f t="shared" ca="1" si="15"/>
        <v>590634773</v>
      </c>
      <c r="Q251" s="12">
        <f>_xlfn.XLOOKUP(ResourceEffects[[#This Row],[Protocol Name]],ProtocolNamesCol,ProtocolIds,"")</f>
        <v>14421</v>
      </c>
      <c r="R251" s="12">
        <f>ResourceEffects[[#This Row],[Time Factor]]</f>
        <v>0</v>
      </c>
      <c r="S251" s="12">
        <f>ResourceEffects[[#This Row],[Drone ID]]</f>
        <v>0</v>
      </c>
      <c r="T251" s="12">
        <f>_xlfn.XLOOKUP(ResourceEffects[[#This Row],[Resource Name]],ResourceNames,ResourceIds,"")</f>
        <v>4421</v>
      </c>
      <c r="U251" s="12">
        <f>_xlfn.XLOOKUP(ResourceEffects[[#This Row],[Event Type]],EventTypeNames,EventTypeIds,"")</f>
        <v>1</v>
      </c>
      <c r="V251" s="12">
        <f>IF(ResourceEffects[[#This Row],[Is Local]]="Yes",1,0)</f>
        <v>1</v>
      </c>
      <c r="W251" s="12">
        <f>IF(ResourceEffects[[#This Row],[Is Installed]]="Yes",1,0)</f>
        <v>0</v>
      </c>
      <c r="X251" s="12">
        <f>IF(ResourceEffects[[#This Row],[Status]]="Locked",1,0)</f>
        <v>0</v>
      </c>
      <c r="Y251" s="12">
        <f>IF(ResourceEffects[[#This Row],[event_type]]=1,0,1)</f>
        <v>0</v>
      </c>
      <c r="Z251" s="12">
        <f>IF(ResourceEffects[[#This Row],[Use Abundancies]]="Yes",1,0)</f>
        <v>0</v>
      </c>
      <c r="AA251" s="12">
        <f>ResourceEffects[[#This Row],[∆]]</f>
        <v>1</v>
      </c>
    </row>
    <row r="252" spans="1:27" ht="14.4" customHeight="1" x14ac:dyDescent="0.3">
      <c r="A252" s="15">
        <v>0</v>
      </c>
      <c r="B252" t="s">
        <v>123</v>
      </c>
      <c r="D252" s="11" t="s">
        <v>395</v>
      </c>
      <c r="E252" s="11">
        <v>1</v>
      </c>
      <c r="F252" s="27" t="s">
        <v>387</v>
      </c>
      <c r="G252" t="s">
        <v>237</v>
      </c>
      <c r="H252" s="11" t="str">
        <f t="shared" si="17"/>
        <v>No</v>
      </c>
      <c r="I252" s="11">
        <f>0</f>
        <v>0</v>
      </c>
      <c r="J252" s="11" t="str">
        <f t="shared" si="13"/>
        <v>Yes</v>
      </c>
      <c r="K252" s="11" t="str">
        <f t="shared" si="14"/>
        <v>No</v>
      </c>
      <c r="L252" s="11">
        <f>INT(ResourceEffects[[#This Row],[Time Factor]]*TimeInterval/60/60/24)</f>
        <v>0</v>
      </c>
      <c r="M252" s="11">
        <f>INT(ResourceEffects[[#This Row],[Time Factor]]*TimeInterval/60/60)-ResourceEffects[[#This Row],[Days]]*24</f>
        <v>0</v>
      </c>
      <c r="N252" s="11">
        <f>INT(ResourceEffects[[#This Row],[Time Factor]]*TimeInterval/60)-ResourceEffects[[#This Row],[Hours]]*60-ResourceEffects[[#This Row],[Days]]*60*24</f>
        <v>0</v>
      </c>
      <c r="O252" s="11">
        <f>ResourceEffects[[#This Row],[Time Factor]]*TimeInterval-ResourceEffects[[#This Row],[Min]]*60-ResourceEffects[[#This Row],[Hours]]*60*60-ResourceEffects[[#This Row],[Days]]*60*60*24</f>
        <v>0</v>
      </c>
      <c r="P252" s="12">
        <f t="shared" ca="1" si="15"/>
        <v>286502227</v>
      </c>
      <c r="Q252" s="12">
        <f>_xlfn.XLOOKUP(ResourceEffects[[#This Row],[Protocol Name]],ProtocolNamesCol,ProtocolIds,"")</f>
        <v>14431</v>
      </c>
      <c r="R252" s="12">
        <f>ResourceEffects[[#This Row],[Time Factor]]</f>
        <v>0</v>
      </c>
      <c r="S252" s="12">
        <f>ResourceEffects[[#This Row],[Drone ID]]</f>
        <v>0</v>
      </c>
      <c r="T252" s="12">
        <f>_xlfn.XLOOKUP(ResourceEffects[[#This Row],[Resource Name]],ResourceNames,ResourceIds,"")</f>
        <v>3301</v>
      </c>
      <c r="U252" s="12">
        <f>_xlfn.XLOOKUP(ResourceEffects[[#This Row],[Event Type]],EventTypeNames,EventTypeIds,"")</f>
        <v>2</v>
      </c>
      <c r="V252" s="12">
        <f>IF(ResourceEffects[[#This Row],[Is Local]]="Yes",1,0)</f>
        <v>1</v>
      </c>
      <c r="W252" s="12">
        <f>IF(ResourceEffects[[#This Row],[Is Installed]]="Yes",1,0)</f>
        <v>0</v>
      </c>
      <c r="X252" s="12">
        <f>IF(ResourceEffects[[#This Row],[Status]]="Locked",1,0)</f>
        <v>0</v>
      </c>
      <c r="Y252" s="12">
        <f>IF(ResourceEffects[[#This Row],[event_type]]=1,0,1)</f>
        <v>1</v>
      </c>
      <c r="Z252" s="12">
        <f>IF(ResourceEffects[[#This Row],[Use Abundancies]]="Yes",1,0)</f>
        <v>0</v>
      </c>
      <c r="AA252" s="12">
        <f>ResourceEffects[[#This Row],[∆]]</f>
        <v>1</v>
      </c>
    </row>
    <row r="253" spans="1:27" ht="14.4" customHeight="1" x14ac:dyDescent="0.3">
      <c r="A253" s="15">
        <v>0</v>
      </c>
      <c r="B253" t="s">
        <v>123</v>
      </c>
      <c r="D253" s="11" t="s">
        <v>395</v>
      </c>
      <c r="E253" s="11">
        <v>1</v>
      </c>
      <c r="F253" s="27" t="s">
        <v>387</v>
      </c>
      <c r="G253" t="s">
        <v>241</v>
      </c>
      <c r="H253" s="11" t="str">
        <f t="shared" si="17"/>
        <v>No</v>
      </c>
      <c r="I253" s="11">
        <f>0</f>
        <v>0</v>
      </c>
      <c r="J253" s="11" t="str">
        <f t="shared" si="13"/>
        <v>Yes</v>
      </c>
      <c r="K253" s="11" t="str">
        <f t="shared" si="14"/>
        <v>No</v>
      </c>
      <c r="L253" s="11">
        <f>INT(ResourceEffects[[#This Row],[Time Factor]]*TimeInterval/60/60/24)</f>
        <v>0</v>
      </c>
      <c r="M253" s="11">
        <f>INT(ResourceEffects[[#This Row],[Time Factor]]*TimeInterval/60/60)-ResourceEffects[[#This Row],[Days]]*24</f>
        <v>0</v>
      </c>
      <c r="N253" s="11">
        <f>INT(ResourceEffects[[#This Row],[Time Factor]]*TimeInterval/60)-ResourceEffects[[#This Row],[Hours]]*60-ResourceEffects[[#This Row],[Days]]*60*24</f>
        <v>0</v>
      </c>
      <c r="O253" s="11">
        <f>ResourceEffects[[#This Row],[Time Factor]]*TimeInterval-ResourceEffects[[#This Row],[Min]]*60-ResourceEffects[[#This Row],[Hours]]*60*60-ResourceEffects[[#This Row],[Days]]*60*60*24</f>
        <v>0</v>
      </c>
      <c r="P253" s="12">
        <f t="shared" ca="1" si="15"/>
        <v>757197577</v>
      </c>
      <c r="Q253" s="12">
        <f>_xlfn.XLOOKUP(ResourceEffects[[#This Row],[Protocol Name]],ProtocolNamesCol,ProtocolIds,"")</f>
        <v>14431</v>
      </c>
      <c r="R253" s="12">
        <f>ResourceEffects[[#This Row],[Time Factor]]</f>
        <v>0</v>
      </c>
      <c r="S253" s="12">
        <f>ResourceEffects[[#This Row],[Drone ID]]</f>
        <v>0</v>
      </c>
      <c r="T253" s="12">
        <f>_xlfn.XLOOKUP(ResourceEffects[[#This Row],[Resource Name]],ResourceNames,ResourceIds,"")</f>
        <v>3321</v>
      </c>
      <c r="U253" s="12">
        <f>_xlfn.XLOOKUP(ResourceEffects[[#This Row],[Event Type]],EventTypeNames,EventTypeIds,"")</f>
        <v>2</v>
      </c>
      <c r="V253" s="12">
        <f>IF(ResourceEffects[[#This Row],[Is Local]]="Yes",1,0)</f>
        <v>1</v>
      </c>
      <c r="W253" s="12">
        <f>IF(ResourceEffects[[#This Row],[Is Installed]]="Yes",1,0)</f>
        <v>0</v>
      </c>
      <c r="X253" s="12">
        <f>IF(ResourceEffects[[#This Row],[Status]]="Locked",1,0)</f>
        <v>0</v>
      </c>
      <c r="Y253" s="12">
        <f>IF(ResourceEffects[[#This Row],[event_type]]=1,0,1)</f>
        <v>1</v>
      </c>
      <c r="Z253" s="12">
        <f>IF(ResourceEffects[[#This Row],[Use Abundancies]]="Yes",1,0)</f>
        <v>0</v>
      </c>
      <c r="AA253" s="12">
        <f>ResourceEffects[[#This Row],[∆]]</f>
        <v>1</v>
      </c>
    </row>
    <row r="254" spans="1:27" x14ac:dyDescent="0.3">
      <c r="A254" s="15">
        <v>0</v>
      </c>
      <c r="B254" t="s">
        <v>123</v>
      </c>
      <c r="D254" s="11" t="s">
        <v>395</v>
      </c>
      <c r="E254" s="11">
        <v>1</v>
      </c>
      <c r="F254" s="27" t="s">
        <v>387</v>
      </c>
      <c r="G254" t="s">
        <v>243</v>
      </c>
      <c r="H254" s="11" t="str">
        <f t="shared" si="17"/>
        <v>No</v>
      </c>
      <c r="I254" s="11">
        <f>0</f>
        <v>0</v>
      </c>
      <c r="J254" s="11" t="str">
        <f t="shared" si="13"/>
        <v>Yes</v>
      </c>
      <c r="K254" s="11" t="str">
        <f t="shared" si="14"/>
        <v>No</v>
      </c>
      <c r="L254" s="11">
        <f>INT(ResourceEffects[[#This Row],[Time Factor]]*TimeInterval/60/60/24)</f>
        <v>0</v>
      </c>
      <c r="M254" s="11">
        <f>INT(ResourceEffects[[#This Row],[Time Factor]]*TimeInterval/60/60)-ResourceEffects[[#This Row],[Days]]*24</f>
        <v>0</v>
      </c>
      <c r="N254" s="11">
        <f>INT(ResourceEffects[[#This Row],[Time Factor]]*TimeInterval/60)-ResourceEffects[[#This Row],[Hours]]*60-ResourceEffects[[#This Row],[Days]]*60*24</f>
        <v>0</v>
      </c>
      <c r="O254" s="11">
        <f>ResourceEffects[[#This Row],[Time Factor]]*TimeInterval-ResourceEffects[[#This Row],[Min]]*60-ResourceEffects[[#This Row],[Hours]]*60*60-ResourceEffects[[#This Row],[Days]]*60*60*24</f>
        <v>0</v>
      </c>
      <c r="P254" s="12">
        <f t="shared" ca="1" si="15"/>
        <v>600691941</v>
      </c>
      <c r="Q254" s="12">
        <f>_xlfn.XLOOKUP(ResourceEffects[[#This Row],[Protocol Name]],ProtocolNamesCol,ProtocolIds,"")</f>
        <v>14431</v>
      </c>
      <c r="R254" s="12">
        <f>ResourceEffects[[#This Row],[Time Factor]]</f>
        <v>0</v>
      </c>
      <c r="S254" s="12">
        <f>ResourceEffects[[#This Row],[Drone ID]]</f>
        <v>0</v>
      </c>
      <c r="T254" s="12">
        <f>_xlfn.XLOOKUP(ResourceEffects[[#This Row],[Resource Name]],ResourceNames,ResourceIds,"")</f>
        <v>3331</v>
      </c>
      <c r="U254" s="12">
        <f>_xlfn.XLOOKUP(ResourceEffects[[#This Row],[Event Type]],EventTypeNames,EventTypeIds,"")</f>
        <v>2</v>
      </c>
      <c r="V254" s="12">
        <f>IF(ResourceEffects[[#This Row],[Is Local]]="Yes",1,0)</f>
        <v>1</v>
      </c>
      <c r="W254" s="12">
        <f>IF(ResourceEffects[[#This Row],[Is Installed]]="Yes",1,0)</f>
        <v>0</v>
      </c>
      <c r="X254" s="12">
        <f>IF(ResourceEffects[[#This Row],[Status]]="Locked",1,0)</f>
        <v>0</v>
      </c>
      <c r="Y254" s="12">
        <f>IF(ResourceEffects[[#This Row],[event_type]]=1,0,1)</f>
        <v>1</v>
      </c>
      <c r="Z254" s="12">
        <f>IF(ResourceEffects[[#This Row],[Use Abundancies]]="Yes",1,0)</f>
        <v>0</v>
      </c>
      <c r="AA254" s="12">
        <f>ResourceEffects[[#This Row],[∆]]</f>
        <v>1</v>
      </c>
    </row>
    <row r="255" spans="1:27" x14ac:dyDescent="0.3">
      <c r="A255" s="15">
        <v>0</v>
      </c>
      <c r="B255" t="s">
        <v>123</v>
      </c>
      <c r="D255" s="11" t="s">
        <v>394</v>
      </c>
      <c r="E255" s="11">
        <v>1</v>
      </c>
      <c r="F255" s="27" t="s">
        <v>387</v>
      </c>
      <c r="G255" t="s">
        <v>285</v>
      </c>
      <c r="H255" s="11" t="str">
        <f t="shared" si="17"/>
        <v>No</v>
      </c>
      <c r="I255" s="11">
        <f>0</f>
        <v>0</v>
      </c>
      <c r="J255" s="11" t="str">
        <f t="shared" si="13"/>
        <v>Yes</v>
      </c>
      <c r="K255" s="11" t="str">
        <f t="shared" si="14"/>
        <v>No</v>
      </c>
      <c r="L255" s="11">
        <f>INT(ResourceEffects[[#This Row],[Time Factor]]*TimeInterval/60/60/24)</f>
        <v>0</v>
      </c>
      <c r="M255" s="11">
        <f>INT(ResourceEffects[[#This Row],[Time Factor]]*TimeInterval/60/60)-ResourceEffects[[#This Row],[Days]]*24</f>
        <v>0</v>
      </c>
      <c r="N255" s="11">
        <f>INT(ResourceEffects[[#This Row],[Time Factor]]*TimeInterval/60)-ResourceEffects[[#This Row],[Hours]]*60-ResourceEffects[[#This Row],[Days]]*60*24</f>
        <v>0</v>
      </c>
      <c r="O255" s="11">
        <f>ResourceEffects[[#This Row],[Time Factor]]*TimeInterval-ResourceEffects[[#This Row],[Min]]*60-ResourceEffects[[#This Row],[Hours]]*60*60-ResourceEffects[[#This Row],[Days]]*60*60*24</f>
        <v>0</v>
      </c>
      <c r="P255" s="12">
        <f t="shared" ca="1" si="15"/>
        <v>363709509</v>
      </c>
      <c r="Q255" s="12">
        <f>_xlfn.XLOOKUP(ResourceEffects[[#This Row],[Protocol Name]],ProtocolNamesCol,ProtocolIds,"")</f>
        <v>14431</v>
      </c>
      <c r="R255" s="12">
        <f>ResourceEffects[[#This Row],[Time Factor]]</f>
        <v>0</v>
      </c>
      <c r="S255" s="12">
        <f>ResourceEffects[[#This Row],[Drone ID]]</f>
        <v>0</v>
      </c>
      <c r="T255" s="12">
        <f>_xlfn.XLOOKUP(ResourceEffects[[#This Row],[Resource Name]],ResourceNames,ResourceIds,"")</f>
        <v>4431</v>
      </c>
      <c r="U255" s="12">
        <f>_xlfn.XLOOKUP(ResourceEffects[[#This Row],[Event Type]],EventTypeNames,EventTypeIds,"")</f>
        <v>1</v>
      </c>
      <c r="V255" s="12">
        <f>IF(ResourceEffects[[#This Row],[Is Local]]="Yes",1,0)</f>
        <v>1</v>
      </c>
      <c r="W255" s="12">
        <f>IF(ResourceEffects[[#This Row],[Is Installed]]="Yes",1,0)</f>
        <v>0</v>
      </c>
      <c r="X255" s="12">
        <f>IF(ResourceEffects[[#This Row],[Status]]="Locked",1,0)</f>
        <v>0</v>
      </c>
      <c r="Y255" s="12">
        <f>IF(ResourceEffects[[#This Row],[event_type]]=1,0,1)</f>
        <v>0</v>
      </c>
      <c r="Z255" s="12">
        <f>IF(ResourceEffects[[#This Row],[Use Abundancies]]="Yes",1,0)</f>
        <v>0</v>
      </c>
      <c r="AA255" s="12">
        <f>ResourceEffects[[#This Row],[∆]]</f>
        <v>1</v>
      </c>
    </row>
    <row r="256" spans="1:27" x14ac:dyDescent="0.3">
      <c r="A256" s="15">
        <v>0</v>
      </c>
      <c r="B256" t="s">
        <v>125</v>
      </c>
      <c r="D256" s="11" t="s">
        <v>395</v>
      </c>
      <c r="E256" s="11">
        <v>1</v>
      </c>
      <c r="F256" s="27" t="s">
        <v>387</v>
      </c>
      <c r="G256" t="s">
        <v>219</v>
      </c>
      <c r="H256" s="11" t="str">
        <f t="shared" si="17"/>
        <v>No</v>
      </c>
      <c r="I256" s="11">
        <f>0</f>
        <v>0</v>
      </c>
      <c r="J256" s="11" t="str">
        <f t="shared" si="13"/>
        <v>Yes</v>
      </c>
      <c r="K256" s="11" t="str">
        <f t="shared" si="14"/>
        <v>No</v>
      </c>
      <c r="L256" s="11">
        <f>INT(ResourceEffects[[#This Row],[Time Factor]]*TimeInterval/60/60/24)</f>
        <v>0</v>
      </c>
      <c r="M256" s="11">
        <f>INT(ResourceEffects[[#This Row],[Time Factor]]*TimeInterval/60/60)-ResourceEffects[[#This Row],[Days]]*24</f>
        <v>0</v>
      </c>
      <c r="N256" s="11">
        <f>INT(ResourceEffects[[#This Row],[Time Factor]]*TimeInterval/60)-ResourceEffects[[#This Row],[Hours]]*60-ResourceEffects[[#This Row],[Days]]*60*24</f>
        <v>0</v>
      </c>
      <c r="O256" s="11">
        <f>ResourceEffects[[#This Row],[Time Factor]]*TimeInterval-ResourceEffects[[#This Row],[Min]]*60-ResourceEffects[[#This Row],[Hours]]*60*60-ResourceEffects[[#This Row],[Days]]*60*60*24</f>
        <v>0</v>
      </c>
      <c r="P256" s="12">
        <f t="shared" ca="1" si="15"/>
        <v>550048265</v>
      </c>
      <c r="Q256" s="12">
        <f>_xlfn.XLOOKUP(ResourceEffects[[#This Row],[Protocol Name]],ProtocolNamesCol,ProtocolIds,"")</f>
        <v>14501</v>
      </c>
      <c r="R256" s="12">
        <f>ResourceEffects[[#This Row],[Time Factor]]</f>
        <v>0</v>
      </c>
      <c r="S256" s="12">
        <f>ResourceEffects[[#This Row],[Drone ID]]</f>
        <v>0</v>
      </c>
      <c r="T256" s="12">
        <f>_xlfn.XLOOKUP(ResourceEffects[[#This Row],[Resource Name]],ResourceNames,ResourceIds,"")</f>
        <v>3021</v>
      </c>
      <c r="U256" s="12">
        <f>_xlfn.XLOOKUP(ResourceEffects[[#This Row],[Event Type]],EventTypeNames,EventTypeIds,"")</f>
        <v>2</v>
      </c>
      <c r="V256" s="12">
        <f>IF(ResourceEffects[[#This Row],[Is Local]]="Yes",1,0)</f>
        <v>1</v>
      </c>
      <c r="W256" s="12">
        <f>IF(ResourceEffects[[#This Row],[Is Installed]]="Yes",1,0)</f>
        <v>0</v>
      </c>
      <c r="X256" s="12">
        <f>IF(ResourceEffects[[#This Row],[Status]]="Locked",1,0)</f>
        <v>0</v>
      </c>
      <c r="Y256" s="12">
        <f>IF(ResourceEffects[[#This Row],[event_type]]=1,0,1)</f>
        <v>1</v>
      </c>
      <c r="Z256" s="12">
        <f>IF(ResourceEffects[[#This Row],[Use Abundancies]]="Yes",1,0)</f>
        <v>0</v>
      </c>
      <c r="AA256" s="12">
        <f>ResourceEffects[[#This Row],[∆]]</f>
        <v>1</v>
      </c>
    </row>
    <row r="257" spans="1:27" x14ac:dyDescent="0.3">
      <c r="A257" s="15">
        <v>0</v>
      </c>
      <c r="B257" t="s">
        <v>125</v>
      </c>
      <c r="D257" s="11" t="s">
        <v>395</v>
      </c>
      <c r="E257" s="11">
        <v>1</v>
      </c>
      <c r="F257" s="27" t="s">
        <v>387</v>
      </c>
      <c r="G257" t="s">
        <v>235</v>
      </c>
      <c r="H257" s="11" t="str">
        <f t="shared" si="17"/>
        <v>No</v>
      </c>
      <c r="I257" s="11">
        <f>0</f>
        <v>0</v>
      </c>
      <c r="J257" s="11" t="str">
        <f t="shared" si="13"/>
        <v>Yes</v>
      </c>
      <c r="K257" s="11" t="str">
        <f t="shared" si="14"/>
        <v>No</v>
      </c>
      <c r="L257" s="11">
        <f>INT(ResourceEffects[[#This Row],[Time Factor]]*TimeInterval/60/60/24)</f>
        <v>0</v>
      </c>
      <c r="M257" s="11">
        <f>INT(ResourceEffects[[#This Row],[Time Factor]]*TimeInterval/60/60)-ResourceEffects[[#This Row],[Days]]*24</f>
        <v>0</v>
      </c>
      <c r="N257" s="11">
        <f>INT(ResourceEffects[[#This Row],[Time Factor]]*TimeInterval/60)-ResourceEffects[[#This Row],[Hours]]*60-ResourceEffects[[#This Row],[Days]]*60*24</f>
        <v>0</v>
      </c>
      <c r="O257" s="11">
        <f>ResourceEffects[[#This Row],[Time Factor]]*TimeInterval-ResourceEffects[[#This Row],[Min]]*60-ResourceEffects[[#This Row],[Hours]]*60*60-ResourceEffects[[#This Row],[Days]]*60*60*24</f>
        <v>0</v>
      </c>
      <c r="P257" s="12">
        <f t="shared" ca="1" si="15"/>
        <v>822838460</v>
      </c>
      <c r="Q257" s="12">
        <f>_xlfn.XLOOKUP(ResourceEffects[[#This Row],[Protocol Name]],ProtocolNamesCol,ProtocolIds,"")</f>
        <v>14501</v>
      </c>
      <c r="R257" s="12">
        <f>ResourceEffects[[#This Row],[Time Factor]]</f>
        <v>0</v>
      </c>
      <c r="S257" s="12">
        <f>ResourceEffects[[#This Row],[Drone ID]]</f>
        <v>0</v>
      </c>
      <c r="T257" s="12">
        <f>_xlfn.XLOOKUP(ResourceEffects[[#This Row],[Resource Name]],ResourceNames,ResourceIds,"")</f>
        <v>3221</v>
      </c>
      <c r="U257" s="12">
        <f>_xlfn.XLOOKUP(ResourceEffects[[#This Row],[Event Type]],EventTypeNames,EventTypeIds,"")</f>
        <v>2</v>
      </c>
      <c r="V257" s="12">
        <f>IF(ResourceEffects[[#This Row],[Is Local]]="Yes",1,0)</f>
        <v>1</v>
      </c>
      <c r="W257" s="12">
        <f>IF(ResourceEffects[[#This Row],[Is Installed]]="Yes",1,0)</f>
        <v>0</v>
      </c>
      <c r="X257" s="12">
        <f>IF(ResourceEffects[[#This Row],[Status]]="Locked",1,0)</f>
        <v>0</v>
      </c>
      <c r="Y257" s="12">
        <f>IF(ResourceEffects[[#This Row],[event_type]]=1,0,1)</f>
        <v>1</v>
      </c>
      <c r="Z257" s="12">
        <f>IF(ResourceEffects[[#This Row],[Use Abundancies]]="Yes",1,0)</f>
        <v>0</v>
      </c>
      <c r="AA257" s="12">
        <f>ResourceEffects[[#This Row],[∆]]</f>
        <v>1</v>
      </c>
    </row>
    <row r="258" spans="1:27" x14ac:dyDescent="0.3">
      <c r="A258" s="15">
        <v>0</v>
      </c>
      <c r="B258" t="s">
        <v>125</v>
      </c>
      <c r="D258" s="11" t="s">
        <v>395</v>
      </c>
      <c r="E258" s="11">
        <v>1</v>
      </c>
      <c r="F258" s="27" t="s">
        <v>387</v>
      </c>
      <c r="G258" t="s">
        <v>241</v>
      </c>
      <c r="H258" s="11" t="str">
        <f t="shared" si="17"/>
        <v>No</v>
      </c>
      <c r="I258" s="11">
        <f>0</f>
        <v>0</v>
      </c>
      <c r="J258" s="11" t="str">
        <f t="shared" si="13"/>
        <v>Yes</v>
      </c>
      <c r="K258" s="11" t="str">
        <f t="shared" si="14"/>
        <v>No</v>
      </c>
      <c r="L258" s="11">
        <f>INT(ResourceEffects[[#This Row],[Time Factor]]*TimeInterval/60/60/24)</f>
        <v>0</v>
      </c>
      <c r="M258" s="11">
        <f>INT(ResourceEffects[[#This Row],[Time Factor]]*TimeInterval/60/60)-ResourceEffects[[#This Row],[Days]]*24</f>
        <v>0</v>
      </c>
      <c r="N258" s="11">
        <f>INT(ResourceEffects[[#This Row],[Time Factor]]*TimeInterval/60)-ResourceEffects[[#This Row],[Hours]]*60-ResourceEffects[[#This Row],[Days]]*60*24</f>
        <v>0</v>
      </c>
      <c r="O258" s="11">
        <f>ResourceEffects[[#This Row],[Time Factor]]*TimeInterval-ResourceEffects[[#This Row],[Min]]*60-ResourceEffects[[#This Row],[Hours]]*60*60-ResourceEffects[[#This Row],[Days]]*60*60*24</f>
        <v>0</v>
      </c>
      <c r="P258" s="12">
        <f t="shared" ca="1" si="15"/>
        <v>627298061</v>
      </c>
      <c r="Q258" s="12">
        <f>_xlfn.XLOOKUP(ResourceEffects[[#This Row],[Protocol Name]],ProtocolNamesCol,ProtocolIds,"")</f>
        <v>14501</v>
      </c>
      <c r="R258" s="12">
        <f>ResourceEffects[[#This Row],[Time Factor]]</f>
        <v>0</v>
      </c>
      <c r="S258" s="12">
        <f>ResourceEffects[[#This Row],[Drone ID]]</f>
        <v>0</v>
      </c>
      <c r="T258" s="12">
        <f>_xlfn.XLOOKUP(ResourceEffects[[#This Row],[Resource Name]],ResourceNames,ResourceIds,"")</f>
        <v>3321</v>
      </c>
      <c r="U258" s="12">
        <f>_xlfn.XLOOKUP(ResourceEffects[[#This Row],[Event Type]],EventTypeNames,EventTypeIds,"")</f>
        <v>2</v>
      </c>
      <c r="V258" s="12">
        <f>IF(ResourceEffects[[#This Row],[Is Local]]="Yes",1,0)</f>
        <v>1</v>
      </c>
      <c r="W258" s="12">
        <f>IF(ResourceEffects[[#This Row],[Is Installed]]="Yes",1,0)</f>
        <v>0</v>
      </c>
      <c r="X258" s="12">
        <f>IF(ResourceEffects[[#This Row],[Status]]="Locked",1,0)</f>
        <v>0</v>
      </c>
      <c r="Y258" s="12">
        <f>IF(ResourceEffects[[#This Row],[event_type]]=1,0,1)</f>
        <v>1</v>
      </c>
      <c r="Z258" s="12">
        <f>IF(ResourceEffects[[#This Row],[Use Abundancies]]="Yes",1,0)</f>
        <v>0</v>
      </c>
      <c r="AA258" s="12">
        <f>ResourceEffects[[#This Row],[∆]]</f>
        <v>1</v>
      </c>
    </row>
    <row r="259" spans="1:27" x14ac:dyDescent="0.3">
      <c r="A259" s="15">
        <v>0</v>
      </c>
      <c r="B259" t="s">
        <v>125</v>
      </c>
      <c r="D259" s="11" t="s">
        <v>394</v>
      </c>
      <c r="E259" s="11">
        <v>1</v>
      </c>
      <c r="F259" s="27" t="s">
        <v>387</v>
      </c>
      <c r="G259" t="s">
        <v>287</v>
      </c>
      <c r="H259" s="11" t="str">
        <f t="shared" si="17"/>
        <v>No</v>
      </c>
      <c r="I259" s="11">
        <f>0</f>
        <v>0</v>
      </c>
      <c r="J259" s="11" t="str">
        <f t="shared" si="13"/>
        <v>Yes</v>
      </c>
      <c r="K259" s="11" t="str">
        <f t="shared" si="14"/>
        <v>No</v>
      </c>
      <c r="L259" s="11">
        <f>INT(ResourceEffects[[#This Row],[Time Factor]]*TimeInterval/60/60/24)</f>
        <v>0</v>
      </c>
      <c r="M259" s="11">
        <f>INT(ResourceEffects[[#This Row],[Time Factor]]*TimeInterval/60/60)-ResourceEffects[[#This Row],[Days]]*24</f>
        <v>0</v>
      </c>
      <c r="N259" s="11">
        <f>INT(ResourceEffects[[#This Row],[Time Factor]]*TimeInterval/60)-ResourceEffects[[#This Row],[Hours]]*60-ResourceEffects[[#This Row],[Days]]*60*24</f>
        <v>0</v>
      </c>
      <c r="O259" s="11">
        <f>ResourceEffects[[#This Row],[Time Factor]]*TimeInterval-ResourceEffects[[#This Row],[Min]]*60-ResourceEffects[[#This Row],[Hours]]*60*60-ResourceEffects[[#This Row],[Days]]*60*60*24</f>
        <v>0</v>
      </c>
      <c r="P259" s="12">
        <f t="shared" ca="1" si="15"/>
        <v>959922975</v>
      </c>
      <c r="Q259" s="12">
        <f>_xlfn.XLOOKUP(ResourceEffects[[#This Row],[Protocol Name]],ProtocolNamesCol,ProtocolIds,"")</f>
        <v>14501</v>
      </c>
      <c r="R259" s="12">
        <f>ResourceEffects[[#This Row],[Time Factor]]</f>
        <v>0</v>
      </c>
      <c r="S259" s="12">
        <f>ResourceEffects[[#This Row],[Drone ID]]</f>
        <v>0</v>
      </c>
      <c r="T259" s="12">
        <f>_xlfn.XLOOKUP(ResourceEffects[[#This Row],[Resource Name]],ResourceNames,ResourceIds,"")</f>
        <v>4501</v>
      </c>
      <c r="U259" s="12">
        <f>_xlfn.XLOOKUP(ResourceEffects[[#This Row],[Event Type]],EventTypeNames,EventTypeIds,"")</f>
        <v>1</v>
      </c>
      <c r="V259" s="12">
        <f>IF(ResourceEffects[[#This Row],[Is Local]]="Yes",1,0)</f>
        <v>1</v>
      </c>
      <c r="W259" s="12">
        <f>IF(ResourceEffects[[#This Row],[Is Installed]]="Yes",1,0)</f>
        <v>0</v>
      </c>
      <c r="X259" s="12">
        <f>IF(ResourceEffects[[#This Row],[Status]]="Locked",1,0)</f>
        <v>0</v>
      </c>
      <c r="Y259" s="12">
        <f>IF(ResourceEffects[[#This Row],[event_type]]=1,0,1)</f>
        <v>0</v>
      </c>
      <c r="Z259" s="12">
        <f>IF(ResourceEffects[[#This Row],[Use Abundancies]]="Yes",1,0)</f>
        <v>0</v>
      </c>
      <c r="AA259" s="12">
        <f>ResourceEffects[[#This Row],[∆]]</f>
        <v>1</v>
      </c>
    </row>
    <row r="260" spans="1:27" x14ac:dyDescent="0.3">
      <c r="A260" s="16">
        <v>0</v>
      </c>
      <c r="B260" t="s">
        <v>127</v>
      </c>
      <c r="C260" s="14" t="s">
        <v>479</v>
      </c>
      <c r="D260" s="11" t="s">
        <v>395</v>
      </c>
      <c r="E260" s="11">
        <v>1</v>
      </c>
      <c r="F260" s="27" t="s">
        <v>387</v>
      </c>
      <c r="G260" t="s">
        <v>476</v>
      </c>
      <c r="H260" s="11" t="str">
        <f t="shared" si="17"/>
        <v>No</v>
      </c>
      <c r="I260" s="11">
        <f>0</f>
        <v>0</v>
      </c>
      <c r="J260" s="11" t="str">
        <f t="shared" ref="J260:J292" si="18">"Yes"</f>
        <v>Yes</v>
      </c>
      <c r="K260" s="11" t="str">
        <f t="shared" ref="K260:K292" si="19">"No"</f>
        <v>No</v>
      </c>
      <c r="L260" s="11">
        <f>INT(ResourceEffects[[#This Row],[Time Factor]]*TimeInterval/60/60/24)</f>
        <v>0</v>
      </c>
      <c r="M260" s="11">
        <f>INT(ResourceEffects[[#This Row],[Time Factor]]*TimeInterval/60/60)-ResourceEffects[[#This Row],[Days]]*24</f>
        <v>0</v>
      </c>
      <c r="N260" s="11">
        <f>INT(ResourceEffects[[#This Row],[Time Factor]]*TimeInterval/60)-ResourceEffects[[#This Row],[Hours]]*60-ResourceEffects[[#This Row],[Days]]*60*24</f>
        <v>0</v>
      </c>
      <c r="O260" s="11">
        <f>ResourceEffects[[#This Row],[Time Factor]]*TimeInterval-ResourceEffects[[#This Row],[Min]]*60-ResourceEffects[[#This Row],[Hours]]*60*60-ResourceEffects[[#This Row],[Days]]*60*60*24</f>
        <v>0</v>
      </c>
      <c r="P260" s="12">
        <f t="shared" ref="P260:P323" ca="1" si="20">INT(RAND()*999999999)</f>
        <v>717874541</v>
      </c>
      <c r="Q260" s="12">
        <f>_xlfn.XLOOKUP(ResourceEffects[[#This Row],[Protocol Name]],ProtocolNamesCol,ProtocolIds,"")</f>
        <v>21000</v>
      </c>
      <c r="R260" s="12">
        <f>ResourceEffects[[#This Row],[Time Factor]]</f>
        <v>0</v>
      </c>
      <c r="S260" s="12">
        <f>ResourceEffects[[#This Row],[Drone ID]]</f>
        <v>0</v>
      </c>
      <c r="T260" s="12">
        <f>_xlfn.XLOOKUP(ResourceEffects[[#This Row],[Resource Name]],ResourceNames,ResourceIds,"")</f>
        <v>5201</v>
      </c>
      <c r="U260" s="12">
        <f>_xlfn.XLOOKUP(ResourceEffects[[#This Row],[Event Type]],EventTypeNames,EventTypeIds,"")</f>
        <v>2</v>
      </c>
      <c r="V260" s="12">
        <f>IF(ResourceEffects[[#This Row],[Is Local]]="Yes",1,0)</f>
        <v>1</v>
      </c>
      <c r="W260" s="12">
        <f>IF(ResourceEffects[[#This Row],[Is Installed]]="Yes",1,0)</f>
        <v>0</v>
      </c>
      <c r="X260" s="12">
        <f>IF(ResourceEffects[[#This Row],[Status]]="Locked",1,0)</f>
        <v>0</v>
      </c>
      <c r="Y260" s="12">
        <f>IF(ResourceEffects[[#This Row],[event_type]]=1,0,1)</f>
        <v>1</v>
      </c>
      <c r="Z260" s="12">
        <f>IF(ResourceEffects[[#This Row],[Use Abundancies]]="Yes",1,0)</f>
        <v>0</v>
      </c>
      <c r="AA260" s="12">
        <f>ResourceEffects[[#This Row],[∆]]</f>
        <v>1</v>
      </c>
    </row>
    <row r="261" spans="1:27" x14ac:dyDescent="0.3">
      <c r="A261" s="16">
        <v>0</v>
      </c>
      <c r="B261" t="s">
        <v>127</v>
      </c>
      <c r="C261" s="14" t="s">
        <v>479</v>
      </c>
      <c r="D261" s="11" t="s">
        <v>394</v>
      </c>
      <c r="E261" s="11">
        <v>1</v>
      </c>
      <c r="F261" s="27" t="s">
        <v>387</v>
      </c>
      <c r="G261" t="s">
        <v>476</v>
      </c>
      <c r="H261" s="11" t="str">
        <f t="shared" si="17"/>
        <v>No</v>
      </c>
      <c r="I261" s="11">
        <f>0</f>
        <v>0</v>
      </c>
      <c r="J261" s="11" t="str">
        <f t="shared" si="18"/>
        <v>Yes</v>
      </c>
      <c r="K261" s="11" t="str">
        <f t="shared" si="19"/>
        <v>No</v>
      </c>
      <c r="L261" s="11">
        <f>INT(ResourceEffects[[#This Row],[Time Factor]]*TimeInterval/60/60/24)</f>
        <v>0</v>
      </c>
      <c r="M261" s="11">
        <f>INT(ResourceEffects[[#This Row],[Time Factor]]*TimeInterval/60/60)-ResourceEffects[[#This Row],[Days]]*24</f>
        <v>0</v>
      </c>
      <c r="N261" s="11">
        <f>INT(ResourceEffects[[#This Row],[Time Factor]]*TimeInterval/60)-ResourceEffects[[#This Row],[Hours]]*60-ResourceEffects[[#This Row],[Days]]*60*24</f>
        <v>0</v>
      </c>
      <c r="O261" s="11">
        <f>ResourceEffects[[#This Row],[Time Factor]]*TimeInterval-ResourceEffects[[#This Row],[Min]]*60-ResourceEffects[[#This Row],[Hours]]*60*60-ResourceEffects[[#This Row],[Days]]*60*60*24</f>
        <v>0</v>
      </c>
      <c r="P261" s="12">
        <f t="shared" ca="1" si="20"/>
        <v>654630303</v>
      </c>
      <c r="Q261" s="12">
        <f>_xlfn.XLOOKUP(ResourceEffects[[#This Row],[Protocol Name]],ProtocolNamesCol,ProtocolIds,"")</f>
        <v>21000</v>
      </c>
      <c r="R261" s="12">
        <f>ResourceEffects[[#This Row],[Time Factor]]</f>
        <v>0</v>
      </c>
      <c r="S261" s="12">
        <f>ResourceEffects[[#This Row],[Drone ID]]</f>
        <v>0</v>
      </c>
      <c r="T261" s="12">
        <f>_xlfn.XLOOKUP(ResourceEffects[[#This Row],[Resource Name]],ResourceNames,ResourceIds,"")</f>
        <v>5201</v>
      </c>
      <c r="U261" s="12">
        <f>_xlfn.XLOOKUP(ResourceEffects[[#This Row],[Event Type]],EventTypeNames,EventTypeIds,"")</f>
        <v>1</v>
      </c>
      <c r="V261" s="12">
        <f>IF(ResourceEffects[[#This Row],[Is Local]]="Yes",1,0)</f>
        <v>1</v>
      </c>
      <c r="W261" s="12">
        <f>IF(ResourceEffects[[#This Row],[Is Installed]]="Yes",1,0)</f>
        <v>0</v>
      </c>
      <c r="X261" s="12">
        <f>IF(ResourceEffects[[#This Row],[Status]]="Locked",1,0)</f>
        <v>0</v>
      </c>
      <c r="Y261" s="12">
        <f>IF(ResourceEffects[[#This Row],[event_type]]=1,0,1)</f>
        <v>0</v>
      </c>
      <c r="Z261" s="12">
        <f>IF(ResourceEffects[[#This Row],[Use Abundancies]]="Yes",1,0)</f>
        <v>0</v>
      </c>
      <c r="AA261" s="12">
        <f>ResourceEffects[[#This Row],[∆]]</f>
        <v>1</v>
      </c>
    </row>
    <row r="262" spans="1:27" x14ac:dyDescent="0.3">
      <c r="A262" s="15">
        <v>1</v>
      </c>
      <c r="B262" t="s">
        <v>127</v>
      </c>
      <c r="C262" s="14" t="s">
        <v>478</v>
      </c>
      <c r="D262" s="11" t="s">
        <v>395</v>
      </c>
      <c r="E262" s="11">
        <v>20</v>
      </c>
      <c r="F262" s="27" t="s">
        <v>387</v>
      </c>
      <c r="G262" t="s">
        <v>163</v>
      </c>
      <c r="H262" s="11" t="str">
        <f t="shared" si="17"/>
        <v>No</v>
      </c>
      <c r="I262" s="11">
        <f>0</f>
        <v>0</v>
      </c>
      <c r="J262" s="11" t="str">
        <f t="shared" si="18"/>
        <v>Yes</v>
      </c>
      <c r="K262" s="11" t="str">
        <f t="shared" si="19"/>
        <v>No</v>
      </c>
      <c r="L262" s="11">
        <f>INT(ResourceEffects[[#This Row],[Time Factor]]*TimeInterval/60/60/24)</f>
        <v>0</v>
      </c>
      <c r="M262" s="11">
        <f>INT(ResourceEffects[[#This Row],[Time Factor]]*TimeInterval/60/60)-ResourceEffects[[#This Row],[Days]]*24</f>
        <v>0</v>
      </c>
      <c r="N262" s="11">
        <f>INT(ResourceEffects[[#This Row],[Time Factor]]*TimeInterval/60)-ResourceEffects[[#This Row],[Hours]]*60-ResourceEffects[[#This Row],[Days]]*60*24</f>
        <v>0</v>
      </c>
      <c r="O262" s="11">
        <f>ResourceEffects[[#This Row],[Time Factor]]*TimeInterval-ResourceEffects[[#This Row],[Min]]*60-ResourceEffects[[#This Row],[Hours]]*60*60-ResourceEffects[[#This Row],[Days]]*60*60*24</f>
        <v>1</v>
      </c>
      <c r="P262" s="12">
        <f t="shared" ca="1" si="20"/>
        <v>519939340</v>
      </c>
      <c r="Q262" s="12">
        <f>_xlfn.XLOOKUP(ResourceEffects[[#This Row],[Protocol Name]],ProtocolNamesCol,ProtocolIds,"")</f>
        <v>21000</v>
      </c>
      <c r="R262" s="12">
        <f>ResourceEffects[[#This Row],[Time Factor]]</f>
        <v>1</v>
      </c>
      <c r="S262" s="12">
        <f>ResourceEffects[[#This Row],[Drone ID]]</f>
        <v>0</v>
      </c>
      <c r="T262" s="12">
        <f>_xlfn.XLOOKUP(ResourceEffects[[#This Row],[Resource Name]],ResourceNames,ResourceIds,"")</f>
        <v>1000</v>
      </c>
      <c r="U262" s="12">
        <f>_xlfn.XLOOKUP(ResourceEffects[[#This Row],[Event Type]],EventTypeNames,EventTypeIds,"")</f>
        <v>2</v>
      </c>
      <c r="V262" s="12">
        <f>IF(ResourceEffects[[#This Row],[Is Local]]="Yes",1,0)</f>
        <v>1</v>
      </c>
      <c r="W262" s="12">
        <f>IF(ResourceEffects[[#This Row],[Is Installed]]="Yes",1,0)</f>
        <v>0</v>
      </c>
      <c r="X262" s="12">
        <f>IF(ResourceEffects[[#This Row],[Status]]="Locked",1,0)</f>
        <v>0</v>
      </c>
      <c r="Y262" s="12">
        <f>IF(ResourceEffects[[#This Row],[event_type]]=1,0,1)</f>
        <v>1</v>
      </c>
      <c r="Z262" s="12">
        <f>IF(ResourceEffects[[#This Row],[Use Abundancies]]="Yes",1,0)</f>
        <v>0</v>
      </c>
      <c r="AA262" s="12">
        <f>ResourceEffects[[#This Row],[∆]]</f>
        <v>20</v>
      </c>
    </row>
    <row r="263" spans="1:27" x14ac:dyDescent="0.3">
      <c r="A263" s="16">
        <v>2</v>
      </c>
      <c r="B263" t="s">
        <v>127</v>
      </c>
      <c r="C263" s="14" t="s">
        <v>481</v>
      </c>
      <c r="D263" s="11" t="s">
        <v>395</v>
      </c>
      <c r="E263" s="11">
        <v>1</v>
      </c>
      <c r="F263" s="27" t="s">
        <v>387</v>
      </c>
      <c r="G263" t="s">
        <v>476</v>
      </c>
      <c r="H263" s="11" t="str">
        <f t="shared" si="17"/>
        <v>No</v>
      </c>
      <c r="I263" s="11">
        <f>0</f>
        <v>0</v>
      </c>
      <c r="J263" s="11" t="str">
        <f t="shared" si="18"/>
        <v>Yes</v>
      </c>
      <c r="K263" s="11" t="str">
        <f t="shared" si="19"/>
        <v>No</v>
      </c>
      <c r="L263" s="11">
        <f>INT(ResourceEffects[[#This Row],[Time Factor]]*TimeInterval/60/60/24)</f>
        <v>0</v>
      </c>
      <c r="M263" s="11">
        <f>INT(ResourceEffects[[#This Row],[Time Factor]]*TimeInterval/60/60)-ResourceEffects[[#This Row],[Days]]*24</f>
        <v>0</v>
      </c>
      <c r="N263" s="11">
        <f>INT(ResourceEffects[[#This Row],[Time Factor]]*TimeInterval/60)-ResourceEffects[[#This Row],[Hours]]*60-ResourceEffects[[#This Row],[Days]]*60*24</f>
        <v>0</v>
      </c>
      <c r="O263" s="11">
        <f>ResourceEffects[[#This Row],[Time Factor]]*TimeInterval-ResourceEffects[[#This Row],[Min]]*60-ResourceEffects[[#This Row],[Hours]]*60*60-ResourceEffects[[#This Row],[Days]]*60*60*24</f>
        <v>2</v>
      </c>
      <c r="P263" s="12">
        <f t="shared" ca="1" si="20"/>
        <v>76357638</v>
      </c>
      <c r="Q263" s="12">
        <f>_xlfn.XLOOKUP(ResourceEffects[[#This Row],[Protocol Name]],ProtocolNamesCol,ProtocolIds,"")</f>
        <v>21000</v>
      </c>
      <c r="R263" s="12">
        <f>ResourceEffects[[#This Row],[Time Factor]]</f>
        <v>2</v>
      </c>
      <c r="S263" s="12">
        <f>ResourceEffects[[#This Row],[Drone ID]]</f>
        <v>0</v>
      </c>
      <c r="T263" s="12">
        <f>_xlfn.XLOOKUP(ResourceEffects[[#This Row],[Resource Name]],ResourceNames,ResourceIds,"")</f>
        <v>5201</v>
      </c>
      <c r="U263" s="12">
        <f>_xlfn.XLOOKUP(ResourceEffects[[#This Row],[Event Type]],EventTypeNames,EventTypeIds,"")</f>
        <v>2</v>
      </c>
      <c r="V263" s="12">
        <f>IF(ResourceEffects[[#This Row],[Is Local]]="Yes",1,0)</f>
        <v>1</v>
      </c>
      <c r="W263" s="12">
        <f>IF(ResourceEffects[[#This Row],[Is Installed]]="Yes",1,0)</f>
        <v>0</v>
      </c>
      <c r="X263" s="12">
        <f>IF(ResourceEffects[[#This Row],[Status]]="Locked",1,0)</f>
        <v>0</v>
      </c>
      <c r="Y263" s="12">
        <f>IF(ResourceEffects[[#This Row],[event_type]]=1,0,1)</f>
        <v>1</v>
      </c>
      <c r="Z263" s="12">
        <f>IF(ResourceEffects[[#This Row],[Use Abundancies]]="Yes",1,0)</f>
        <v>0</v>
      </c>
      <c r="AA263" s="12">
        <f>ResourceEffects[[#This Row],[∆]]</f>
        <v>1</v>
      </c>
    </row>
    <row r="264" spans="1:27" x14ac:dyDescent="0.3">
      <c r="A264" s="16">
        <v>2</v>
      </c>
      <c r="B264" t="s">
        <v>127</v>
      </c>
      <c r="C264" s="14" t="s">
        <v>481</v>
      </c>
      <c r="D264" s="11" t="s">
        <v>394</v>
      </c>
      <c r="E264" s="11">
        <v>1</v>
      </c>
      <c r="F264" s="27" t="s">
        <v>383</v>
      </c>
      <c r="G264" t="s">
        <v>476</v>
      </c>
      <c r="H264" s="11" t="str">
        <f t="shared" si="17"/>
        <v>No</v>
      </c>
      <c r="I264" s="11">
        <f>0</f>
        <v>0</v>
      </c>
      <c r="J264" s="11" t="str">
        <f t="shared" si="18"/>
        <v>Yes</v>
      </c>
      <c r="K264" s="11" t="str">
        <f t="shared" si="19"/>
        <v>No</v>
      </c>
      <c r="L264" s="11">
        <f>INT(ResourceEffects[[#This Row],[Time Factor]]*TimeInterval/60/60/24)</f>
        <v>0</v>
      </c>
      <c r="M264" s="11">
        <f>INT(ResourceEffects[[#This Row],[Time Factor]]*TimeInterval/60/60)-ResourceEffects[[#This Row],[Days]]*24</f>
        <v>0</v>
      </c>
      <c r="N264" s="11">
        <f>INT(ResourceEffects[[#This Row],[Time Factor]]*TimeInterval/60)-ResourceEffects[[#This Row],[Hours]]*60-ResourceEffects[[#This Row],[Days]]*60*24</f>
        <v>0</v>
      </c>
      <c r="O264" s="11">
        <f>ResourceEffects[[#This Row],[Time Factor]]*TimeInterval-ResourceEffects[[#This Row],[Min]]*60-ResourceEffects[[#This Row],[Hours]]*60*60-ResourceEffects[[#This Row],[Days]]*60*60*24</f>
        <v>2</v>
      </c>
      <c r="P264" s="12">
        <f t="shared" ca="1" si="20"/>
        <v>101874736</v>
      </c>
      <c r="Q264" s="12">
        <f>_xlfn.XLOOKUP(ResourceEffects[[#This Row],[Protocol Name]],ProtocolNamesCol,ProtocolIds,"")</f>
        <v>21000</v>
      </c>
      <c r="R264" s="12">
        <f>ResourceEffects[[#This Row],[Time Factor]]</f>
        <v>2</v>
      </c>
      <c r="S264" s="12">
        <f>ResourceEffects[[#This Row],[Drone ID]]</f>
        <v>0</v>
      </c>
      <c r="T264" s="12">
        <f>_xlfn.XLOOKUP(ResourceEffects[[#This Row],[Resource Name]],ResourceNames,ResourceIds,"")</f>
        <v>5201</v>
      </c>
      <c r="U264" s="12">
        <f>_xlfn.XLOOKUP(ResourceEffects[[#This Row],[Event Type]],EventTypeNames,EventTypeIds,"")</f>
        <v>1</v>
      </c>
      <c r="V264" s="12">
        <f>IF(ResourceEffects[[#This Row],[Is Local]]="Yes",1,0)</f>
        <v>1</v>
      </c>
      <c r="W264" s="12">
        <f>IF(ResourceEffects[[#This Row],[Is Installed]]="Yes",1,0)</f>
        <v>0</v>
      </c>
      <c r="X264" s="12">
        <f>IF(ResourceEffects[[#This Row],[Status]]="Locked",1,0)</f>
        <v>1</v>
      </c>
      <c r="Y264" s="12">
        <f>IF(ResourceEffects[[#This Row],[event_type]]=1,0,1)</f>
        <v>0</v>
      </c>
      <c r="Z264" s="12">
        <f>IF(ResourceEffects[[#This Row],[Use Abundancies]]="Yes",1,0)</f>
        <v>0</v>
      </c>
      <c r="AA264" s="12">
        <f>ResourceEffects[[#This Row],[∆]]</f>
        <v>1</v>
      </c>
    </row>
    <row r="265" spans="1:27" x14ac:dyDescent="0.3">
      <c r="A265" s="16">
        <v>9</v>
      </c>
      <c r="B265" t="s">
        <v>127</v>
      </c>
      <c r="C265" s="14" t="s">
        <v>482</v>
      </c>
      <c r="D265" s="11" t="s">
        <v>395</v>
      </c>
      <c r="E265" s="11">
        <v>1</v>
      </c>
      <c r="F265" s="27" t="s">
        <v>383</v>
      </c>
      <c r="G265" t="s">
        <v>476</v>
      </c>
      <c r="H265" s="11" t="str">
        <f t="shared" si="17"/>
        <v>No</v>
      </c>
      <c r="I265" s="11">
        <f>0</f>
        <v>0</v>
      </c>
      <c r="J265" s="11" t="str">
        <f t="shared" si="18"/>
        <v>Yes</v>
      </c>
      <c r="K265" s="11" t="str">
        <f t="shared" si="19"/>
        <v>No</v>
      </c>
      <c r="L265" s="11">
        <f>INT(ResourceEffects[[#This Row],[Time Factor]]*TimeInterval/60/60/24)</f>
        <v>0</v>
      </c>
      <c r="M265" s="11">
        <f>INT(ResourceEffects[[#This Row],[Time Factor]]*TimeInterval/60/60)-ResourceEffects[[#This Row],[Days]]*24</f>
        <v>0</v>
      </c>
      <c r="N265" s="11">
        <f>INT(ResourceEffects[[#This Row],[Time Factor]]*TimeInterval/60)-ResourceEffects[[#This Row],[Hours]]*60-ResourceEffects[[#This Row],[Days]]*60*24</f>
        <v>0</v>
      </c>
      <c r="O265" s="11">
        <f>ResourceEffects[[#This Row],[Time Factor]]*TimeInterval-ResourceEffects[[#This Row],[Min]]*60-ResourceEffects[[#This Row],[Hours]]*60*60-ResourceEffects[[#This Row],[Days]]*60*60*24</f>
        <v>9</v>
      </c>
      <c r="P265" s="12">
        <f t="shared" ca="1" si="20"/>
        <v>511254077</v>
      </c>
      <c r="Q265" s="12">
        <f>_xlfn.XLOOKUP(ResourceEffects[[#This Row],[Protocol Name]],ProtocolNamesCol,ProtocolIds,"")</f>
        <v>21000</v>
      </c>
      <c r="R265" s="12">
        <f>ResourceEffects[[#This Row],[Time Factor]]</f>
        <v>9</v>
      </c>
      <c r="S265" s="12">
        <f>ResourceEffects[[#This Row],[Drone ID]]</f>
        <v>0</v>
      </c>
      <c r="T265" s="12">
        <f>_xlfn.XLOOKUP(ResourceEffects[[#This Row],[Resource Name]],ResourceNames,ResourceIds,"")</f>
        <v>5201</v>
      </c>
      <c r="U265" s="12">
        <f>_xlfn.XLOOKUP(ResourceEffects[[#This Row],[Event Type]],EventTypeNames,EventTypeIds,"")</f>
        <v>2</v>
      </c>
      <c r="V265" s="12">
        <f>IF(ResourceEffects[[#This Row],[Is Local]]="Yes",1,0)</f>
        <v>1</v>
      </c>
      <c r="W265" s="12">
        <f>IF(ResourceEffects[[#This Row],[Is Installed]]="Yes",1,0)</f>
        <v>0</v>
      </c>
      <c r="X265" s="12">
        <f>IF(ResourceEffects[[#This Row],[Status]]="Locked",1,0)</f>
        <v>1</v>
      </c>
      <c r="Y265" s="12">
        <f>IF(ResourceEffects[[#This Row],[event_type]]=1,0,1)</f>
        <v>1</v>
      </c>
      <c r="Z265" s="12">
        <f>IF(ResourceEffects[[#This Row],[Use Abundancies]]="Yes",1,0)</f>
        <v>0</v>
      </c>
      <c r="AA265" s="12">
        <f>ResourceEffects[[#This Row],[∆]]</f>
        <v>1</v>
      </c>
    </row>
    <row r="266" spans="1:27" x14ac:dyDescent="0.3">
      <c r="A266" s="16">
        <v>9</v>
      </c>
      <c r="B266" t="s">
        <v>127</v>
      </c>
      <c r="C266" s="14" t="s">
        <v>482</v>
      </c>
      <c r="D266" s="11" t="s">
        <v>394</v>
      </c>
      <c r="E266" s="11">
        <v>1</v>
      </c>
      <c r="F266" s="27" t="s">
        <v>387</v>
      </c>
      <c r="G266" t="s">
        <v>476</v>
      </c>
      <c r="H266" s="11" t="str">
        <f t="shared" si="17"/>
        <v>No</v>
      </c>
      <c r="I266" s="11">
        <f>0</f>
        <v>0</v>
      </c>
      <c r="J266" s="11" t="str">
        <f t="shared" si="18"/>
        <v>Yes</v>
      </c>
      <c r="K266" s="11" t="str">
        <f t="shared" si="19"/>
        <v>No</v>
      </c>
      <c r="L266" s="11">
        <f>INT(ResourceEffects[[#This Row],[Time Factor]]*TimeInterval/60/60/24)</f>
        <v>0</v>
      </c>
      <c r="M266" s="11">
        <f>INT(ResourceEffects[[#This Row],[Time Factor]]*TimeInterval/60/60)-ResourceEffects[[#This Row],[Days]]*24</f>
        <v>0</v>
      </c>
      <c r="N266" s="11">
        <f>INT(ResourceEffects[[#This Row],[Time Factor]]*TimeInterval/60)-ResourceEffects[[#This Row],[Hours]]*60-ResourceEffects[[#This Row],[Days]]*60*24</f>
        <v>0</v>
      </c>
      <c r="O266" s="11">
        <f>ResourceEffects[[#This Row],[Time Factor]]*TimeInterval-ResourceEffects[[#This Row],[Min]]*60-ResourceEffects[[#This Row],[Hours]]*60*60-ResourceEffects[[#This Row],[Days]]*60*60*24</f>
        <v>9</v>
      </c>
      <c r="P266" s="12">
        <f t="shared" ca="1" si="20"/>
        <v>715782654</v>
      </c>
      <c r="Q266" s="12">
        <f>_xlfn.XLOOKUP(ResourceEffects[[#This Row],[Protocol Name]],ProtocolNamesCol,ProtocolIds,"")</f>
        <v>21000</v>
      </c>
      <c r="R266" s="12">
        <f>ResourceEffects[[#This Row],[Time Factor]]</f>
        <v>9</v>
      </c>
      <c r="S266" s="12">
        <f>ResourceEffects[[#This Row],[Drone ID]]</f>
        <v>0</v>
      </c>
      <c r="T266" s="12">
        <f>_xlfn.XLOOKUP(ResourceEffects[[#This Row],[Resource Name]],ResourceNames,ResourceIds,"")</f>
        <v>5201</v>
      </c>
      <c r="U266" s="12">
        <f>_xlfn.XLOOKUP(ResourceEffects[[#This Row],[Event Type]],EventTypeNames,EventTypeIds,"")</f>
        <v>1</v>
      </c>
      <c r="V266" s="12">
        <f>IF(ResourceEffects[[#This Row],[Is Local]]="Yes",1,0)</f>
        <v>1</v>
      </c>
      <c r="W266" s="12">
        <f>IF(ResourceEffects[[#This Row],[Is Installed]]="Yes",1,0)</f>
        <v>0</v>
      </c>
      <c r="X266" s="12">
        <f>IF(ResourceEffects[[#This Row],[Status]]="Locked",1,0)</f>
        <v>0</v>
      </c>
      <c r="Y266" s="12">
        <f>IF(ResourceEffects[[#This Row],[event_type]]=1,0,1)</f>
        <v>0</v>
      </c>
      <c r="Z266" s="12">
        <f>IF(ResourceEffects[[#This Row],[Use Abundancies]]="Yes",1,0)</f>
        <v>0</v>
      </c>
      <c r="AA266" s="12">
        <f>ResourceEffects[[#This Row],[∆]]</f>
        <v>1</v>
      </c>
    </row>
    <row r="267" spans="1:27" x14ac:dyDescent="0.3">
      <c r="A267" s="15">
        <v>10</v>
      </c>
      <c r="B267" t="s">
        <v>127</v>
      </c>
      <c r="C267" s="14" t="s">
        <v>480</v>
      </c>
      <c r="D267" s="11" t="s">
        <v>394</v>
      </c>
      <c r="E267" s="11">
        <v>1</v>
      </c>
      <c r="F267" s="27" t="s">
        <v>387</v>
      </c>
      <c r="G267" t="s">
        <v>188</v>
      </c>
      <c r="H267" s="11" t="str">
        <f t="shared" si="17"/>
        <v>No</v>
      </c>
      <c r="I267" s="11">
        <f>0</f>
        <v>0</v>
      </c>
      <c r="J267" s="11" t="str">
        <f t="shared" si="18"/>
        <v>Yes</v>
      </c>
      <c r="K267" s="11" t="str">
        <f t="shared" si="19"/>
        <v>No</v>
      </c>
      <c r="L267" s="11">
        <f>INT(ResourceEffects[[#This Row],[Time Factor]]*TimeInterval/60/60/24)</f>
        <v>0</v>
      </c>
      <c r="M267" s="11">
        <f>INT(ResourceEffects[[#This Row],[Time Factor]]*TimeInterval/60/60)-ResourceEffects[[#This Row],[Days]]*24</f>
        <v>0</v>
      </c>
      <c r="N267" s="11">
        <f>INT(ResourceEffects[[#This Row],[Time Factor]]*TimeInterval/60)-ResourceEffects[[#This Row],[Hours]]*60-ResourceEffects[[#This Row],[Days]]*60*24</f>
        <v>0</v>
      </c>
      <c r="O267" s="11">
        <f>ResourceEffects[[#This Row],[Time Factor]]*TimeInterval-ResourceEffects[[#This Row],[Min]]*60-ResourceEffects[[#This Row],[Hours]]*60*60-ResourceEffects[[#This Row],[Days]]*60*60*24</f>
        <v>10</v>
      </c>
      <c r="P267" s="12">
        <f t="shared" ca="1" si="20"/>
        <v>971296430</v>
      </c>
      <c r="Q267" s="12">
        <f>_xlfn.XLOOKUP(ResourceEffects[[#This Row],[Protocol Name]],ProtocolNamesCol,ProtocolIds,"")</f>
        <v>21000</v>
      </c>
      <c r="R267" s="12">
        <f>ResourceEffects[[#This Row],[Time Factor]]</f>
        <v>10</v>
      </c>
      <c r="S267" s="12">
        <f>ResourceEffects[[#This Row],[Drone ID]]</f>
        <v>0</v>
      </c>
      <c r="T267" s="12">
        <f>_xlfn.XLOOKUP(ResourceEffects[[#This Row],[Resource Name]],ResourceNames,ResourceIds,"")</f>
        <v>2011</v>
      </c>
      <c r="U267" s="12">
        <f>_xlfn.XLOOKUP(ResourceEffects[[#This Row],[Event Type]],EventTypeNames,EventTypeIds,"")</f>
        <v>1</v>
      </c>
      <c r="V267" s="12">
        <f>IF(ResourceEffects[[#This Row],[Is Local]]="Yes",1,0)</f>
        <v>1</v>
      </c>
      <c r="W267" s="12">
        <f>IF(ResourceEffects[[#This Row],[Is Installed]]="Yes",1,0)</f>
        <v>0</v>
      </c>
      <c r="X267" s="12">
        <f>IF(ResourceEffects[[#This Row],[Status]]="Locked",1,0)</f>
        <v>0</v>
      </c>
      <c r="Y267" s="12">
        <f>IF(ResourceEffects[[#This Row],[event_type]]=1,0,1)</f>
        <v>0</v>
      </c>
      <c r="Z267" s="12">
        <f>IF(ResourceEffects[[#This Row],[Use Abundancies]]="Yes",1,0)</f>
        <v>0</v>
      </c>
      <c r="AA267" s="12">
        <f>ResourceEffects[[#This Row],[∆]]</f>
        <v>1</v>
      </c>
    </row>
    <row r="268" spans="1:27" x14ac:dyDescent="0.3">
      <c r="A268" s="15">
        <v>10</v>
      </c>
      <c r="B268" t="s">
        <v>127</v>
      </c>
      <c r="C268" s="14" t="s">
        <v>480</v>
      </c>
      <c r="D268" s="11" t="s">
        <v>394</v>
      </c>
      <c r="E268" s="11">
        <v>2</v>
      </c>
      <c r="F268" s="27" t="s">
        <v>387</v>
      </c>
      <c r="G268" t="s">
        <v>200</v>
      </c>
      <c r="H268" s="11" t="str">
        <f t="shared" si="17"/>
        <v>No</v>
      </c>
      <c r="I268" s="11">
        <f>0</f>
        <v>0</v>
      </c>
      <c r="J268" s="11" t="str">
        <f t="shared" si="18"/>
        <v>Yes</v>
      </c>
      <c r="K268" s="11" t="str">
        <f t="shared" si="19"/>
        <v>No</v>
      </c>
      <c r="L268" s="11">
        <f>INT(ResourceEffects[[#This Row],[Time Factor]]*TimeInterval/60/60/24)</f>
        <v>0</v>
      </c>
      <c r="M268" s="11">
        <f>INT(ResourceEffects[[#This Row],[Time Factor]]*TimeInterval/60/60)-ResourceEffects[[#This Row],[Days]]*24</f>
        <v>0</v>
      </c>
      <c r="N268" s="11">
        <f>INT(ResourceEffects[[#This Row],[Time Factor]]*TimeInterval/60)-ResourceEffects[[#This Row],[Hours]]*60-ResourceEffects[[#This Row],[Days]]*60*24</f>
        <v>0</v>
      </c>
      <c r="O268" s="11">
        <f>ResourceEffects[[#This Row],[Time Factor]]*TimeInterval-ResourceEffects[[#This Row],[Min]]*60-ResourceEffects[[#This Row],[Hours]]*60*60-ResourceEffects[[#This Row],[Days]]*60*60*24</f>
        <v>10</v>
      </c>
      <c r="P268" s="12">
        <f t="shared" ca="1" si="20"/>
        <v>889407498</v>
      </c>
      <c r="Q268" s="12">
        <f>_xlfn.XLOOKUP(ResourceEffects[[#This Row],[Protocol Name]],ProtocolNamesCol,ProtocolIds,"")</f>
        <v>21000</v>
      </c>
      <c r="R268" s="12">
        <f>ResourceEffects[[#This Row],[Time Factor]]</f>
        <v>10</v>
      </c>
      <c r="S268" s="12">
        <f>ResourceEffects[[#This Row],[Drone ID]]</f>
        <v>0</v>
      </c>
      <c r="T268" s="12">
        <f>_xlfn.XLOOKUP(ResourceEffects[[#This Row],[Resource Name]],ResourceNames,ResourceIds,"")</f>
        <v>2031</v>
      </c>
      <c r="U268" s="12">
        <f>_xlfn.XLOOKUP(ResourceEffects[[#This Row],[Event Type]],EventTypeNames,EventTypeIds,"")</f>
        <v>1</v>
      </c>
      <c r="V268" s="12">
        <f>IF(ResourceEffects[[#This Row],[Is Local]]="Yes",1,0)</f>
        <v>1</v>
      </c>
      <c r="W268" s="12">
        <f>IF(ResourceEffects[[#This Row],[Is Installed]]="Yes",1,0)</f>
        <v>0</v>
      </c>
      <c r="X268" s="12">
        <f>IF(ResourceEffects[[#This Row],[Status]]="Locked",1,0)</f>
        <v>0</v>
      </c>
      <c r="Y268" s="12">
        <f>IF(ResourceEffects[[#This Row],[event_type]]=1,0,1)</f>
        <v>0</v>
      </c>
      <c r="Z268" s="12">
        <f>IF(ResourceEffects[[#This Row],[Use Abundancies]]="Yes",1,0)</f>
        <v>0</v>
      </c>
      <c r="AA268" s="12">
        <f>ResourceEffects[[#This Row],[∆]]</f>
        <v>2</v>
      </c>
    </row>
    <row r="269" spans="1:27" x14ac:dyDescent="0.3">
      <c r="A269" s="15">
        <v>10</v>
      </c>
      <c r="B269" t="s">
        <v>127</v>
      </c>
      <c r="C269" s="14" t="s">
        <v>480</v>
      </c>
      <c r="D269" s="11" t="s">
        <v>394</v>
      </c>
      <c r="E269" s="11">
        <v>1</v>
      </c>
      <c r="F269" s="27" t="s">
        <v>387</v>
      </c>
      <c r="G269" t="s">
        <v>206</v>
      </c>
      <c r="H269" s="11" t="str">
        <f t="shared" si="17"/>
        <v>No</v>
      </c>
      <c r="I269" s="11">
        <f>0</f>
        <v>0</v>
      </c>
      <c r="J269" s="11" t="str">
        <f t="shared" si="18"/>
        <v>Yes</v>
      </c>
      <c r="K269" s="11" t="str">
        <f t="shared" si="19"/>
        <v>No</v>
      </c>
      <c r="L269" s="11">
        <f>INT(ResourceEffects[[#This Row],[Time Factor]]*TimeInterval/60/60/24)</f>
        <v>0</v>
      </c>
      <c r="M269" s="11">
        <f>INT(ResourceEffects[[#This Row],[Time Factor]]*TimeInterval/60/60)-ResourceEffects[[#This Row],[Days]]*24</f>
        <v>0</v>
      </c>
      <c r="N269" s="11">
        <f>INT(ResourceEffects[[#This Row],[Time Factor]]*TimeInterval/60)-ResourceEffects[[#This Row],[Hours]]*60-ResourceEffects[[#This Row],[Days]]*60*24</f>
        <v>0</v>
      </c>
      <c r="O269" s="11">
        <f>ResourceEffects[[#This Row],[Time Factor]]*TimeInterval-ResourceEffects[[#This Row],[Min]]*60-ResourceEffects[[#This Row],[Hours]]*60*60-ResourceEffects[[#This Row],[Days]]*60*60*24</f>
        <v>10</v>
      </c>
      <c r="P269" s="12">
        <f t="shared" ca="1" si="20"/>
        <v>188455535</v>
      </c>
      <c r="Q269" s="12">
        <f>_xlfn.XLOOKUP(ResourceEffects[[#This Row],[Protocol Name]],ProtocolNamesCol,ProtocolIds,"")</f>
        <v>21000</v>
      </c>
      <c r="R269" s="12">
        <f>ResourceEffects[[#This Row],[Time Factor]]</f>
        <v>10</v>
      </c>
      <c r="S269" s="12">
        <f>ResourceEffects[[#This Row],[Drone ID]]</f>
        <v>0</v>
      </c>
      <c r="T269" s="12">
        <f>_xlfn.XLOOKUP(ResourceEffects[[#This Row],[Resource Name]],ResourceNames,ResourceIds,"")</f>
        <v>2041</v>
      </c>
      <c r="U269" s="12">
        <f>_xlfn.XLOOKUP(ResourceEffects[[#This Row],[Event Type]],EventTypeNames,EventTypeIds,"")</f>
        <v>1</v>
      </c>
      <c r="V269" s="12">
        <f>IF(ResourceEffects[[#This Row],[Is Local]]="Yes",1,0)</f>
        <v>1</v>
      </c>
      <c r="W269" s="12">
        <f>IF(ResourceEffects[[#This Row],[Is Installed]]="Yes",1,0)</f>
        <v>0</v>
      </c>
      <c r="X269" s="12">
        <f>IF(ResourceEffects[[#This Row],[Status]]="Locked",1,0)</f>
        <v>0</v>
      </c>
      <c r="Y269" s="12">
        <f>IF(ResourceEffects[[#This Row],[event_type]]=1,0,1)</f>
        <v>0</v>
      </c>
      <c r="Z269" s="12">
        <f>IF(ResourceEffects[[#This Row],[Use Abundancies]]="Yes",1,0)</f>
        <v>0</v>
      </c>
      <c r="AA269" s="12">
        <f>ResourceEffects[[#This Row],[∆]]</f>
        <v>1</v>
      </c>
    </row>
    <row r="270" spans="1:27" x14ac:dyDescent="0.3">
      <c r="A270" s="16">
        <v>0</v>
      </c>
      <c r="B270" t="s">
        <v>128</v>
      </c>
      <c r="C270" s="14" t="s">
        <v>479</v>
      </c>
      <c r="D270" s="11" t="s">
        <v>395</v>
      </c>
      <c r="E270" s="11">
        <v>1</v>
      </c>
      <c r="F270" s="27" t="s">
        <v>387</v>
      </c>
      <c r="G270" t="s">
        <v>476</v>
      </c>
      <c r="H270" s="11" t="str">
        <f t="shared" si="17"/>
        <v>No</v>
      </c>
      <c r="I270" s="11">
        <f>0</f>
        <v>0</v>
      </c>
      <c r="J270" s="11" t="str">
        <f t="shared" si="18"/>
        <v>Yes</v>
      </c>
      <c r="K270" s="11" t="str">
        <f t="shared" si="19"/>
        <v>No</v>
      </c>
      <c r="L270" s="11">
        <f>INT(ResourceEffects[[#This Row],[Time Factor]]*TimeInterval/60/60/24)</f>
        <v>0</v>
      </c>
      <c r="M270" s="11">
        <f>INT(ResourceEffects[[#This Row],[Time Factor]]*TimeInterval/60/60)-ResourceEffects[[#This Row],[Days]]*24</f>
        <v>0</v>
      </c>
      <c r="N270" s="11">
        <f>INT(ResourceEffects[[#This Row],[Time Factor]]*TimeInterval/60)-ResourceEffects[[#This Row],[Hours]]*60-ResourceEffects[[#This Row],[Days]]*60*24</f>
        <v>0</v>
      </c>
      <c r="O270" s="11">
        <f>ResourceEffects[[#This Row],[Time Factor]]*TimeInterval-ResourceEffects[[#This Row],[Min]]*60-ResourceEffects[[#This Row],[Hours]]*60*60-ResourceEffects[[#This Row],[Days]]*60*60*24</f>
        <v>0</v>
      </c>
      <c r="P270" s="12">
        <f t="shared" ca="1" si="20"/>
        <v>281633282</v>
      </c>
      <c r="Q270" s="12">
        <f>_xlfn.XLOOKUP(ResourceEffects[[#This Row],[Protocol Name]],ProtocolNamesCol,ProtocolIds,"")</f>
        <v>21010</v>
      </c>
      <c r="R270" s="12">
        <f>ResourceEffects[[#This Row],[Time Factor]]</f>
        <v>0</v>
      </c>
      <c r="S270" s="12">
        <f>ResourceEffects[[#This Row],[Drone ID]]</f>
        <v>0</v>
      </c>
      <c r="T270" s="12">
        <f>_xlfn.XLOOKUP(ResourceEffects[[#This Row],[Resource Name]],ResourceNames,ResourceIds,"")</f>
        <v>5201</v>
      </c>
      <c r="U270" s="12">
        <f>_xlfn.XLOOKUP(ResourceEffects[[#This Row],[Event Type]],EventTypeNames,EventTypeIds,"")</f>
        <v>2</v>
      </c>
      <c r="V270" s="12">
        <f>IF(ResourceEffects[[#This Row],[Is Local]]="Yes",1,0)</f>
        <v>1</v>
      </c>
      <c r="W270" s="12">
        <f>IF(ResourceEffects[[#This Row],[Is Installed]]="Yes",1,0)</f>
        <v>0</v>
      </c>
      <c r="X270" s="12">
        <f>IF(ResourceEffects[[#This Row],[Status]]="Locked",1,0)</f>
        <v>0</v>
      </c>
      <c r="Y270" s="12">
        <f>IF(ResourceEffects[[#This Row],[event_type]]=1,0,1)</f>
        <v>1</v>
      </c>
      <c r="Z270" s="12">
        <f>IF(ResourceEffects[[#This Row],[Use Abundancies]]="Yes",1,0)</f>
        <v>0</v>
      </c>
      <c r="AA270" s="12">
        <f>ResourceEffects[[#This Row],[∆]]</f>
        <v>1</v>
      </c>
    </row>
    <row r="271" spans="1:27" x14ac:dyDescent="0.3">
      <c r="A271" s="16">
        <v>0</v>
      </c>
      <c r="B271" t="s">
        <v>128</v>
      </c>
      <c r="C271" s="14" t="s">
        <v>479</v>
      </c>
      <c r="D271" s="11" t="s">
        <v>394</v>
      </c>
      <c r="E271" s="11">
        <v>1</v>
      </c>
      <c r="F271" s="27" t="s">
        <v>387</v>
      </c>
      <c r="G271" t="s">
        <v>476</v>
      </c>
      <c r="H271" s="11" t="str">
        <f t="shared" si="17"/>
        <v>No</v>
      </c>
      <c r="I271" s="11">
        <f>0</f>
        <v>0</v>
      </c>
      <c r="J271" s="11" t="str">
        <f t="shared" si="18"/>
        <v>Yes</v>
      </c>
      <c r="K271" s="11" t="str">
        <f t="shared" si="19"/>
        <v>No</v>
      </c>
      <c r="L271" s="11">
        <f>INT(ResourceEffects[[#This Row],[Time Factor]]*TimeInterval/60/60/24)</f>
        <v>0</v>
      </c>
      <c r="M271" s="11">
        <f>INT(ResourceEffects[[#This Row],[Time Factor]]*TimeInterval/60/60)-ResourceEffects[[#This Row],[Days]]*24</f>
        <v>0</v>
      </c>
      <c r="N271" s="11">
        <f>INT(ResourceEffects[[#This Row],[Time Factor]]*TimeInterval/60)-ResourceEffects[[#This Row],[Hours]]*60-ResourceEffects[[#This Row],[Days]]*60*24</f>
        <v>0</v>
      </c>
      <c r="O271" s="11">
        <f>ResourceEffects[[#This Row],[Time Factor]]*TimeInterval-ResourceEffects[[#This Row],[Min]]*60-ResourceEffects[[#This Row],[Hours]]*60*60-ResourceEffects[[#This Row],[Days]]*60*60*24</f>
        <v>0</v>
      </c>
      <c r="P271" s="12">
        <f t="shared" ca="1" si="20"/>
        <v>122043736</v>
      </c>
      <c r="Q271" s="12">
        <f>_xlfn.XLOOKUP(ResourceEffects[[#This Row],[Protocol Name]],ProtocolNamesCol,ProtocolIds,"")</f>
        <v>21010</v>
      </c>
      <c r="R271" s="12">
        <f>ResourceEffects[[#This Row],[Time Factor]]</f>
        <v>0</v>
      </c>
      <c r="S271" s="12">
        <f>ResourceEffects[[#This Row],[Drone ID]]</f>
        <v>0</v>
      </c>
      <c r="T271" s="12">
        <f>_xlfn.XLOOKUP(ResourceEffects[[#This Row],[Resource Name]],ResourceNames,ResourceIds,"")</f>
        <v>5201</v>
      </c>
      <c r="U271" s="12">
        <f>_xlfn.XLOOKUP(ResourceEffects[[#This Row],[Event Type]],EventTypeNames,EventTypeIds,"")</f>
        <v>1</v>
      </c>
      <c r="V271" s="12">
        <f>IF(ResourceEffects[[#This Row],[Is Local]]="Yes",1,0)</f>
        <v>1</v>
      </c>
      <c r="W271" s="12">
        <f>IF(ResourceEffects[[#This Row],[Is Installed]]="Yes",1,0)</f>
        <v>0</v>
      </c>
      <c r="X271" s="12">
        <f>IF(ResourceEffects[[#This Row],[Status]]="Locked",1,0)</f>
        <v>0</v>
      </c>
      <c r="Y271" s="12">
        <f>IF(ResourceEffects[[#This Row],[event_type]]=1,0,1)</f>
        <v>0</v>
      </c>
      <c r="Z271" s="12">
        <f>IF(ResourceEffects[[#This Row],[Use Abundancies]]="Yes",1,0)</f>
        <v>0</v>
      </c>
      <c r="AA271" s="12">
        <f>ResourceEffects[[#This Row],[∆]]</f>
        <v>1</v>
      </c>
    </row>
    <row r="272" spans="1:27" x14ac:dyDescent="0.3">
      <c r="A272" s="15">
        <v>1</v>
      </c>
      <c r="B272" t="s">
        <v>128</v>
      </c>
      <c r="C272" s="14" t="s">
        <v>478</v>
      </c>
      <c r="D272" s="11" t="s">
        <v>395</v>
      </c>
      <c r="E272" s="11">
        <v>20</v>
      </c>
      <c r="F272" s="27" t="s">
        <v>387</v>
      </c>
      <c r="G272" t="s">
        <v>165</v>
      </c>
      <c r="H272" s="11" t="str">
        <f t="shared" si="17"/>
        <v>No</v>
      </c>
      <c r="I272" s="11">
        <f>0</f>
        <v>0</v>
      </c>
      <c r="J272" s="11" t="str">
        <f t="shared" si="18"/>
        <v>Yes</v>
      </c>
      <c r="K272" s="11" t="str">
        <f t="shared" si="19"/>
        <v>No</v>
      </c>
      <c r="L272" s="11">
        <f>INT(ResourceEffects[[#This Row],[Time Factor]]*TimeInterval/60/60/24)</f>
        <v>0</v>
      </c>
      <c r="M272" s="11">
        <f>INT(ResourceEffects[[#This Row],[Time Factor]]*TimeInterval/60/60)-ResourceEffects[[#This Row],[Days]]*24</f>
        <v>0</v>
      </c>
      <c r="N272" s="11">
        <f>INT(ResourceEffects[[#This Row],[Time Factor]]*TimeInterval/60)-ResourceEffects[[#This Row],[Hours]]*60-ResourceEffects[[#This Row],[Days]]*60*24</f>
        <v>0</v>
      </c>
      <c r="O272" s="11">
        <f>ResourceEffects[[#This Row],[Time Factor]]*TimeInterval-ResourceEffects[[#This Row],[Min]]*60-ResourceEffects[[#This Row],[Hours]]*60*60-ResourceEffects[[#This Row],[Days]]*60*60*24</f>
        <v>1</v>
      </c>
      <c r="P272" s="12">
        <f t="shared" ca="1" si="20"/>
        <v>888463343</v>
      </c>
      <c r="Q272" s="12">
        <f>_xlfn.XLOOKUP(ResourceEffects[[#This Row],[Protocol Name]],ProtocolNamesCol,ProtocolIds,"")</f>
        <v>21010</v>
      </c>
      <c r="R272" s="12">
        <f>ResourceEffects[[#This Row],[Time Factor]]</f>
        <v>1</v>
      </c>
      <c r="S272" s="12">
        <f>ResourceEffects[[#This Row],[Drone ID]]</f>
        <v>0</v>
      </c>
      <c r="T272" s="12">
        <f>_xlfn.XLOOKUP(ResourceEffects[[#This Row],[Resource Name]],ResourceNames,ResourceIds,"")</f>
        <v>1010</v>
      </c>
      <c r="U272" s="12">
        <f>_xlfn.XLOOKUP(ResourceEffects[[#This Row],[Event Type]],EventTypeNames,EventTypeIds,"")</f>
        <v>2</v>
      </c>
      <c r="V272" s="12">
        <f>IF(ResourceEffects[[#This Row],[Is Local]]="Yes",1,0)</f>
        <v>1</v>
      </c>
      <c r="W272" s="12">
        <f>IF(ResourceEffects[[#This Row],[Is Installed]]="Yes",1,0)</f>
        <v>0</v>
      </c>
      <c r="X272" s="12">
        <f>IF(ResourceEffects[[#This Row],[Status]]="Locked",1,0)</f>
        <v>0</v>
      </c>
      <c r="Y272" s="12">
        <f>IF(ResourceEffects[[#This Row],[event_type]]=1,0,1)</f>
        <v>1</v>
      </c>
      <c r="Z272" s="12">
        <f>IF(ResourceEffects[[#This Row],[Use Abundancies]]="Yes",1,0)</f>
        <v>0</v>
      </c>
      <c r="AA272" s="12">
        <f>ResourceEffects[[#This Row],[∆]]</f>
        <v>20</v>
      </c>
    </row>
    <row r="273" spans="1:27" x14ac:dyDescent="0.3">
      <c r="A273" s="16">
        <v>2</v>
      </c>
      <c r="B273" t="s">
        <v>128</v>
      </c>
      <c r="C273" s="14" t="s">
        <v>481</v>
      </c>
      <c r="D273" s="11" t="s">
        <v>395</v>
      </c>
      <c r="E273" s="11">
        <v>1</v>
      </c>
      <c r="F273" s="27" t="s">
        <v>387</v>
      </c>
      <c r="G273" t="s">
        <v>476</v>
      </c>
      <c r="H273" s="11" t="str">
        <f t="shared" si="17"/>
        <v>No</v>
      </c>
      <c r="I273" s="11">
        <f>0</f>
        <v>0</v>
      </c>
      <c r="J273" s="11" t="str">
        <f t="shared" si="18"/>
        <v>Yes</v>
      </c>
      <c r="K273" s="11" t="str">
        <f t="shared" si="19"/>
        <v>No</v>
      </c>
      <c r="L273" s="11">
        <f>INT(ResourceEffects[[#This Row],[Time Factor]]*TimeInterval/60/60/24)</f>
        <v>0</v>
      </c>
      <c r="M273" s="11">
        <f>INT(ResourceEffects[[#This Row],[Time Factor]]*TimeInterval/60/60)-ResourceEffects[[#This Row],[Days]]*24</f>
        <v>0</v>
      </c>
      <c r="N273" s="11">
        <f>INT(ResourceEffects[[#This Row],[Time Factor]]*TimeInterval/60)-ResourceEffects[[#This Row],[Hours]]*60-ResourceEffects[[#This Row],[Days]]*60*24</f>
        <v>0</v>
      </c>
      <c r="O273" s="11">
        <f>ResourceEffects[[#This Row],[Time Factor]]*TimeInterval-ResourceEffects[[#This Row],[Min]]*60-ResourceEffects[[#This Row],[Hours]]*60*60-ResourceEffects[[#This Row],[Days]]*60*60*24</f>
        <v>2</v>
      </c>
      <c r="P273" s="12">
        <f t="shared" ca="1" si="20"/>
        <v>940202069</v>
      </c>
      <c r="Q273" s="12">
        <f>_xlfn.XLOOKUP(ResourceEffects[[#This Row],[Protocol Name]],ProtocolNamesCol,ProtocolIds,"")</f>
        <v>21010</v>
      </c>
      <c r="R273" s="12">
        <f>ResourceEffects[[#This Row],[Time Factor]]</f>
        <v>2</v>
      </c>
      <c r="S273" s="12">
        <f>ResourceEffects[[#This Row],[Drone ID]]</f>
        <v>0</v>
      </c>
      <c r="T273" s="12">
        <f>_xlfn.XLOOKUP(ResourceEffects[[#This Row],[Resource Name]],ResourceNames,ResourceIds,"")</f>
        <v>5201</v>
      </c>
      <c r="U273" s="12">
        <f>_xlfn.XLOOKUP(ResourceEffects[[#This Row],[Event Type]],EventTypeNames,EventTypeIds,"")</f>
        <v>2</v>
      </c>
      <c r="V273" s="12">
        <f>IF(ResourceEffects[[#This Row],[Is Local]]="Yes",1,0)</f>
        <v>1</v>
      </c>
      <c r="W273" s="12">
        <f>IF(ResourceEffects[[#This Row],[Is Installed]]="Yes",1,0)</f>
        <v>0</v>
      </c>
      <c r="X273" s="12">
        <f>IF(ResourceEffects[[#This Row],[Status]]="Locked",1,0)</f>
        <v>0</v>
      </c>
      <c r="Y273" s="12">
        <f>IF(ResourceEffects[[#This Row],[event_type]]=1,0,1)</f>
        <v>1</v>
      </c>
      <c r="Z273" s="12">
        <f>IF(ResourceEffects[[#This Row],[Use Abundancies]]="Yes",1,0)</f>
        <v>0</v>
      </c>
      <c r="AA273" s="12">
        <f>ResourceEffects[[#This Row],[∆]]</f>
        <v>1</v>
      </c>
    </row>
    <row r="274" spans="1:27" x14ac:dyDescent="0.3">
      <c r="A274" s="16">
        <v>2</v>
      </c>
      <c r="B274" t="s">
        <v>128</v>
      </c>
      <c r="C274" s="14" t="s">
        <v>481</v>
      </c>
      <c r="D274" s="11" t="s">
        <v>394</v>
      </c>
      <c r="E274" s="11">
        <v>1</v>
      </c>
      <c r="F274" s="27" t="s">
        <v>383</v>
      </c>
      <c r="G274" t="s">
        <v>476</v>
      </c>
      <c r="H274" s="11" t="str">
        <f t="shared" si="17"/>
        <v>No</v>
      </c>
      <c r="I274" s="11">
        <f>0</f>
        <v>0</v>
      </c>
      <c r="J274" s="11" t="str">
        <f t="shared" si="18"/>
        <v>Yes</v>
      </c>
      <c r="K274" s="11" t="str">
        <f t="shared" si="19"/>
        <v>No</v>
      </c>
      <c r="L274" s="11">
        <f>INT(ResourceEffects[[#This Row],[Time Factor]]*TimeInterval/60/60/24)</f>
        <v>0</v>
      </c>
      <c r="M274" s="11">
        <f>INT(ResourceEffects[[#This Row],[Time Factor]]*TimeInterval/60/60)-ResourceEffects[[#This Row],[Days]]*24</f>
        <v>0</v>
      </c>
      <c r="N274" s="11">
        <f>INT(ResourceEffects[[#This Row],[Time Factor]]*TimeInterval/60)-ResourceEffects[[#This Row],[Hours]]*60-ResourceEffects[[#This Row],[Days]]*60*24</f>
        <v>0</v>
      </c>
      <c r="O274" s="11">
        <f>ResourceEffects[[#This Row],[Time Factor]]*TimeInterval-ResourceEffects[[#This Row],[Min]]*60-ResourceEffects[[#This Row],[Hours]]*60*60-ResourceEffects[[#This Row],[Days]]*60*60*24</f>
        <v>2</v>
      </c>
      <c r="P274" s="12">
        <f t="shared" ca="1" si="20"/>
        <v>654047161</v>
      </c>
      <c r="Q274" s="12">
        <f>_xlfn.XLOOKUP(ResourceEffects[[#This Row],[Protocol Name]],ProtocolNamesCol,ProtocolIds,"")</f>
        <v>21010</v>
      </c>
      <c r="R274" s="12">
        <f>ResourceEffects[[#This Row],[Time Factor]]</f>
        <v>2</v>
      </c>
      <c r="S274" s="12">
        <f>ResourceEffects[[#This Row],[Drone ID]]</f>
        <v>0</v>
      </c>
      <c r="T274" s="12">
        <f>_xlfn.XLOOKUP(ResourceEffects[[#This Row],[Resource Name]],ResourceNames,ResourceIds,"")</f>
        <v>5201</v>
      </c>
      <c r="U274" s="12">
        <f>_xlfn.XLOOKUP(ResourceEffects[[#This Row],[Event Type]],EventTypeNames,EventTypeIds,"")</f>
        <v>1</v>
      </c>
      <c r="V274" s="12">
        <f>IF(ResourceEffects[[#This Row],[Is Local]]="Yes",1,0)</f>
        <v>1</v>
      </c>
      <c r="W274" s="12">
        <f>IF(ResourceEffects[[#This Row],[Is Installed]]="Yes",1,0)</f>
        <v>0</v>
      </c>
      <c r="X274" s="12">
        <f>IF(ResourceEffects[[#This Row],[Status]]="Locked",1,0)</f>
        <v>1</v>
      </c>
      <c r="Y274" s="12">
        <f>IF(ResourceEffects[[#This Row],[event_type]]=1,0,1)</f>
        <v>0</v>
      </c>
      <c r="Z274" s="12">
        <f>IF(ResourceEffects[[#This Row],[Use Abundancies]]="Yes",1,0)</f>
        <v>0</v>
      </c>
      <c r="AA274" s="12">
        <f>ResourceEffects[[#This Row],[∆]]</f>
        <v>1</v>
      </c>
    </row>
    <row r="275" spans="1:27" x14ac:dyDescent="0.3">
      <c r="A275" s="16">
        <v>9</v>
      </c>
      <c r="B275" t="s">
        <v>128</v>
      </c>
      <c r="C275" s="14" t="s">
        <v>482</v>
      </c>
      <c r="D275" s="11" t="s">
        <v>395</v>
      </c>
      <c r="E275" s="11">
        <v>1</v>
      </c>
      <c r="F275" s="27" t="s">
        <v>383</v>
      </c>
      <c r="G275" t="s">
        <v>476</v>
      </c>
      <c r="H275" s="11" t="str">
        <f t="shared" si="17"/>
        <v>No</v>
      </c>
      <c r="I275" s="11">
        <f>0</f>
        <v>0</v>
      </c>
      <c r="J275" s="11" t="str">
        <f t="shared" si="18"/>
        <v>Yes</v>
      </c>
      <c r="K275" s="11" t="str">
        <f t="shared" si="19"/>
        <v>No</v>
      </c>
      <c r="L275" s="11">
        <f>INT(ResourceEffects[[#This Row],[Time Factor]]*TimeInterval/60/60/24)</f>
        <v>0</v>
      </c>
      <c r="M275" s="11">
        <f>INT(ResourceEffects[[#This Row],[Time Factor]]*TimeInterval/60/60)-ResourceEffects[[#This Row],[Days]]*24</f>
        <v>0</v>
      </c>
      <c r="N275" s="11">
        <f>INT(ResourceEffects[[#This Row],[Time Factor]]*TimeInterval/60)-ResourceEffects[[#This Row],[Hours]]*60-ResourceEffects[[#This Row],[Days]]*60*24</f>
        <v>0</v>
      </c>
      <c r="O275" s="11">
        <f>ResourceEffects[[#This Row],[Time Factor]]*TimeInterval-ResourceEffects[[#This Row],[Min]]*60-ResourceEffects[[#This Row],[Hours]]*60*60-ResourceEffects[[#This Row],[Days]]*60*60*24</f>
        <v>9</v>
      </c>
      <c r="P275" s="12">
        <f t="shared" ca="1" si="20"/>
        <v>7947045</v>
      </c>
      <c r="Q275" s="12">
        <f>_xlfn.XLOOKUP(ResourceEffects[[#This Row],[Protocol Name]],ProtocolNamesCol,ProtocolIds,"")</f>
        <v>21010</v>
      </c>
      <c r="R275" s="12">
        <f>ResourceEffects[[#This Row],[Time Factor]]</f>
        <v>9</v>
      </c>
      <c r="S275" s="12">
        <f>ResourceEffects[[#This Row],[Drone ID]]</f>
        <v>0</v>
      </c>
      <c r="T275" s="12">
        <f>_xlfn.XLOOKUP(ResourceEffects[[#This Row],[Resource Name]],ResourceNames,ResourceIds,"")</f>
        <v>5201</v>
      </c>
      <c r="U275" s="12">
        <f>_xlfn.XLOOKUP(ResourceEffects[[#This Row],[Event Type]],EventTypeNames,EventTypeIds,"")</f>
        <v>2</v>
      </c>
      <c r="V275" s="12">
        <f>IF(ResourceEffects[[#This Row],[Is Local]]="Yes",1,0)</f>
        <v>1</v>
      </c>
      <c r="W275" s="12">
        <f>IF(ResourceEffects[[#This Row],[Is Installed]]="Yes",1,0)</f>
        <v>0</v>
      </c>
      <c r="X275" s="12">
        <f>IF(ResourceEffects[[#This Row],[Status]]="Locked",1,0)</f>
        <v>1</v>
      </c>
      <c r="Y275" s="12">
        <f>IF(ResourceEffects[[#This Row],[event_type]]=1,0,1)</f>
        <v>1</v>
      </c>
      <c r="Z275" s="12">
        <f>IF(ResourceEffects[[#This Row],[Use Abundancies]]="Yes",1,0)</f>
        <v>0</v>
      </c>
      <c r="AA275" s="12">
        <f>ResourceEffects[[#This Row],[∆]]</f>
        <v>1</v>
      </c>
    </row>
    <row r="276" spans="1:27" x14ac:dyDescent="0.3">
      <c r="A276" s="16">
        <v>9</v>
      </c>
      <c r="B276" t="s">
        <v>128</v>
      </c>
      <c r="C276" s="14" t="s">
        <v>482</v>
      </c>
      <c r="D276" s="11" t="s">
        <v>394</v>
      </c>
      <c r="E276" s="11">
        <v>1</v>
      </c>
      <c r="F276" s="27" t="s">
        <v>387</v>
      </c>
      <c r="G276" t="s">
        <v>476</v>
      </c>
      <c r="H276" s="11" t="str">
        <f t="shared" si="17"/>
        <v>No</v>
      </c>
      <c r="I276" s="11">
        <f>0</f>
        <v>0</v>
      </c>
      <c r="J276" s="11" t="str">
        <f t="shared" si="18"/>
        <v>Yes</v>
      </c>
      <c r="K276" s="11" t="str">
        <f t="shared" si="19"/>
        <v>No</v>
      </c>
      <c r="L276" s="11">
        <f>INT(ResourceEffects[[#This Row],[Time Factor]]*TimeInterval/60/60/24)</f>
        <v>0</v>
      </c>
      <c r="M276" s="11">
        <f>INT(ResourceEffects[[#This Row],[Time Factor]]*TimeInterval/60/60)-ResourceEffects[[#This Row],[Days]]*24</f>
        <v>0</v>
      </c>
      <c r="N276" s="11">
        <f>INT(ResourceEffects[[#This Row],[Time Factor]]*TimeInterval/60)-ResourceEffects[[#This Row],[Hours]]*60-ResourceEffects[[#This Row],[Days]]*60*24</f>
        <v>0</v>
      </c>
      <c r="O276" s="11">
        <f>ResourceEffects[[#This Row],[Time Factor]]*TimeInterval-ResourceEffects[[#This Row],[Min]]*60-ResourceEffects[[#This Row],[Hours]]*60*60-ResourceEffects[[#This Row],[Days]]*60*60*24</f>
        <v>9</v>
      </c>
      <c r="P276" s="12">
        <f t="shared" ca="1" si="20"/>
        <v>49935940</v>
      </c>
      <c r="Q276" s="12">
        <f>_xlfn.XLOOKUP(ResourceEffects[[#This Row],[Protocol Name]],ProtocolNamesCol,ProtocolIds,"")</f>
        <v>21010</v>
      </c>
      <c r="R276" s="12">
        <f>ResourceEffects[[#This Row],[Time Factor]]</f>
        <v>9</v>
      </c>
      <c r="S276" s="12">
        <f>ResourceEffects[[#This Row],[Drone ID]]</f>
        <v>0</v>
      </c>
      <c r="T276" s="12">
        <f>_xlfn.XLOOKUP(ResourceEffects[[#This Row],[Resource Name]],ResourceNames,ResourceIds,"")</f>
        <v>5201</v>
      </c>
      <c r="U276" s="12">
        <f>_xlfn.XLOOKUP(ResourceEffects[[#This Row],[Event Type]],EventTypeNames,EventTypeIds,"")</f>
        <v>1</v>
      </c>
      <c r="V276" s="12">
        <f>IF(ResourceEffects[[#This Row],[Is Local]]="Yes",1,0)</f>
        <v>1</v>
      </c>
      <c r="W276" s="12">
        <f>IF(ResourceEffects[[#This Row],[Is Installed]]="Yes",1,0)</f>
        <v>0</v>
      </c>
      <c r="X276" s="12">
        <f>IF(ResourceEffects[[#This Row],[Status]]="Locked",1,0)</f>
        <v>0</v>
      </c>
      <c r="Y276" s="12">
        <f>IF(ResourceEffects[[#This Row],[event_type]]=1,0,1)</f>
        <v>0</v>
      </c>
      <c r="Z276" s="12">
        <f>IF(ResourceEffects[[#This Row],[Use Abundancies]]="Yes",1,0)</f>
        <v>0</v>
      </c>
      <c r="AA276" s="12">
        <f>ResourceEffects[[#This Row],[∆]]</f>
        <v>1</v>
      </c>
    </row>
    <row r="277" spans="1:27" x14ac:dyDescent="0.3">
      <c r="A277" s="15">
        <v>10</v>
      </c>
      <c r="B277" t="s">
        <v>128</v>
      </c>
      <c r="C277" s="14" t="s">
        <v>480</v>
      </c>
      <c r="D277" s="11" t="s">
        <v>394</v>
      </c>
      <c r="E277" s="11">
        <v>3</v>
      </c>
      <c r="F277" s="27" t="s">
        <v>387</v>
      </c>
      <c r="G277" t="s">
        <v>188</v>
      </c>
      <c r="H277" s="11" t="str">
        <f t="shared" si="17"/>
        <v>No</v>
      </c>
      <c r="I277" s="11">
        <f>0</f>
        <v>0</v>
      </c>
      <c r="J277" s="11" t="str">
        <f t="shared" si="18"/>
        <v>Yes</v>
      </c>
      <c r="K277" s="11" t="str">
        <f t="shared" si="19"/>
        <v>No</v>
      </c>
      <c r="L277" s="11">
        <f>INT(ResourceEffects[[#This Row],[Time Factor]]*TimeInterval/60/60/24)</f>
        <v>0</v>
      </c>
      <c r="M277" s="11">
        <f>INT(ResourceEffects[[#This Row],[Time Factor]]*TimeInterval/60/60)-ResourceEffects[[#This Row],[Days]]*24</f>
        <v>0</v>
      </c>
      <c r="N277" s="11">
        <f>INT(ResourceEffects[[#This Row],[Time Factor]]*TimeInterval/60)-ResourceEffects[[#This Row],[Hours]]*60-ResourceEffects[[#This Row],[Days]]*60*24</f>
        <v>0</v>
      </c>
      <c r="O277" s="11">
        <f>ResourceEffects[[#This Row],[Time Factor]]*TimeInterval-ResourceEffects[[#This Row],[Min]]*60-ResourceEffects[[#This Row],[Hours]]*60*60-ResourceEffects[[#This Row],[Days]]*60*60*24</f>
        <v>10</v>
      </c>
      <c r="P277" s="12">
        <f t="shared" ca="1" si="20"/>
        <v>579308471</v>
      </c>
      <c r="Q277" s="12">
        <f>_xlfn.XLOOKUP(ResourceEffects[[#This Row],[Protocol Name]],ProtocolNamesCol,ProtocolIds,"")</f>
        <v>21010</v>
      </c>
      <c r="R277" s="12">
        <f>ResourceEffects[[#This Row],[Time Factor]]</f>
        <v>10</v>
      </c>
      <c r="S277" s="12">
        <f>ResourceEffects[[#This Row],[Drone ID]]</f>
        <v>0</v>
      </c>
      <c r="T277" s="12">
        <f>_xlfn.XLOOKUP(ResourceEffects[[#This Row],[Resource Name]],ResourceNames,ResourceIds,"")</f>
        <v>2011</v>
      </c>
      <c r="U277" s="12">
        <f>_xlfn.XLOOKUP(ResourceEffects[[#This Row],[Event Type]],EventTypeNames,EventTypeIds,"")</f>
        <v>1</v>
      </c>
      <c r="V277" s="12">
        <f>IF(ResourceEffects[[#This Row],[Is Local]]="Yes",1,0)</f>
        <v>1</v>
      </c>
      <c r="W277" s="12">
        <f>IF(ResourceEffects[[#This Row],[Is Installed]]="Yes",1,0)</f>
        <v>0</v>
      </c>
      <c r="X277" s="12">
        <f>IF(ResourceEffects[[#This Row],[Status]]="Locked",1,0)</f>
        <v>0</v>
      </c>
      <c r="Y277" s="12">
        <f>IF(ResourceEffects[[#This Row],[event_type]]=1,0,1)</f>
        <v>0</v>
      </c>
      <c r="Z277" s="12">
        <f>IF(ResourceEffects[[#This Row],[Use Abundancies]]="Yes",1,0)</f>
        <v>0</v>
      </c>
      <c r="AA277" s="12">
        <f>ResourceEffects[[#This Row],[∆]]</f>
        <v>3</v>
      </c>
    </row>
    <row r="278" spans="1:27" x14ac:dyDescent="0.3">
      <c r="A278" s="15">
        <v>10</v>
      </c>
      <c r="B278" t="s">
        <v>128</v>
      </c>
      <c r="C278" s="14" t="s">
        <v>480</v>
      </c>
      <c r="D278" s="11" t="s">
        <v>394</v>
      </c>
      <c r="E278" s="11">
        <v>1</v>
      </c>
      <c r="F278" s="27" t="s">
        <v>387</v>
      </c>
      <c r="G278" t="s">
        <v>200</v>
      </c>
      <c r="H278" s="11" t="str">
        <f t="shared" si="17"/>
        <v>No</v>
      </c>
      <c r="I278" s="11">
        <f>0</f>
        <v>0</v>
      </c>
      <c r="J278" s="11" t="str">
        <f t="shared" si="18"/>
        <v>Yes</v>
      </c>
      <c r="K278" s="11" t="str">
        <f t="shared" si="19"/>
        <v>No</v>
      </c>
      <c r="L278" s="11">
        <f>INT(ResourceEffects[[#This Row],[Time Factor]]*TimeInterval/60/60/24)</f>
        <v>0</v>
      </c>
      <c r="M278" s="11">
        <f>INT(ResourceEffects[[#This Row],[Time Factor]]*TimeInterval/60/60)-ResourceEffects[[#This Row],[Days]]*24</f>
        <v>0</v>
      </c>
      <c r="N278" s="11">
        <f>INT(ResourceEffects[[#This Row],[Time Factor]]*TimeInterval/60)-ResourceEffects[[#This Row],[Hours]]*60-ResourceEffects[[#This Row],[Days]]*60*24</f>
        <v>0</v>
      </c>
      <c r="O278" s="11">
        <f>ResourceEffects[[#This Row],[Time Factor]]*TimeInterval-ResourceEffects[[#This Row],[Min]]*60-ResourceEffects[[#This Row],[Hours]]*60*60-ResourceEffects[[#This Row],[Days]]*60*60*24</f>
        <v>10</v>
      </c>
      <c r="P278" s="12">
        <f t="shared" ca="1" si="20"/>
        <v>625107209</v>
      </c>
      <c r="Q278" s="12">
        <f>_xlfn.XLOOKUP(ResourceEffects[[#This Row],[Protocol Name]],ProtocolNamesCol,ProtocolIds,"")</f>
        <v>21010</v>
      </c>
      <c r="R278" s="12">
        <f>ResourceEffects[[#This Row],[Time Factor]]</f>
        <v>10</v>
      </c>
      <c r="S278" s="12">
        <f>ResourceEffects[[#This Row],[Drone ID]]</f>
        <v>0</v>
      </c>
      <c r="T278" s="12">
        <f>_xlfn.XLOOKUP(ResourceEffects[[#This Row],[Resource Name]],ResourceNames,ResourceIds,"")</f>
        <v>2031</v>
      </c>
      <c r="U278" s="12">
        <f>_xlfn.XLOOKUP(ResourceEffects[[#This Row],[Event Type]],EventTypeNames,EventTypeIds,"")</f>
        <v>1</v>
      </c>
      <c r="V278" s="12">
        <f>IF(ResourceEffects[[#This Row],[Is Local]]="Yes",1,0)</f>
        <v>1</v>
      </c>
      <c r="W278" s="12">
        <f>IF(ResourceEffects[[#This Row],[Is Installed]]="Yes",1,0)</f>
        <v>0</v>
      </c>
      <c r="X278" s="12">
        <f>IF(ResourceEffects[[#This Row],[Status]]="Locked",1,0)</f>
        <v>0</v>
      </c>
      <c r="Y278" s="12">
        <f>IF(ResourceEffects[[#This Row],[event_type]]=1,0,1)</f>
        <v>0</v>
      </c>
      <c r="Z278" s="12">
        <f>IF(ResourceEffects[[#This Row],[Use Abundancies]]="Yes",1,0)</f>
        <v>0</v>
      </c>
      <c r="AA278" s="12">
        <f>ResourceEffects[[#This Row],[∆]]</f>
        <v>1</v>
      </c>
    </row>
    <row r="279" spans="1:27" x14ac:dyDescent="0.3">
      <c r="A279" s="15">
        <v>10</v>
      </c>
      <c r="B279" t="s">
        <v>128</v>
      </c>
      <c r="C279" s="14" t="s">
        <v>480</v>
      </c>
      <c r="D279" s="11" t="s">
        <v>394</v>
      </c>
      <c r="E279" s="11">
        <v>1</v>
      </c>
      <c r="F279" s="27" t="s">
        <v>387</v>
      </c>
      <c r="G279" t="s">
        <v>204</v>
      </c>
      <c r="H279" s="11" t="str">
        <f t="shared" si="17"/>
        <v>No</v>
      </c>
      <c r="I279" s="11">
        <f>0</f>
        <v>0</v>
      </c>
      <c r="J279" s="11" t="str">
        <f t="shared" si="18"/>
        <v>Yes</v>
      </c>
      <c r="K279" s="11" t="str">
        <f t="shared" si="19"/>
        <v>No</v>
      </c>
      <c r="L279" s="11">
        <f>INT(ResourceEffects[[#This Row],[Time Factor]]*TimeInterval/60/60/24)</f>
        <v>0</v>
      </c>
      <c r="M279" s="11">
        <f>INT(ResourceEffects[[#This Row],[Time Factor]]*TimeInterval/60/60)-ResourceEffects[[#This Row],[Days]]*24</f>
        <v>0</v>
      </c>
      <c r="N279" s="11">
        <f>INT(ResourceEffects[[#This Row],[Time Factor]]*TimeInterval/60)-ResourceEffects[[#This Row],[Hours]]*60-ResourceEffects[[#This Row],[Days]]*60*24</f>
        <v>0</v>
      </c>
      <c r="O279" s="11">
        <f>ResourceEffects[[#This Row],[Time Factor]]*TimeInterval-ResourceEffects[[#This Row],[Min]]*60-ResourceEffects[[#This Row],[Hours]]*60*60-ResourceEffects[[#This Row],[Days]]*60*60*24</f>
        <v>10</v>
      </c>
      <c r="P279" s="12">
        <f t="shared" ca="1" si="20"/>
        <v>739882763</v>
      </c>
      <c r="Q279" s="12">
        <f>_xlfn.XLOOKUP(ResourceEffects[[#This Row],[Protocol Name]],ProtocolNamesCol,ProtocolIds,"")</f>
        <v>21010</v>
      </c>
      <c r="R279" s="12">
        <f>ResourceEffects[[#This Row],[Time Factor]]</f>
        <v>10</v>
      </c>
      <c r="S279" s="12">
        <f>ResourceEffects[[#This Row],[Drone ID]]</f>
        <v>0</v>
      </c>
      <c r="T279" s="12">
        <f>_xlfn.XLOOKUP(ResourceEffects[[#This Row],[Resource Name]],ResourceNames,ResourceIds,"")</f>
        <v>2033</v>
      </c>
      <c r="U279" s="12">
        <f>_xlfn.XLOOKUP(ResourceEffects[[#This Row],[Event Type]],EventTypeNames,EventTypeIds,"")</f>
        <v>1</v>
      </c>
      <c r="V279" s="12">
        <f>IF(ResourceEffects[[#This Row],[Is Local]]="Yes",1,0)</f>
        <v>1</v>
      </c>
      <c r="W279" s="12">
        <f>IF(ResourceEffects[[#This Row],[Is Installed]]="Yes",1,0)</f>
        <v>0</v>
      </c>
      <c r="X279" s="12">
        <f>IF(ResourceEffects[[#This Row],[Status]]="Locked",1,0)</f>
        <v>0</v>
      </c>
      <c r="Y279" s="12">
        <f>IF(ResourceEffects[[#This Row],[event_type]]=1,0,1)</f>
        <v>0</v>
      </c>
      <c r="Z279" s="12">
        <f>IF(ResourceEffects[[#This Row],[Use Abundancies]]="Yes",1,0)</f>
        <v>0</v>
      </c>
      <c r="AA279" s="12">
        <f>ResourceEffects[[#This Row],[∆]]</f>
        <v>1</v>
      </c>
    </row>
    <row r="280" spans="1:27" x14ac:dyDescent="0.3">
      <c r="A280" s="16">
        <v>0</v>
      </c>
      <c r="B280" t="s">
        <v>129</v>
      </c>
      <c r="C280" s="14" t="s">
        <v>479</v>
      </c>
      <c r="D280" s="11" t="s">
        <v>395</v>
      </c>
      <c r="E280" s="11">
        <v>1</v>
      </c>
      <c r="F280" s="27" t="s">
        <v>387</v>
      </c>
      <c r="G280" t="s">
        <v>476</v>
      </c>
      <c r="H280" s="11" t="str">
        <f t="shared" si="17"/>
        <v>No</v>
      </c>
      <c r="I280" s="11">
        <f>0</f>
        <v>0</v>
      </c>
      <c r="J280" s="11" t="str">
        <f t="shared" si="18"/>
        <v>Yes</v>
      </c>
      <c r="K280" s="11" t="str">
        <f t="shared" si="19"/>
        <v>No</v>
      </c>
      <c r="L280" s="11">
        <f>INT(ResourceEffects[[#This Row],[Time Factor]]*TimeInterval/60/60/24)</f>
        <v>0</v>
      </c>
      <c r="M280" s="11">
        <f>INT(ResourceEffects[[#This Row],[Time Factor]]*TimeInterval/60/60)-ResourceEffects[[#This Row],[Days]]*24</f>
        <v>0</v>
      </c>
      <c r="N280" s="11">
        <f>INT(ResourceEffects[[#This Row],[Time Factor]]*TimeInterval/60)-ResourceEffects[[#This Row],[Hours]]*60-ResourceEffects[[#This Row],[Days]]*60*24</f>
        <v>0</v>
      </c>
      <c r="O280" s="11">
        <f>ResourceEffects[[#This Row],[Time Factor]]*TimeInterval-ResourceEffects[[#This Row],[Min]]*60-ResourceEffects[[#This Row],[Hours]]*60*60-ResourceEffects[[#This Row],[Days]]*60*60*24</f>
        <v>0</v>
      </c>
      <c r="P280" s="12">
        <f t="shared" ca="1" si="20"/>
        <v>66196425</v>
      </c>
      <c r="Q280" s="12">
        <f>_xlfn.XLOOKUP(ResourceEffects[[#This Row],[Protocol Name]],ProtocolNamesCol,ProtocolIds,"")</f>
        <v>21020</v>
      </c>
      <c r="R280" s="12">
        <f>ResourceEffects[[#This Row],[Time Factor]]</f>
        <v>0</v>
      </c>
      <c r="S280" s="12">
        <f>ResourceEffects[[#This Row],[Drone ID]]</f>
        <v>0</v>
      </c>
      <c r="T280" s="12">
        <f>_xlfn.XLOOKUP(ResourceEffects[[#This Row],[Resource Name]],ResourceNames,ResourceIds,"")</f>
        <v>5201</v>
      </c>
      <c r="U280" s="12">
        <f>_xlfn.XLOOKUP(ResourceEffects[[#This Row],[Event Type]],EventTypeNames,EventTypeIds,"")</f>
        <v>2</v>
      </c>
      <c r="V280" s="12">
        <f>IF(ResourceEffects[[#This Row],[Is Local]]="Yes",1,0)</f>
        <v>1</v>
      </c>
      <c r="W280" s="12">
        <f>IF(ResourceEffects[[#This Row],[Is Installed]]="Yes",1,0)</f>
        <v>0</v>
      </c>
      <c r="X280" s="12">
        <f>IF(ResourceEffects[[#This Row],[Status]]="Locked",1,0)</f>
        <v>0</v>
      </c>
      <c r="Y280" s="12">
        <f>IF(ResourceEffects[[#This Row],[event_type]]=1,0,1)</f>
        <v>1</v>
      </c>
      <c r="Z280" s="12">
        <f>IF(ResourceEffects[[#This Row],[Use Abundancies]]="Yes",1,0)</f>
        <v>0</v>
      </c>
      <c r="AA280" s="12">
        <f>ResourceEffects[[#This Row],[∆]]</f>
        <v>1</v>
      </c>
    </row>
    <row r="281" spans="1:27" x14ac:dyDescent="0.3">
      <c r="A281" s="16">
        <v>0</v>
      </c>
      <c r="B281" t="s">
        <v>129</v>
      </c>
      <c r="C281" s="14" t="s">
        <v>479</v>
      </c>
      <c r="D281" s="11" t="s">
        <v>394</v>
      </c>
      <c r="E281" s="11">
        <v>1</v>
      </c>
      <c r="F281" s="27" t="s">
        <v>387</v>
      </c>
      <c r="G281" t="s">
        <v>476</v>
      </c>
      <c r="H281" s="11" t="str">
        <f t="shared" si="17"/>
        <v>No</v>
      </c>
      <c r="I281" s="11">
        <f>0</f>
        <v>0</v>
      </c>
      <c r="J281" s="11" t="str">
        <f t="shared" si="18"/>
        <v>Yes</v>
      </c>
      <c r="K281" s="11" t="str">
        <f t="shared" si="19"/>
        <v>No</v>
      </c>
      <c r="L281" s="11">
        <f>INT(ResourceEffects[[#This Row],[Time Factor]]*TimeInterval/60/60/24)</f>
        <v>0</v>
      </c>
      <c r="M281" s="11">
        <f>INT(ResourceEffects[[#This Row],[Time Factor]]*TimeInterval/60/60)-ResourceEffects[[#This Row],[Days]]*24</f>
        <v>0</v>
      </c>
      <c r="N281" s="11">
        <f>INT(ResourceEffects[[#This Row],[Time Factor]]*TimeInterval/60)-ResourceEffects[[#This Row],[Hours]]*60-ResourceEffects[[#This Row],[Days]]*60*24</f>
        <v>0</v>
      </c>
      <c r="O281" s="11">
        <f>ResourceEffects[[#This Row],[Time Factor]]*TimeInterval-ResourceEffects[[#This Row],[Min]]*60-ResourceEffects[[#This Row],[Hours]]*60*60-ResourceEffects[[#This Row],[Days]]*60*60*24</f>
        <v>0</v>
      </c>
      <c r="P281" s="12">
        <f t="shared" ca="1" si="20"/>
        <v>40581828</v>
      </c>
      <c r="Q281" s="12">
        <f>_xlfn.XLOOKUP(ResourceEffects[[#This Row],[Protocol Name]],ProtocolNamesCol,ProtocolIds,"")</f>
        <v>21020</v>
      </c>
      <c r="R281" s="12">
        <f>ResourceEffects[[#This Row],[Time Factor]]</f>
        <v>0</v>
      </c>
      <c r="S281" s="12">
        <f>ResourceEffects[[#This Row],[Drone ID]]</f>
        <v>0</v>
      </c>
      <c r="T281" s="12">
        <f>_xlfn.XLOOKUP(ResourceEffects[[#This Row],[Resource Name]],ResourceNames,ResourceIds,"")</f>
        <v>5201</v>
      </c>
      <c r="U281" s="12">
        <f>_xlfn.XLOOKUP(ResourceEffects[[#This Row],[Event Type]],EventTypeNames,EventTypeIds,"")</f>
        <v>1</v>
      </c>
      <c r="V281" s="12">
        <f>IF(ResourceEffects[[#This Row],[Is Local]]="Yes",1,0)</f>
        <v>1</v>
      </c>
      <c r="W281" s="12">
        <f>IF(ResourceEffects[[#This Row],[Is Installed]]="Yes",1,0)</f>
        <v>0</v>
      </c>
      <c r="X281" s="12">
        <f>IF(ResourceEffects[[#This Row],[Status]]="Locked",1,0)</f>
        <v>0</v>
      </c>
      <c r="Y281" s="12">
        <f>IF(ResourceEffects[[#This Row],[event_type]]=1,0,1)</f>
        <v>0</v>
      </c>
      <c r="Z281" s="12">
        <f>IF(ResourceEffects[[#This Row],[Use Abundancies]]="Yes",1,0)</f>
        <v>0</v>
      </c>
      <c r="AA281" s="12">
        <f>ResourceEffects[[#This Row],[∆]]</f>
        <v>1</v>
      </c>
    </row>
    <row r="282" spans="1:27" x14ac:dyDescent="0.3">
      <c r="A282" s="15">
        <v>1</v>
      </c>
      <c r="B282" t="s">
        <v>129</v>
      </c>
      <c r="C282" s="14" t="s">
        <v>478</v>
      </c>
      <c r="D282" s="11" t="s">
        <v>395</v>
      </c>
      <c r="E282" s="11">
        <v>9</v>
      </c>
      <c r="F282" s="27" t="s">
        <v>387</v>
      </c>
      <c r="G282" t="s">
        <v>166</v>
      </c>
      <c r="H282" s="11" t="str">
        <f t="shared" ref="H282:H292" si="21">"No"</f>
        <v>No</v>
      </c>
      <c r="I282" s="11">
        <f>0</f>
        <v>0</v>
      </c>
      <c r="J282" s="11" t="str">
        <f t="shared" si="18"/>
        <v>Yes</v>
      </c>
      <c r="K282" s="11" t="str">
        <f t="shared" si="19"/>
        <v>No</v>
      </c>
      <c r="L282" s="11">
        <f>INT(ResourceEffects[[#This Row],[Time Factor]]*TimeInterval/60/60/24)</f>
        <v>0</v>
      </c>
      <c r="M282" s="11">
        <f>INT(ResourceEffects[[#This Row],[Time Factor]]*TimeInterval/60/60)-ResourceEffects[[#This Row],[Days]]*24</f>
        <v>0</v>
      </c>
      <c r="N282" s="11">
        <f>INT(ResourceEffects[[#This Row],[Time Factor]]*TimeInterval/60)-ResourceEffects[[#This Row],[Hours]]*60-ResourceEffects[[#This Row],[Days]]*60*24</f>
        <v>0</v>
      </c>
      <c r="O282" s="11">
        <f>ResourceEffects[[#This Row],[Time Factor]]*TimeInterval-ResourceEffects[[#This Row],[Min]]*60-ResourceEffects[[#This Row],[Hours]]*60*60-ResourceEffects[[#This Row],[Days]]*60*60*24</f>
        <v>1</v>
      </c>
      <c r="P282" s="12">
        <f t="shared" ca="1" si="20"/>
        <v>42966548</v>
      </c>
      <c r="Q282" s="12">
        <f>_xlfn.XLOOKUP(ResourceEffects[[#This Row],[Protocol Name]],ProtocolNamesCol,ProtocolIds,"")</f>
        <v>21020</v>
      </c>
      <c r="R282" s="12">
        <f>ResourceEffects[[#This Row],[Time Factor]]</f>
        <v>1</v>
      </c>
      <c r="S282" s="12">
        <f>ResourceEffects[[#This Row],[Drone ID]]</f>
        <v>0</v>
      </c>
      <c r="T282" s="12">
        <f>_xlfn.XLOOKUP(ResourceEffects[[#This Row],[Resource Name]],ResourceNames,ResourceIds,"")</f>
        <v>1020</v>
      </c>
      <c r="U282" s="12">
        <f>_xlfn.XLOOKUP(ResourceEffects[[#This Row],[Event Type]],EventTypeNames,EventTypeIds,"")</f>
        <v>2</v>
      </c>
      <c r="V282" s="12">
        <f>IF(ResourceEffects[[#This Row],[Is Local]]="Yes",1,0)</f>
        <v>1</v>
      </c>
      <c r="W282" s="12">
        <f>IF(ResourceEffects[[#This Row],[Is Installed]]="Yes",1,0)</f>
        <v>0</v>
      </c>
      <c r="X282" s="12">
        <f>IF(ResourceEffects[[#This Row],[Status]]="Locked",1,0)</f>
        <v>0</v>
      </c>
      <c r="Y282" s="12">
        <f>IF(ResourceEffects[[#This Row],[event_type]]=1,0,1)</f>
        <v>1</v>
      </c>
      <c r="Z282" s="12">
        <f>IF(ResourceEffects[[#This Row],[Use Abundancies]]="Yes",1,0)</f>
        <v>0</v>
      </c>
      <c r="AA282" s="12">
        <f>ResourceEffects[[#This Row],[∆]]</f>
        <v>9</v>
      </c>
    </row>
    <row r="283" spans="1:27" x14ac:dyDescent="0.3">
      <c r="A283" s="16">
        <v>2</v>
      </c>
      <c r="B283" t="s">
        <v>129</v>
      </c>
      <c r="C283" s="14" t="s">
        <v>481</v>
      </c>
      <c r="D283" s="11" t="s">
        <v>395</v>
      </c>
      <c r="E283" s="11">
        <v>1</v>
      </c>
      <c r="F283" s="27" t="s">
        <v>387</v>
      </c>
      <c r="G283" t="s">
        <v>476</v>
      </c>
      <c r="H283" s="11" t="str">
        <f t="shared" si="21"/>
        <v>No</v>
      </c>
      <c r="I283" s="11">
        <f>0</f>
        <v>0</v>
      </c>
      <c r="J283" s="11" t="str">
        <f t="shared" si="18"/>
        <v>Yes</v>
      </c>
      <c r="K283" s="11" t="str">
        <f t="shared" si="19"/>
        <v>No</v>
      </c>
      <c r="L283" s="11">
        <f>INT(ResourceEffects[[#This Row],[Time Factor]]*TimeInterval/60/60/24)</f>
        <v>0</v>
      </c>
      <c r="M283" s="11">
        <f>INT(ResourceEffects[[#This Row],[Time Factor]]*TimeInterval/60/60)-ResourceEffects[[#This Row],[Days]]*24</f>
        <v>0</v>
      </c>
      <c r="N283" s="11">
        <f>INT(ResourceEffects[[#This Row],[Time Factor]]*TimeInterval/60)-ResourceEffects[[#This Row],[Hours]]*60-ResourceEffects[[#This Row],[Days]]*60*24</f>
        <v>0</v>
      </c>
      <c r="O283" s="11">
        <f>ResourceEffects[[#This Row],[Time Factor]]*TimeInterval-ResourceEffects[[#This Row],[Min]]*60-ResourceEffects[[#This Row],[Hours]]*60*60-ResourceEffects[[#This Row],[Days]]*60*60*24</f>
        <v>2</v>
      </c>
      <c r="P283" s="12">
        <f t="shared" ca="1" si="20"/>
        <v>541249496</v>
      </c>
      <c r="Q283" s="12">
        <f>_xlfn.XLOOKUP(ResourceEffects[[#This Row],[Protocol Name]],ProtocolNamesCol,ProtocolIds,"")</f>
        <v>21020</v>
      </c>
      <c r="R283" s="12">
        <f>ResourceEffects[[#This Row],[Time Factor]]</f>
        <v>2</v>
      </c>
      <c r="S283" s="12">
        <f>ResourceEffects[[#This Row],[Drone ID]]</f>
        <v>0</v>
      </c>
      <c r="T283" s="12">
        <f>_xlfn.XLOOKUP(ResourceEffects[[#This Row],[Resource Name]],ResourceNames,ResourceIds,"")</f>
        <v>5201</v>
      </c>
      <c r="U283" s="12">
        <f>_xlfn.XLOOKUP(ResourceEffects[[#This Row],[Event Type]],EventTypeNames,EventTypeIds,"")</f>
        <v>2</v>
      </c>
      <c r="V283" s="12">
        <f>IF(ResourceEffects[[#This Row],[Is Local]]="Yes",1,0)</f>
        <v>1</v>
      </c>
      <c r="W283" s="12">
        <f>IF(ResourceEffects[[#This Row],[Is Installed]]="Yes",1,0)</f>
        <v>0</v>
      </c>
      <c r="X283" s="12">
        <f>IF(ResourceEffects[[#This Row],[Status]]="Locked",1,0)</f>
        <v>0</v>
      </c>
      <c r="Y283" s="12">
        <f>IF(ResourceEffects[[#This Row],[event_type]]=1,0,1)</f>
        <v>1</v>
      </c>
      <c r="Z283" s="12">
        <f>IF(ResourceEffects[[#This Row],[Use Abundancies]]="Yes",1,0)</f>
        <v>0</v>
      </c>
      <c r="AA283" s="12">
        <f>ResourceEffects[[#This Row],[∆]]</f>
        <v>1</v>
      </c>
    </row>
    <row r="284" spans="1:27" x14ac:dyDescent="0.3">
      <c r="A284" s="16">
        <v>2</v>
      </c>
      <c r="B284" t="s">
        <v>129</v>
      </c>
      <c r="C284" s="14" t="s">
        <v>481</v>
      </c>
      <c r="D284" s="11" t="s">
        <v>394</v>
      </c>
      <c r="E284" s="11">
        <v>1</v>
      </c>
      <c r="F284" s="27" t="s">
        <v>383</v>
      </c>
      <c r="G284" t="s">
        <v>476</v>
      </c>
      <c r="H284" s="11" t="str">
        <f t="shared" si="21"/>
        <v>No</v>
      </c>
      <c r="I284" s="11">
        <f>0</f>
        <v>0</v>
      </c>
      <c r="J284" s="11" t="str">
        <f t="shared" si="18"/>
        <v>Yes</v>
      </c>
      <c r="K284" s="11" t="str">
        <f t="shared" si="19"/>
        <v>No</v>
      </c>
      <c r="L284" s="11">
        <f>INT(ResourceEffects[[#This Row],[Time Factor]]*TimeInterval/60/60/24)</f>
        <v>0</v>
      </c>
      <c r="M284" s="11">
        <f>INT(ResourceEffects[[#This Row],[Time Factor]]*TimeInterval/60/60)-ResourceEffects[[#This Row],[Days]]*24</f>
        <v>0</v>
      </c>
      <c r="N284" s="11">
        <f>INT(ResourceEffects[[#This Row],[Time Factor]]*TimeInterval/60)-ResourceEffects[[#This Row],[Hours]]*60-ResourceEffects[[#This Row],[Days]]*60*24</f>
        <v>0</v>
      </c>
      <c r="O284" s="11">
        <f>ResourceEffects[[#This Row],[Time Factor]]*TimeInterval-ResourceEffects[[#This Row],[Min]]*60-ResourceEffects[[#This Row],[Hours]]*60*60-ResourceEffects[[#This Row],[Days]]*60*60*24</f>
        <v>2</v>
      </c>
      <c r="P284" s="12">
        <f t="shared" ca="1" si="20"/>
        <v>237154849</v>
      </c>
      <c r="Q284" s="12">
        <f>_xlfn.XLOOKUP(ResourceEffects[[#This Row],[Protocol Name]],ProtocolNamesCol,ProtocolIds,"")</f>
        <v>21020</v>
      </c>
      <c r="R284" s="12">
        <f>ResourceEffects[[#This Row],[Time Factor]]</f>
        <v>2</v>
      </c>
      <c r="S284" s="12">
        <f>ResourceEffects[[#This Row],[Drone ID]]</f>
        <v>0</v>
      </c>
      <c r="T284" s="12">
        <f>_xlfn.XLOOKUP(ResourceEffects[[#This Row],[Resource Name]],ResourceNames,ResourceIds,"")</f>
        <v>5201</v>
      </c>
      <c r="U284" s="12">
        <f>_xlfn.XLOOKUP(ResourceEffects[[#This Row],[Event Type]],EventTypeNames,EventTypeIds,"")</f>
        <v>1</v>
      </c>
      <c r="V284" s="12">
        <f>IF(ResourceEffects[[#This Row],[Is Local]]="Yes",1,0)</f>
        <v>1</v>
      </c>
      <c r="W284" s="12">
        <f>IF(ResourceEffects[[#This Row],[Is Installed]]="Yes",1,0)</f>
        <v>0</v>
      </c>
      <c r="X284" s="12">
        <f>IF(ResourceEffects[[#This Row],[Status]]="Locked",1,0)</f>
        <v>1</v>
      </c>
      <c r="Y284" s="12">
        <f>IF(ResourceEffects[[#This Row],[event_type]]=1,0,1)</f>
        <v>0</v>
      </c>
      <c r="Z284" s="12">
        <f>IF(ResourceEffects[[#This Row],[Use Abundancies]]="Yes",1,0)</f>
        <v>0</v>
      </c>
      <c r="AA284" s="12">
        <f>ResourceEffects[[#This Row],[∆]]</f>
        <v>1</v>
      </c>
    </row>
    <row r="285" spans="1:27" x14ac:dyDescent="0.3">
      <c r="A285" s="16">
        <v>9</v>
      </c>
      <c r="B285" t="s">
        <v>129</v>
      </c>
      <c r="C285" s="14" t="s">
        <v>482</v>
      </c>
      <c r="D285" s="11" t="s">
        <v>395</v>
      </c>
      <c r="E285" s="11">
        <v>1</v>
      </c>
      <c r="F285" s="27" t="s">
        <v>383</v>
      </c>
      <c r="G285" t="s">
        <v>476</v>
      </c>
      <c r="H285" s="11" t="str">
        <f t="shared" si="21"/>
        <v>No</v>
      </c>
      <c r="I285" s="11">
        <f>0</f>
        <v>0</v>
      </c>
      <c r="J285" s="11" t="str">
        <f t="shared" si="18"/>
        <v>Yes</v>
      </c>
      <c r="K285" s="11" t="str">
        <f t="shared" si="19"/>
        <v>No</v>
      </c>
      <c r="L285" s="11">
        <f>INT(ResourceEffects[[#This Row],[Time Factor]]*TimeInterval/60/60/24)</f>
        <v>0</v>
      </c>
      <c r="M285" s="11">
        <f>INT(ResourceEffects[[#This Row],[Time Factor]]*TimeInterval/60/60)-ResourceEffects[[#This Row],[Days]]*24</f>
        <v>0</v>
      </c>
      <c r="N285" s="11">
        <f>INT(ResourceEffects[[#This Row],[Time Factor]]*TimeInterval/60)-ResourceEffects[[#This Row],[Hours]]*60-ResourceEffects[[#This Row],[Days]]*60*24</f>
        <v>0</v>
      </c>
      <c r="O285" s="11">
        <f>ResourceEffects[[#This Row],[Time Factor]]*TimeInterval-ResourceEffects[[#This Row],[Min]]*60-ResourceEffects[[#This Row],[Hours]]*60*60-ResourceEffects[[#This Row],[Days]]*60*60*24</f>
        <v>9</v>
      </c>
      <c r="P285" s="12">
        <f t="shared" ca="1" si="20"/>
        <v>521505262</v>
      </c>
      <c r="Q285" s="12">
        <f>_xlfn.XLOOKUP(ResourceEffects[[#This Row],[Protocol Name]],ProtocolNamesCol,ProtocolIds,"")</f>
        <v>21020</v>
      </c>
      <c r="R285" s="12">
        <f>ResourceEffects[[#This Row],[Time Factor]]</f>
        <v>9</v>
      </c>
      <c r="S285" s="12">
        <f>ResourceEffects[[#This Row],[Drone ID]]</f>
        <v>0</v>
      </c>
      <c r="T285" s="12">
        <f>_xlfn.XLOOKUP(ResourceEffects[[#This Row],[Resource Name]],ResourceNames,ResourceIds,"")</f>
        <v>5201</v>
      </c>
      <c r="U285" s="12">
        <f>_xlfn.XLOOKUP(ResourceEffects[[#This Row],[Event Type]],EventTypeNames,EventTypeIds,"")</f>
        <v>2</v>
      </c>
      <c r="V285" s="12">
        <f>IF(ResourceEffects[[#This Row],[Is Local]]="Yes",1,0)</f>
        <v>1</v>
      </c>
      <c r="W285" s="12">
        <f>IF(ResourceEffects[[#This Row],[Is Installed]]="Yes",1,0)</f>
        <v>0</v>
      </c>
      <c r="X285" s="12">
        <f>IF(ResourceEffects[[#This Row],[Status]]="Locked",1,0)</f>
        <v>1</v>
      </c>
      <c r="Y285" s="12">
        <f>IF(ResourceEffects[[#This Row],[event_type]]=1,0,1)</f>
        <v>1</v>
      </c>
      <c r="Z285" s="12">
        <f>IF(ResourceEffects[[#This Row],[Use Abundancies]]="Yes",1,0)</f>
        <v>0</v>
      </c>
      <c r="AA285" s="12">
        <f>ResourceEffects[[#This Row],[∆]]</f>
        <v>1</v>
      </c>
    </row>
    <row r="286" spans="1:27" x14ac:dyDescent="0.3">
      <c r="A286" s="16">
        <v>9</v>
      </c>
      <c r="B286" t="s">
        <v>129</v>
      </c>
      <c r="C286" s="14" t="s">
        <v>482</v>
      </c>
      <c r="D286" s="11" t="s">
        <v>394</v>
      </c>
      <c r="E286" s="11">
        <v>1</v>
      </c>
      <c r="F286" s="27" t="s">
        <v>387</v>
      </c>
      <c r="G286" t="s">
        <v>476</v>
      </c>
      <c r="H286" s="11" t="str">
        <f t="shared" si="21"/>
        <v>No</v>
      </c>
      <c r="I286" s="11">
        <f>0</f>
        <v>0</v>
      </c>
      <c r="J286" s="11" t="str">
        <f t="shared" si="18"/>
        <v>Yes</v>
      </c>
      <c r="K286" s="11" t="str">
        <f t="shared" si="19"/>
        <v>No</v>
      </c>
      <c r="L286" s="11">
        <f>INT(ResourceEffects[[#This Row],[Time Factor]]*TimeInterval/60/60/24)</f>
        <v>0</v>
      </c>
      <c r="M286" s="11">
        <f>INT(ResourceEffects[[#This Row],[Time Factor]]*TimeInterval/60/60)-ResourceEffects[[#This Row],[Days]]*24</f>
        <v>0</v>
      </c>
      <c r="N286" s="11">
        <f>INT(ResourceEffects[[#This Row],[Time Factor]]*TimeInterval/60)-ResourceEffects[[#This Row],[Hours]]*60-ResourceEffects[[#This Row],[Days]]*60*24</f>
        <v>0</v>
      </c>
      <c r="O286" s="11">
        <f>ResourceEffects[[#This Row],[Time Factor]]*TimeInterval-ResourceEffects[[#This Row],[Min]]*60-ResourceEffects[[#This Row],[Hours]]*60*60-ResourceEffects[[#This Row],[Days]]*60*60*24</f>
        <v>9</v>
      </c>
      <c r="P286" s="12">
        <f t="shared" ca="1" si="20"/>
        <v>795586892</v>
      </c>
      <c r="Q286" s="12">
        <f>_xlfn.XLOOKUP(ResourceEffects[[#This Row],[Protocol Name]],ProtocolNamesCol,ProtocolIds,"")</f>
        <v>21020</v>
      </c>
      <c r="R286" s="12">
        <f>ResourceEffects[[#This Row],[Time Factor]]</f>
        <v>9</v>
      </c>
      <c r="S286" s="12">
        <f>ResourceEffects[[#This Row],[Drone ID]]</f>
        <v>0</v>
      </c>
      <c r="T286" s="12">
        <f>_xlfn.XLOOKUP(ResourceEffects[[#This Row],[Resource Name]],ResourceNames,ResourceIds,"")</f>
        <v>5201</v>
      </c>
      <c r="U286" s="12">
        <f>_xlfn.XLOOKUP(ResourceEffects[[#This Row],[Event Type]],EventTypeNames,EventTypeIds,"")</f>
        <v>1</v>
      </c>
      <c r="V286" s="12">
        <f>IF(ResourceEffects[[#This Row],[Is Local]]="Yes",1,0)</f>
        <v>1</v>
      </c>
      <c r="W286" s="12">
        <f>IF(ResourceEffects[[#This Row],[Is Installed]]="Yes",1,0)</f>
        <v>0</v>
      </c>
      <c r="X286" s="12">
        <f>IF(ResourceEffects[[#This Row],[Status]]="Locked",1,0)</f>
        <v>0</v>
      </c>
      <c r="Y286" s="12">
        <f>IF(ResourceEffects[[#This Row],[event_type]]=1,0,1)</f>
        <v>0</v>
      </c>
      <c r="Z286" s="12">
        <f>IF(ResourceEffects[[#This Row],[Use Abundancies]]="Yes",1,0)</f>
        <v>0</v>
      </c>
      <c r="AA286" s="12">
        <f>ResourceEffects[[#This Row],[∆]]</f>
        <v>1</v>
      </c>
    </row>
    <row r="287" spans="1:27" x14ac:dyDescent="0.3">
      <c r="A287" s="15">
        <v>10</v>
      </c>
      <c r="B287" t="s">
        <v>129</v>
      </c>
      <c r="C287" s="14" t="s">
        <v>480</v>
      </c>
      <c r="D287" s="11" t="s">
        <v>394</v>
      </c>
      <c r="E287" s="11">
        <v>1</v>
      </c>
      <c r="F287" s="27" t="s">
        <v>387</v>
      </c>
      <c r="G287" t="s">
        <v>190</v>
      </c>
      <c r="H287" s="11" t="str">
        <f t="shared" si="21"/>
        <v>No</v>
      </c>
      <c r="I287" s="11">
        <f>0</f>
        <v>0</v>
      </c>
      <c r="J287" s="11" t="str">
        <f t="shared" si="18"/>
        <v>Yes</v>
      </c>
      <c r="K287" s="11" t="str">
        <f t="shared" si="19"/>
        <v>No</v>
      </c>
      <c r="L287" s="11">
        <f>INT(ResourceEffects[[#This Row],[Time Factor]]*TimeInterval/60/60/24)</f>
        <v>0</v>
      </c>
      <c r="M287" s="11">
        <f>INT(ResourceEffects[[#This Row],[Time Factor]]*TimeInterval/60/60)-ResourceEffects[[#This Row],[Days]]*24</f>
        <v>0</v>
      </c>
      <c r="N287" s="11">
        <f>INT(ResourceEffects[[#This Row],[Time Factor]]*TimeInterval/60)-ResourceEffects[[#This Row],[Hours]]*60-ResourceEffects[[#This Row],[Days]]*60*24</f>
        <v>0</v>
      </c>
      <c r="O287" s="11">
        <f>ResourceEffects[[#This Row],[Time Factor]]*TimeInterval-ResourceEffects[[#This Row],[Min]]*60-ResourceEffects[[#This Row],[Hours]]*60*60-ResourceEffects[[#This Row],[Days]]*60*60*24</f>
        <v>10</v>
      </c>
      <c r="P287" s="12">
        <f t="shared" ca="1" si="20"/>
        <v>550976534</v>
      </c>
      <c r="Q287" s="12">
        <f>_xlfn.XLOOKUP(ResourceEffects[[#This Row],[Protocol Name]],ProtocolNamesCol,ProtocolIds,"")</f>
        <v>21020</v>
      </c>
      <c r="R287" s="12">
        <f>ResourceEffects[[#This Row],[Time Factor]]</f>
        <v>10</v>
      </c>
      <c r="S287" s="12">
        <f>ResourceEffects[[#This Row],[Drone ID]]</f>
        <v>0</v>
      </c>
      <c r="T287" s="12">
        <f>_xlfn.XLOOKUP(ResourceEffects[[#This Row],[Resource Name]],ResourceNames,ResourceIds,"")</f>
        <v>2012</v>
      </c>
      <c r="U287" s="12">
        <f>_xlfn.XLOOKUP(ResourceEffects[[#This Row],[Event Type]],EventTypeNames,EventTypeIds,"")</f>
        <v>1</v>
      </c>
      <c r="V287" s="12">
        <f>IF(ResourceEffects[[#This Row],[Is Local]]="Yes",1,0)</f>
        <v>1</v>
      </c>
      <c r="W287" s="12">
        <f>IF(ResourceEffects[[#This Row],[Is Installed]]="Yes",1,0)</f>
        <v>0</v>
      </c>
      <c r="X287" s="12">
        <f>IF(ResourceEffects[[#This Row],[Status]]="Locked",1,0)</f>
        <v>0</v>
      </c>
      <c r="Y287" s="12">
        <f>IF(ResourceEffects[[#This Row],[event_type]]=1,0,1)</f>
        <v>0</v>
      </c>
      <c r="Z287" s="12">
        <f>IF(ResourceEffects[[#This Row],[Use Abundancies]]="Yes",1,0)</f>
        <v>0</v>
      </c>
      <c r="AA287" s="12">
        <f>ResourceEffects[[#This Row],[∆]]</f>
        <v>1</v>
      </c>
    </row>
    <row r="288" spans="1:27" x14ac:dyDescent="0.3">
      <c r="A288" s="15">
        <v>10</v>
      </c>
      <c r="B288" t="s">
        <v>129</v>
      </c>
      <c r="C288" s="14" t="s">
        <v>480</v>
      </c>
      <c r="D288" s="11" t="s">
        <v>394</v>
      </c>
      <c r="E288" s="11">
        <v>1</v>
      </c>
      <c r="F288" s="27" t="s">
        <v>387</v>
      </c>
      <c r="G288" t="s">
        <v>192</v>
      </c>
      <c r="H288" s="11" t="str">
        <f t="shared" si="21"/>
        <v>No</v>
      </c>
      <c r="I288" s="11">
        <f>0</f>
        <v>0</v>
      </c>
      <c r="J288" s="11" t="str">
        <f t="shared" si="18"/>
        <v>Yes</v>
      </c>
      <c r="K288" s="11" t="str">
        <f t="shared" si="19"/>
        <v>No</v>
      </c>
      <c r="L288" s="11">
        <f>INT(ResourceEffects[[#This Row],[Time Factor]]*TimeInterval/60/60/24)</f>
        <v>0</v>
      </c>
      <c r="M288" s="11">
        <f>INT(ResourceEffects[[#This Row],[Time Factor]]*TimeInterval/60/60)-ResourceEffects[[#This Row],[Days]]*24</f>
        <v>0</v>
      </c>
      <c r="N288" s="11">
        <f>INT(ResourceEffects[[#This Row],[Time Factor]]*TimeInterval/60)-ResourceEffects[[#This Row],[Hours]]*60-ResourceEffects[[#This Row],[Days]]*60*24</f>
        <v>0</v>
      </c>
      <c r="O288" s="11">
        <f>ResourceEffects[[#This Row],[Time Factor]]*TimeInterval-ResourceEffects[[#This Row],[Min]]*60-ResourceEffects[[#This Row],[Hours]]*60*60-ResourceEffects[[#This Row],[Days]]*60*60*24</f>
        <v>10</v>
      </c>
      <c r="P288" s="12">
        <f t="shared" ca="1" si="20"/>
        <v>594081117</v>
      </c>
      <c r="Q288" s="12">
        <f>_xlfn.XLOOKUP(ResourceEffects[[#This Row],[Protocol Name]],ProtocolNamesCol,ProtocolIds,"")</f>
        <v>21020</v>
      </c>
      <c r="R288" s="12">
        <f>ResourceEffects[[#This Row],[Time Factor]]</f>
        <v>10</v>
      </c>
      <c r="S288" s="12">
        <f>ResourceEffects[[#This Row],[Drone ID]]</f>
        <v>0</v>
      </c>
      <c r="T288" s="12">
        <f>_xlfn.XLOOKUP(ResourceEffects[[#This Row],[Resource Name]],ResourceNames,ResourceIds,"")</f>
        <v>2013</v>
      </c>
      <c r="U288" s="12">
        <f>_xlfn.XLOOKUP(ResourceEffects[[#This Row],[Event Type]],EventTypeNames,EventTypeIds,"")</f>
        <v>1</v>
      </c>
      <c r="V288" s="12">
        <f>IF(ResourceEffects[[#This Row],[Is Local]]="Yes",1,0)</f>
        <v>1</v>
      </c>
      <c r="W288" s="12">
        <f>IF(ResourceEffects[[#This Row],[Is Installed]]="Yes",1,0)</f>
        <v>0</v>
      </c>
      <c r="X288" s="12">
        <f>IF(ResourceEffects[[#This Row],[Status]]="Locked",1,0)</f>
        <v>0</v>
      </c>
      <c r="Y288" s="12">
        <f>IF(ResourceEffects[[#This Row],[event_type]]=1,0,1)</f>
        <v>0</v>
      </c>
      <c r="Z288" s="12">
        <f>IF(ResourceEffects[[#This Row],[Use Abundancies]]="Yes",1,0)</f>
        <v>0</v>
      </c>
      <c r="AA288" s="12">
        <f>ResourceEffects[[#This Row],[∆]]</f>
        <v>1</v>
      </c>
    </row>
    <row r="289" spans="1:27" x14ac:dyDescent="0.3">
      <c r="A289" s="15">
        <v>10</v>
      </c>
      <c r="B289" t="s">
        <v>129</v>
      </c>
      <c r="C289" s="14" t="s">
        <v>480</v>
      </c>
      <c r="D289" s="11" t="s">
        <v>394</v>
      </c>
      <c r="E289" s="11">
        <v>1</v>
      </c>
      <c r="F289" s="27" t="s">
        <v>387</v>
      </c>
      <c r="G289" t="s">
        <v>206</v>
      </c>
      <c r="H289" s="11" t="str">
        <f t="shared" si="21"/>
        <v>No</v>
      </c>
      <c r="I289" s="11">
        <f>0</f>
        <v>0</v>
      </c>
      <c r="J289" s="11" t="str">
        <f t="shared" si="18"/>
        <v>Yes</v>
      </c>
      <c r="K289" s="11" t="str">
        <f t="shared" si="19"/>
        <v>No</v>
      </c>
      <c r="L289" s="11">
        <f>INT(ResourceEffects[[#This Row],[Time Factor]]*TimeInterval/60/60/24)</f>
        <v>0</v>
      </c>
      <c r="M289" s="11">
        <f>INT(ResourceEffects[[#This Row],[Time Factor]]*TimeInterval/60/60)-ResourceEffects[[#This Row],[Days]]*24</f>
        <v>0</v>
      </c>
      <c r="N289" s="11">
        <f>INT(ResourceEffects[[#This Row],[Time Factor]]*TimeInterval/60)-ResourceEffects[[#This Row],[Hours]]*60-ResourceEffects[[#This Row],[Days]]*60*24</f>
        <v>0</v>
      </c>
      <c r="O289" s="11">
        <f>ResourceEffects[[#This Row],[Time Factor]]*TimeInterval-ResourceEffects[[#This Row],[Min]]*60-ResourceEffects[[#This Row],[Hours]]*60*60-ResourceEffects[[#This Row],[Days]]*60*60*24</f>
        <v>10</v>
      </c>
      <c r="P289" s="12">
        <f t="shared" ca="1" si="20"/>
        <v>815742486</v>
      </c>
      <c r="Q289" s="12">
        <f>_xlfn.XLOOKUP(ResourceEffects[[#This Row],[Protocol Name]],ProtocolNamesCol,ProtocolIds,"")</f>
        <v>21020</v>
      </c>
      <c r="R289" s="12">
        <f>ResourceEffects[[#This Row],[Time Factor]]</f>
        <v>10</v>
      </c>
      <c r="S289" s="12">
        <f>ResourceEffects[[#This Row],[Drone ID]]</f>
        <v>0</v>
      </c>
      <c r="T289" s="12">
        <f>_xlfn.XLOOKUP(ResourceEffects[[#This Row],[Resource Name]],ResourceNames,ResourceIds,"")</f>
        <v>2041</v>
      </c>
      <c r="U289" s="12">
        <f>_xlfn.XLOOKUP(ResourceEffects[[#This Row],[Event Type]],EventTypeNames,EventTypeIds,"")</f>
        <v>1</v>
      </c>
      <c r="V289" s="12">
        <f>IF(ResourceEffects[[#This Row],[Is Local]]="Yes",1,0)</f>
        <v>1</v>
      </c>
      <c r="W289" s="12">
        <f>IF(ResourceEffects[[#This Row],[Is Installed]]="Yes",1,0)</f>
        <v>0</v>
      </c>
      <c r="X289" s="12">
        <f>IF(ResourceEffects[[#This Row],[Status]]="Locked",1,0)</f>
        <v>0</v>
      </c>
      <c r="Y289" s="12">
        <f>IF(ResourceEffects[[#This Row],[event_type]]=1,0,1)</f>
        <v>0</v>
      </c>
      <c r="Z289" s="12">
        <f>IF(ResourceEffects[[#This Row],[Use Abundancies]]="Yes",1,0)</f>
        <v>0</v>
      </c>
      <c r="AA289" s="12">
        <f>ResourceEffects[[#This Row],[∆]]</f>
        <v>1</v>
      </c>
    </row>
    <row r="290" spans="1:27" x14ac:dyDescent="0.3">
      <c r="A290" s="16">
        <v>0</v>
      </c>
      <c r="B290" t="s">
        <v>130</v>
      </c>
      <c r="C290" s="14" t="s">
        <v>479</v>
      </c>
      <c r="D290" s="11" t="s">
        <v>395</v>
      </c>
      <c r="E290" s="11">
        <v>1</v>
      </c>
      <c r="F290" s="27" t="s">
        <v>387</v>
      </c>
      <c r="G290" t="s">
        <v>476</v>
      </c>
      <c r="H290" s="11" t="str">
        <f t="shared" si="21"/>
        <v>No</v>
      </c>
      <c r="I290" s="11">
        <f>0</f>
        <v>0</v>
      </c>
      <c r="J290" s="11" t="str">
        <f t="shared" si="18"/>
        <v>Yes</v>
      </c>
      <c r="K290" s="11" t="str">
        <f t="shared" si="19"/>
        <v>No</v>
      </c>
      <c r="L290" s="11">
        <f>INT(ResourceEffects[[#This Row],[Time Factor]]*TimeInterval/60/60/24)</f>
        <v>0</v>
      </c>
      <c r="M290" s="11">
        <f>INT(ResourceEffects[[#This Row],[Time Factor]]*TimeInterval/60/60)-ResourceEffects[[#This Row],[Days]]*24</f>
        <v>0</v>
      </c>
      <c r="N290" s="11">
        <f>INT(ResourceEffects[[#This Row],[Time Factor]]*TimeInterval/60)-ResourceEffects[[#This Row],[Hours]]*60-ResourceEffects[[#This Row],[Days]]*60*24</f>
        <v>0</v>
      </c>
      <c r="O290" s="11">
        <f>ResourceEffects[[#This Row],[Time Factor]]*TimeInterval-ResourceEffects[[#This Row],[Min]]*60-ResourceEffects[[#This Row],[Hours]]*60*60-ResourceEffects[[#This Row],[Days]]*60*60*24</f>
        <v>0</v>
      </c>
      <c r="P290" s="12">
        <f t="shared" ca="1" si="20"/>
        <v>599571362</v>
      </c>
      <c r="Q290" s="12">
        <f>_xlfn.XLOOKUP(ResourceEffects[[#This Row],[Protocol Name]],ProtocolNamesCol,ProtocolIds,"")</f>
        <v>21030</v>
      </c>
      <c r="R290" s="12">
        <f>ResourceEffects[[#This Row],[Time Factor]]</f>
        <v>0</v>
      </c>
      <c r="S290" s="12">
        <f>ResourceEffects[[#This Row],[Drone ID]]</f>
        <v>0</v>
      </c>
      <c r="T290" s="12">
        <f>_xlfn.XLOOKUP(ResourceEffects[[#This Row],[Resource Name]],ResourceNames,ResourceIds,"")</f>
        <v>5201</v>
      </c>
      <c r="U290" s="12">
        <f>_xlfn.XLOOKUP(ResourceEffects[[#This Row],[Event Type]],EventTypeNames,EventTypeIds,"")</f>
        <v>2</v>
      </c>
      <c r="V290" s="12">
        <f>IF(ResourceEffects[[#This Row],[Is Local]]="Yes",1,0)</f>
        <v>1</v>
      </c>
      <c r="W290" s="12">
        <f>IF(ResourceEffects[[#This Row],[Is Installed]]="Yes",1,0)</f>
        <v>0</v>
      </c>
      <c r="X290" s="12">
        <f>IF(ResourceEffects[[#This Row],[Status]]="Locked",1,0)</f>
        <v>0</v>
      </c>
      <c r="Y290" s="12">
        <f>IF(ResourceEffects[[#This Row],[event_type]]=1,0,1)</f>
        <v>1</v>
      </c>
      <c r="Z290" s="12">
        <f>IF(ResourceEffects[[#This Row],[Use Abundancies]]="Yes",1,0)</f>
        <v>0</v>
      </c>
      <c r="AA290" s="12">
        <f>ResourceEffects[[#This Row],[∆]]</f>
        <v>1</v>
      </c>
    </row>
    <row r="291" spans="1:27" x14ac:dyDescent="0.3">
      <c r="A291" s="16">
        <v>0</v>
      </c>
      <c r="B291" t="s">
        <v>130</v>
      </c>
      <c r="C291" s="14" t="s">
        <v>479</v>
      </c>
      <c r="D291" s="11" t="s">
        <v>394</v>
      </c>
      <c r="E291" s="11">
        <v>1</v>
      </c>
      <c r="F291" s="27" t="s">
        <v>387</v>
      </c>
      <c r="G291" t="s">
        <v>476</v>
      </c>
      <c r="H291" s="11" t="str">
        <f t="shared" si="21"/>
        <v>No</v>
      </c>
      <c r="I291" s="11">
        <f>0</f>
        <v>0</v>
      </c>
      <c r="J291" s="11" t="str">
        <f t="shared" si="18"/>
        <v>Yes</v>
      </c>
      <c r="K291" s="11" t="str">
        <f t="shared" si="19"/>
        <v>No</v>
      </c>
      <c r="L291" s="11">
        <f>INT(ResourceEffects[[#This Row],[Time Factor]]*TimeInterval/60/60/24)</f>
        <v>0</v>
      </c>
      <c r="M291" s="11">
        <f>INT(ResourceEffects[[#This Row],[Time Factor]]*TimeInterval/60/60)-ResourceEffects[[#This Row],[Days]]*24</f>
        <v>0</v>
      </c>
      <c r="N291" s="11">
        <f>INT(ResourceEffects[[#This Row],[Time Factor]]*TimeInterval/60)-ResourceEffects[[#This Row],[Hours]]*60-ResourceEffects[[#This Row],[Days]]*60*24</f>
        <v>0</v>
      </c>
      <c r="O291" s="11">
        <f>ResourceEffects[[#This Row],[Time Factor]]*TimeInterval-ResourceEffects[[#This Row],[Min]]*60-ResourceEffects[[#This Row],[Hours]]*60*60-ResourceEffects[[#This Row],[Days]]*60*60*24</f>
        <v>0</v>
      </c>
      <c r="P291" s="12">
        <f t="shared" ca="1" si="20"/>
        <v>446077198</v>
      </c>
      <c r="Q291" s="12">
        <f>_xlfn.XLOOKUP(ResourceEffects[[#This Row],[Protocol Name]],ProtocolNamesCol,ProtocolIds,"")</f>
        <v>21030</v>
      </c>
      <c r="R291" s="12">
        <f>ResourceEffects[[#This Row],[Time Factor]]</f>
        <v>0</v>
      </c>
      <c r="S291" s="12">
        <f>ResourceEffects[[#This Row],[Drone ID]]</f>
        <v>0</v>
      </c>
      <c r="T291" s="12">
        <f>_xlfn.XLOOKUP(ResourceEffects[[#This Row],[Resource Name]],ResourceNames,ResourceIds,"")</f>
        <v>5201</v>
      </c>
      <c r="U291" s="12">
        <f>_xlfn.XLOOKUP(ResourceEffects[[#This Row],[Event Type]],EventTypeNames,EventTypeIds,"")</f>
        <v>1</v>
      </c>
      <c r="V291" s="12">
        <f>IF(ResourceEffects[[#This Row],[Is Local]]="Yes",1,0)</f>
        <v>1</v>
      </c>
      <c r="W291" s="12">
        <f>IF(ResourceEffects[[#This Row],[Is Installed]]="Yes",1,0)</f>
        <v>0</v>
      </c>
      <c r="X291" s="12">
        <f>IF(ResourceEffects[[#This Row],[Status]]="Locked",1,0)</f>
        <v>0</v>
      </c>
      <c r="Y291" s="12">
        <f>IF(ResourceEffects[[#This Row],[event_type]]=1,0,1)</f>
        <v>0</v>
      </c>
      <c r="Z291" s="12">
        <f>IF(ResourceEffects[[#This Row],[Use Abundancies]]="Yes",1,0)</f>
        <v>0</v>
      </c>
      <c r="AA291" s="12">
        <f>ResourceEffects[[#This Row],[∆]]</f>
        <v>1</v>
      </c>
    </row>
    <row r="292" spans="1:27" x14ac:dyDescent="0.3">
      <c r="A292" s="15">
        <v>1</v>
      </c>
      <c r="B292" t="s">
        <v>130</v>
      </c>
      <c r="C292" s="14" t="s">
        <v>478</v>
      </c>
      <c r="D292" s="11" t="s">
        <v>395</v>
      </c>
      <c r="E292" s="11">
        <v>8</v>
      </c>
      <c r="F292" s="27" t="s">
        <v>387</v>
      </c>
      <c r="G292" t="s">
        <v>167</v>
      </c>
      <c r="H292" s="11" t="str">
        <f t="shared" si="21"/>
        <v>No</v>
      </c>
      <c r="I292" s="11">
        <f>0</f>
        <v>0</v>
      </c>
      <c r="J292" s="11" t="str">
        <f t="shared" si="18"/>
        <v>Yes</v>
      </c>
      <c r="K292" s="11" t="str">
        <f t="shared" si="19"/>
        <v>No</v>
      </c>
      <c r="L292" s="11">
        <f>INT(ResourceEffects[[#This Row],[Time Factor]]*TimeInterval/60/60/24)</f>
        <v>0</v>
      </c>
      <c r="M292" s="11">
        <f>INT(ResourceEffects[[#This Row],[Time Factor]]*TimeInterval/60/60)-ResourceEffects[[#This Row],[Days]]*24</f>
        <v>0</v>
      </c>
      <c r="N292" s="11">
        <f>INT(ResourceEffects[[#This Row],[Time Factor]]*TimeInterval/60)-ResourceEffects[[#This Row],[Hours]]*60-ResourceEffects[[#This Row],[Days]]*60*24</f>
        <v>0</v>
      </c>
      <c r="O292" s="11">
        <f>ResourceEffects[[#This Row],[Time Factor]]*TimeInterval-ResourceEffects[[#This Row],[Min]]*60-ResourceEffects[[#This Row],[Hours]]*60*60-ResourceEffects[[#This Row],[Days]]*60*60*24</f>
        <v>1</v>
      </c>
      <c r="P292" s="12">
        <f t="shared" ca="1" si="20"/>
        <v>485553913</v>
      </c>
      <c r="Q292" s="12">
        <f>_xlfn.XLOOKUP(ResourceEffects[[#This Row],[Protocol Name]],ProtocolNamesCol,ProtocolIds,"")</f>
        <v>21030</v>
      </c>
      <c r="R292" s="12">
        <f>ResourceEffects[[#This Row],[Time Factor]]</f>
        <v>1</v>
      </c>
      <c r="S292" s="12">
        <f>ResourceEffects[[#This Row],[Drone ID]]</f>
        <v>0</v>
      </c>
      <c r="T292" s="12">
        <f>_xlfn.XLOOKUP(ResourceEffects[[#This Row],[Resource Name]],ResourceNames,ResourceIds,"")</f>
        <v>1030</v>
      </c>
      <c r="U292" s="12">
        <f>_xlfn.XLOOKUP(ResourceEffects[[#This Row],[Event Type]],EventTypeNames,EventTypeIds,"")</f>
        <v>2</v>
      </c>
      <c r="V292" s="12">
        <f>IF(ResourceEffects[[#This Row],[Is Local]]="Yes",1,0)</f>
        <v>1</v>
      </c>
      <c r="W292" s="12">
        <f>IF(ResourceEffects[[#This Row],[Is Installed]]="Yes",1,0)</f>
        <v>0</v>
      </c>
      <c r="X292" s="12">
        <f>IF(ResourceEffects[[#This Row],[Status]]="Locked",1,0)</f>
        <v>0</v>
      </c>
      <c r="Y292" s="12">
        <f>IF(ResourceEffects[[#This Row],[event_type]]=1,0,1)</f>
        <v>1</v>
      </c>
      <c r="Z292" s="12">
        <f>IF(ResourceEffects[[#This Row],[Use Abundancies]]="Yes",1,0)</f>
        <v>0</v>
      </c>
      <c r="AA292" s="12">
        <f>ResourceEffects[[#This Row],[∆]]</f>
        <v>8</v>
      </c>
    </row>
    <row r="293" spans="1:27" x14ac:dyDescent="0.3">
      <c r="A293" s="16">
        <v>2</v>
      </c>
      <c r="B293" t="s">
        <v>130</v>
      </c>
      <c r="C293" s="14" t="s">
        <v>481</v>
      </c>
      <c r="D293" s="11" t="s">
        <v>395</v>
      </c>
      <c r="E293" s="11">
        <v>1</v>
      </c>
      <c r="F293" s="27" t="s">
        <v>387</v>
      </c>
      <c r="G293" t="s">
        <v>476</v>
      </c>
      <c r="H293" s="11" t="s">
        <v>429</v>
      </c>
      <c r="I293" s="11">
        <v>0</v>
      </c>
      <c r="J293" s="11" t="s">
        <v>386</v>
      </c>
      <c r="K293" s="11" t="s">
        <v>429</v>
      </c>
      <c r="L293" s="11">
        <v>0</v>
      </c>
      <c r="M293" s="11">
        <v>0</v>
      </c>
      <c r="N293" s="11">
        <v>0</v>
      </c>
      <c r="O293" s="11">
        <v>2</v>
      </c>
      <c r="P293" s="12">
        <f t="shared" ca="1" si="20"/>
        <v>701985402</v>
      </c>
      <c r="Q293" s="12">
        <f>_xlfn.XLOOKUP(ResourceEffects[[#This Row],[Protocol Name]],ProtocolNamesCol,ProtocolIds,"")</f>
        <v>21030</v>
      </c>
      <c r="R293" s="12">
        <f>ResourceEffects[[#This Row],[Time Factor]]</f>
        <v>2</v>
      </c>
      <c r="S293" s="12">
        <f>ResourceEffects[[#This Row],[Drone ID]]</f>
        <v>0</v>
      </c>
      <c r="T293" s="12">
        <f>_xlfn.XLOOKUP(ResourceEffects[[#This Row],[Resource Name]],ResourceNames,ResourceIds,"")</f>
        <v>5201</v>
      </c>
      <c r="U293" s="12">
        <f>_xlfn.XLOOKUP(ResourceEffects[[#This Row],[Event Type]],EventTypeNames,EventTypeIds,"")</f>
        <v>2</v>
      </c>
      <c r="V293" s="12">
        <f>IF(ResourceEffects[[#This Row],[Is Local]]="Yes",1,0)</f>
        <v>1</v>
      </c>
      <c r="W293" s="12">
        <f>IF(ResourceEffects[[#This Row],[Is Installed]]="Yes",1,0)</f>
        <v>0</v>
      </c>
      <c r="X293" s="12">
        <f>IF(ResourceEffects[[#This Row],[Status]]="Locked",1,0)</f>
        <v>0</v>
      </c>
      <c r="Y293" s="12">
        <f>IF(ResourceEffects[[#This Row],[event_type]]=1,0,1)</f>
        <v>1</v>
      </c>
      <c r="Z293" s="12">
        <f>IF(ResourceEffects[[#This Row],[Use Abundancies]]="Yes",1,0)</f>
        <v>0</v>
      </c>
      <c r="AA293" s="12">
        <f>ResourceEffects[[#This Row],[∆]]</f>
        <v>1</v>
      </c>
    </row>
    <row r="294" spans="1:27" x14ac:dyDescent="0.3">
      <c r="A294" s="16">
        <v>2</v>
      </c>
      <c r="B294" t="s">
        <v>130</v>
      </c>
      <c r="C294" s="14" t="s">
        <v>481</v>
      </c>
      <c r="D294" s="11" t="s">
        <v>394</v>
      </c>
      <c r="E294" s="11">
        <v>1</v>
      </c>
      <c r="F294" s="27" t="s">
        <v>383</v>
      </c>
      <c r="G294" t="s">
        <v>476</v>
      </c>
      <c r="H294" s="11" t="s">
        <v>429</v>
      </c>
      <c r="I294" s="11">
        <v>0</v>
      </c>
      <c r="J294" s="11" t="s">
        <v>386</v>
      </c>
      <c r="K294" s="11" t="s">
        <v>429</v>
      </c>
      <c r="L294" s="11">
        <v>0</v>
      </c>
      <c r="M294" s="11">
        <v>0</v>
      </c>
      <c r="N294" s="11">
        <v>0</v>
      </c>
      <c r="O294" s="11">
        <v>2</v>
      </c>
      <c r="P294" s="12">
        <f t="shared" ca="1" si="20"/>
        <v>852819095</v>
      </c>
      <c r="Q294" s="12">
        <f>_xlfn.XLOOKUP(ResourceEffects[[#This Row],[Protocol Name]],ProtocolNamesCol,ProtocolIds,"")</f>
        <v>21030</v>
      </c>
      <c r="R294" s="12">
        <f>ResourceEffects[[#This Row],[Time Factor]]</f>
        <v>2</v>
      </c>
      <c r="S294" s="12">
        <f>ResourceEffects[[#This Row],[Drone ID]]</f>
        <v>0</v>
      </c>
      <c r="T294" s="12">
        <f>_xlfn.XLOOKUP(ResourceEffects[[#This Row],[Resource Name]],ResourceNames,ResourceIds,"")</f>
        <v>5201</v>
      </c>
      <c r="U294" s="12">
        <f>_xlfn.XLOOKUP(ResourceEffects[[#This Row],[Event Type]],EventTypeNames,EventTypeIds,"")</f>
        <v>1</v>
      </c>
      <c r="V294" s="12">
        <f>IF(ResourceEffects[[#This Row],[Is Local]]="Yes",1,0)</f>
        <v>1</v>
      </c>
      <c r="W294" s="12">
        <f>IF(ResourceEffects[[#This Row],[Is Installed]]="Yes",1,0)</f>
        <v>0</v>
      </c>
      <c r="X294" s="12">
        <f>IF(ResourceEffects[[#This Row],[Status]]="Locked",1,0)</f>
        <v>1</v>
      </c>
      <c r="Y294" s="12">
        <f>IF(ResourceEffects[[#This Row],[event_type]]=1,0,1)</f>
        <v>0</v>
      </c>
      <c r="Z294" s="12">
        <f>IF(ResourceEffects[[#This Row],[Use Abundancies]]="Yes",1,0)</f>
        <v>0</v>
      </c>
      <c r="AA294" s="12">
        <f>ResourceEffects[[#This Row],[∆]]</f>
        <v>1</v>
      </c>
    </row>
    <row r="295" spans="1:27" x14ac:dyDescent="0.3">
      <c r="A295" s="16">
        <v>9</v>
      </c>
      <c r="B295" t="s">
        <v>130</v>
      </c>
      <c r="C295" s="14" t="s">
        <v>482</v>
      </c>
      <c r="D295" s="11" t="s">
        <v>395</v>
      </c>
      <c r="E295" s="11">
        <v>1</v>
      </c>
      <c r="F295" s="27" t="s">
        <v>383</v>
      </c>
      <c r="G295" t="s">
        <v>476</v>
      </c>
      <c r="H295" s="11" t="str">
        <f t="shared" ref="H295:H302" si="22">"No"</f>
        <v>No</v>
      </c>
      <c r="I295" s="11">
        <f>0</f>
        <v>0</v>
      </c>
      <c r="J295" s="11" t="str">
        <f t="shared" ref="J295:J302" si="23">"Yes"</f>
        <v>Yes</v>
      </c>
      <c r="K295" s="11" t="str">
        <f t="shared" ref="K295:K302" si="24">"No"</f>
        <v>No</v>
      </c>
      <c r="L295" s="11">
        <f>INT(ResourceEffects[[#This Row],[Time Factor]]*TimeInterval/60/60/24)</f>
        <v>0</v>
      </c>
      <c r="M295" s="11">
        <f>INT(ResourceEffects[[#This Row],[Time Factor]]*TimeInterval/60/60)-ResourceEffects[[#This Row],[Days]]*24</f>
        <v>0</v>
      </c>
      <c r="N295" s="11">
        <f>INT(ResourceEffects[[#This Row],[Time Factor]]*TimeInterval/60)-ResourceEffects[[#This Row],[Hours]]*60-ResourceEffects[[#This Row],[Days]]*60*24</f>
        <v>0</v>
      </c>
      <c r="O295" s="11">
        <f>ResourceEffects[[#This Row],[Time Factor]]*TimeInterval-ResourceEffects[[#This Row],[Min]]*60-ResourceEffects[[#This Row],[Hours]]*60*60-ResourceEffects[[#This Row],[Days]]*60*60*24</f>
        <v>9</v>
      </c>
      <c r="P295" s="12">
        <f t="shared" ca="1" si="20"/>
        <v>820813766</v>
      </c>
      <c r="Q295" s="12">
        <f>_xlfn.XLOOKUP(ResourceEffects[[#This Row],[Protocol Name]],ProtocolNamesCol,ProtocolIds,"")</f>
        <v>21030</v>
      </c>
      <c r="R295" s="12">
        <f>ResourceEffects[[#This Row],[Time Factor]]</f>
        <v>9</v>
      </c>
      <c r="S295" s="12">
        <f>ResourceEffects[[#This Row],[Drone ID]]</f>
        <v>0</v>
      </c>
      <c r="T295" s="12">
        <f>_xlfn.XLOOKUP(ResourceEffects[[#This Row],[Resource Name]],ResourceNames,ResourceIds,"")</f>
        <v>5201</v>
      </c>
      <c r="U295" s="12">
        <f>_xlfn.XLOOKUP(ResourceEffects[[#This Row],[Event Type]],EventTypeNames,EventTypeIds,"")</f>
        <v>2</v>
      </c>
      <c r="V295" s="12">
        <f>IF(ResourceEffects[[#This Row],[Is Local]]="Yes",1,0)</f>
        <v>1</v>
      </c>
      <c r="W295" s="12">
        <f>IF(ResourceEffects[[#This Row],[Is Installed]]="Yes",1,0)</f>
        <v>0</v>
      </c>
      <c r="X295" s="12">
        <f>IF(ResourceEffects[[#This Row],[Status]]="Locked",1,0)</f>
        <v>1</v>
      </c>
      <c r="Y295" s="12">
        <f>IF(ResourceEffects[[#This Row],[event_type]]=1,0,1)</f>
        <v>1</v>
      </c>
      <c r="Z295" s="12">
        <f>IF(ResourceEffects[[#This Row],[Use Abundancies]]="Yes",1,0)</f>
        <v>0</v>
      </c>
      <c r="AA295" s="12">
        <f>ResourceEffects[[#This Row],[∆]]</f>
        <v>1</v>
      </c>
    </row>
    <row r="296" spans="1:27" x14ac:dyDescent="0.3">
      <c r="A296" s="16">
        <v>9</v>
      </c>
      <c r="B296" t="s">
        <v>130</v>
      </c>
      <c r="C296" s="14" t="s">
        <v>482</v>
      </c>
      <c r="D296" s="11" t="s">
        <v>394</v>
      </c>
      <c r="E296" s="11">
        <v>1</v>
      </c>
      <c r="F296" s="27" t="s">
        <v>387</v>
      </c>
      <c r="G296" t="s">
        <v>476</v>
      </c>
      <c r="H296" s="11" t="str">
        <f t="shared" si="22"/>
        <v>No</v>
      </c>
      <c r="I296" s="11">
        <f>0</f>
        <v>0</v>
      </c>
      <c r="J296" s="11" t="str">
        <f t="shared" si="23"/>
        <v>Yes</v>
      </c>
      <c r="K296" s="11" t="str">
        <f t="shared" si="24"/>
        <v>No</v>
      </c>
      <c r="L296" s="11">
        <f>INT(ResourceEffects[[#This Row],[Time Factor]]*TimeInterval/60/60/24)</f>
        <v>0</v>
      </c>
      <c r="M296" s="11">
        <f>INT(ResourceEffects[[#This Row],[Time Factor]]*TimeInterval/60/60)-ResourceEffects[[#This Row],[Days]]*24</f>
        <v>0</v>
      </c>
      <c r="N296" s="11">
        <f>INT(ResourceEffects[[#This Row],[Time Factor]]*TimeInterval/60)-ResourceEffects[[#This Row],[Hours]]*60-ResourceEffects[[#This Row],[Days]]*60*24</f>
        <v>0</v>
      </c>
      <c r="O296" s="11">
        <f>ResourceEffects[[#This Row],[Time Factor]]*TimeInterval-ResourceEffects[[#This Row],[Min]]*60-ResourceEffects[[#This Row],[Hours]]*60*60-ResourceEffects[[#This Row],[Days]]*60*60*24</f>
        <v>9</v>
      </c>
      <c r="P296" s="12">
        <f t="shared" ca="1" si="20"/>
        <v>617530734</v>
      </c>
      <c r="Q296" s="12">
        <f>_xlfn.XLOOKUP(ResourceEffects[[#This Row],[Protocol Name]],ProtocolNamesCol,ProtocolIds,"")</f>
        <v>21030</v>
      </c>
      <c r="R296" s="12">
        <f>ResourceEffects[[#This Row],[Time Factor]]</f>
        <v>9</v>
      </c>
      <c r="S296" s="12">
        <f>ResourceEffects[[#This Row],[Drone ID]]</f>
        <v>0</v>
      </c>
      <c r="T296" s="12">
        <f>_xlfn.XLOOKUP(ResourceEffects[[#This Row],[Resource Name]],ResourceNames,ResourceIds,"")</f>
        <v>5201</v>
      </c>
      <c r="U296" s="12">
        <f>_xlfn.XLOOKUP(ResourceEffects[[#This Row],[Event Type]],EventTypeNames,EventTypeIds,"")</f>
        <v>1</v>
      </c>
      <c r="V296" s="12">
        <f>IF(ResourceEffects[[#This Row],[Is Local]]="Yes",1,0)</f>
        <v>1</v>
      </c>
      <c r="W296" s="12">
        <f>IF(ResourceEffects[[#This Row],[Is Installed]]="Yes",1,0)</f>
        <v>0</v>
      </c>
      <c r="X296" s="12">
        <f>IF(ResourceEffects[[#This Row],[Status]]="Locked",1,0)</f>
        <v>0</v>
      </c>
      <c r="Y296" s="12">
        <f>IF(ResourceEffects[[#This Row],[event_type]]=1,0,1)</f>
        <v>0</v>
      </c>
      <c r="Z296" s="12">
        <f>IF(ResourceEffects[[#This Row],[Use Abundancies]]="Yes",1,0)</f>
        <v>0</v>
      </c>
      <c r="AA296" s="12">
        <f>ResourceEffects[[#This Row],[∆]]</f>
        <v>1</v>
      </c>
    </row>
    <row r="297" spans="1:27" x14ac:dyDescent="0.3">
      <c r="A297" s="15">
        <v>10</v>
      </c>
      <c r="B297" t="s">
        <v>130</v>
      </c>
      <c r="C297" s="14" t="s">
        <v>480</v>
      </c>
      <c r="D297" s="11" t="s">
        <v>394</v>
      </c>
      <c r="E297" s="11">
        <v>2</v>
      </c>
      <c r="F297" s="27" t="s">
        <v>387</v>
      </c>
      <c r="G297" t="s">
        <v>188</v>
      </c>
      <c r="H297" s="11" t="str">
        <f t="shared" si="22"/>
        <v>No</v>
      </c>
      <c r="I297" s="11">
        <f>0</f>
        <v>0</v>
      </c>
      <c r="J297" s="11" t="str">
        <f t="shared" si="23"/>
        <v>Yes</v>
      </c>
      <c r="K297" s="11" t="str">
        <f t="shared" si="24"/>
        <v>No</v>
      </c>
      <c r="L297" s="11">
        <f>INT(ResourceEffects[[#This Row],[Time Factor]]*TimeInterval/60/60/24)</f>
        <v>0</v>
      </c>
      <c r="M297" s="11">
        <f>INT(ResourceEffects[[#This Row],[Time Factor]]*TimeInterval/60/60)-ResourceEffects[[#This Row],[Days]]*24</f>
        <v>0</v>
      </c>
      <c r="N297" s="11">
        <f>INT(ResourceEffects[[#This Row],[Time Factor]]*TimeInterval/60)-ResourceEffects[[#This Row],[Hours]]*60-ResourceEffects[[#This Row],[Days]]*60*24</f>
        <v>0</v>
      </c>
      <c r="O297" s="11">
        <f>ResourceEffects[[#This Row],[Time Factor]]*TimeInterval-ResourceEffects[[#This Row],[Min]]*60-ResourceEffects[[#This Row],[Hours]]*60*60-ResourceEffects[[#This Row],[Days]]*60*60*24</f>
        <v>10</v>
      </c>
      <c r="P297" s="12">
        <f t="shared" ca="1" si="20"/>
        <v>750863604</v>
      </c>
      <c r="Q297" s="12">
        <f>_xlfn.XLOOKUP(ResourceEffects[[#This Row],[Protocol Name]],ProtocolNamesCol,ProtocolIds,"")</f>
        <v>21030</v>
      </c>
      <c r="R297" s="12">
        <f>ResourceEffects[[#This Row],[Time Factor]]</f>
        <v>10</v>
      </c>
      <c r="S297" s="12">
        <f>ResourceEffects[[#This Row],[Drone ID]]</f>
        <v>0</v>
      </c>
      <c r="T297" s="12">
        <f>_xlfn.XLOOKUP(ResourceEffects[[#This Row],[Resource Name]],ResourceNames,ResourceIds,"")</f>
        <v>2011</v>
      </c>
      <c r="U297" s="12">
        <f>_xlfn.XLOOKUP(ResourceEffects[[#This Row],[Event Type]],EventTypeNames,EventTypeIds,"")</f>
        <v>1</v>
      </c>
      <c r="V297" s="12">
        <f>IF(ResourceEffects[[#This Row],[Is Local]]="Yes",1,0)</f>
        <v>1</v>
      </c>
      <c r="W297" s="12">
        <f>IF(ResourceEffects[[#This Row],[Is Installed]]="Yes",1,0)</f>
        <v>0</v>
      </c>
      <c r="X297" s="12">
        <f>IF(ResourceEffects[[#This Row],[Status]]="Locked",1,0)</f>
        <v>0</v>
      </c>
      <c r="Y297" s="12">
        <f>IF(ResourceEffects[[#This Row],[event_type]]=1,0,1)</f>
        <v>0</v>
      </c>
      <c r="Z297" s="12">
        <f>IF(ResourceEffects[[#This Row],[Use Abundancies]]="Yes",1,0)</f>
        <v>0</v>
      </c>
      <c r="AA297" s="12">
        <f>ResourceEffects[[#This Row],[∆]]</f>
        <v>2</v>
      </c>
    </row>
    <row r="298" spans="1:27" x14ac:dyDescent="0.3">
      <c r="A298" s="15">
        <v>10</v>
      </c>
      <c r="B298" t="s">
        <v>130</v>
      </c>
      <c r="C298" s="14" t="s">
        <v>480</v>
      </c>
      <c r="D298" s="11" t="s">
        <v>394</v>
      </c>
      <c r="E298" s="11">
        <v>1</v>
      </c>
      <c r="F298" s="27" t="s">
        <v>387</v>
      </c>
      <c r="G298" t="s">
        <v>192</v>
      </c>
      <c r="H298" s="11" t="str">
        <f t="shared" si="22"/>
        <v>No</v>
      </c>
      <c r="I298" s="11">
        <f>0</f>
        <v>0</v>
      </c>
      <c r="J298" s="11" t="str">
        <f t="shared" si="23"/>
        <v>Yes</v>
      </c>
      <c r="K298" s="11" t="str">
        <f t="shared" si="24"/>
        <v>No</v>
      </c>
      <c r="L298" s="11">
        <f>INT(ResourceEffects[[#This Row],[Time Factor]]*TimeInterval/60/60/24)</f>
        <v>0</v>
      </c>
      <c r="M298" s="11">
        <f>INT(ResourceEffects[[#This Row],[Time Factor]]*TimeInterval/60/60)-ResourceEffects[[#This Row],[Days]]*24</f>
        <v>0</v>
      </c>
      <c r="N298" s="11">
        <f>INT(ResourceEffects[[#This Row],[Time Factor]]*TimeInterval/60)-ResourceEffects[[#This Row],[Hours]]*60-ResourceEffects[[#This Row],[Days]]*60*24</f>
        <v>0</v>
      </c>
      <c r="O298" s="11">
        <f>ResourceEffects[[#This Row],[Time Factor]]*TimeInterval-ResourceEffects[[#This Row],[Min]]*60-ResourceEffects[[#This Row],[Hours]]*60*60-ResourceEffects[[#This Row],[Days]]*60*60*24</f>
        <v>10</v>
      </c>
      <c r="P298" s="12">
        <f t="shared" ca="1" si="20"/>
        <v>485821106</v>
      </c>
      <c r="Q298" s="12">
        <f>_xlfn.XLOOKUP(ResourceEffects[[#This Row],[Protocol Name]],ProtocolNamesCol,ProtocolIds,"")</f>
        <v>21030</v>
      </c>
      <c r="R298" s="12">
        <f>ResourceEffects[[#This Row],[Time Factor]]</f>
        <v>10</v>
      </c>
      <c r="S298" s="12">
        <f>ResourceEffects[[#This Row],[Drone ID]]</f>
        <v>0</v>
      </c>
      <c r="T298" s="12">
        <f>_xlfn.XLOOKUP(ResourceEffects[[#This Row],[Resource Name]],ResourceNames,ResourceIds,"")</f>
        <v>2013</v>
      </c>
      <c r="U298" s="12">
        <f>_xlfn.XLOOKUP(ResourceEffects[[#This Row],[Event Type]],EventTypeNames,EventTypeIds,"")</f>
        <v>1</v>
      </c>
      <c r="V298" s="12">
        <f>IF(ResourceEffects[[#This Row],[Is Local]]="Yes",1,0)</f>
        <v>1</v>
      </c>
      <c r="W298" s="12">
        <f>IF(ResourceEffects[[#This Row],[Is Installed]]="Yes",1,0)</f>
        <v>0</v>
      </c>
      <c r="X298" s="12">
        <f>IF(ResourceEffects[[#This Row],[Status]]="Locked",1,0)</f>
        <v>0</v>
      </c>
      <c r="Y298" s="12">
        <f>IF(ResourceEffects[[#This Row],[event_type]]=1,0,1)</f>
        <v>0</v>
      </c>
      <c r="Z298" s="12">
        <f>IF(ResourceEffects[[#This Row],[Use Abundancies]]="Yes",1,0)</f>
        <v>0</v>
      </c>
      <c r="AA298" s="12">
        <f>ResourceEffects[[#This Row],[∆]]</f>
        <v>1</v>
      </c>
    </row>
    <row r="299" spans="1:27" x14ac:dyDescent="0.3">
      <c r="A299" s="15">
        <v>10</v>
      </c>
      <c r="B299" t="s">
        <v>130</v>
      </c>
      <c r="C299" s="14" t="s">
        <v>480</v>
      </c>
      <c r="D299" s="11" t="s">
        <v>394</v>
      </c>
      <c r="E299" s="11">
        <v>1</v>
      </c>
      <c r="F299" s="27" t="s">
        <v>387</v>
      </c>
      <c r="G299" t="s">
        <v>206</v>
      </c>
      <c r="H299" s="11" t="str">
        <f t="shared" si="22"/>
        <v>No</v>
      </c>
      <c r="I299" s="11">
        <f>0</f>
        <v>0</v>
      </c>
      <c r="J299" s="11" t="str">
        <f t="shared" si="23"/>
        <v>Yes</v>
      </c>
      <c r="K299" s="11" t="str">
        <f t="shared" si="24"/>
        <v>No</v>
      </c>
      <c r="L299" s="11">
        <f>INT(ResourceEffects[[#This Row],[Time Factor]]*TimeInterval/60/60/24)</f>
        <v>0</v>
      </c>
      <c r="M299" s="11">
        <f>INT(ResourceEffects[[#This Row],[Time Factor]]*TimeInterval/60/60)-ResourceEffects[[#This Row],[Days]]*24</f>
        <v>0</v>
      </c>
      <c r="N299" s="11">
        <f>INT(ResourceEffects[[#This Row],[Time Factor]]*TimeInterval/60)-ResourceEffects[[#This Row],[Hours]]*60-ResourceEffects[[#This Row],[Days]]*60*24</f>
        <v>0</v>
      </c>
      <c r="O299" s="11">
        <f>ResourceEffects[[#This Row],[Time Factor]]*TimeInterval-ResourceEffects[[#This Row],[Min]]*60-ResourceEffects[[#This Row],[Hours]]*60*60-ResourceEffects[[#This Row],[Days]]*60*60*24</f>
        <v>10</v>
      </c>
      <c r="P299" s="12">
        <f t="shared" ca="1" si="20"/>
        <v>156320984</v>
      </c>
      <c r="Q299" s="12">
        <f>_xlfn.XLOOKUP(ResourceEffects[[#This Row],[Protocol Name]],ProtocolNamesCol,ProtocolIds,"")</f>
        <v>21030</v>
      </c>
      <c r="R299" s="12">
        <f>ResourceEffects[[#This Row],[Time Factor]]</f>
        <v>10</v>
      </c>
      <c r="S299" s="12">
        <f>ResourceEffects[[#This Row],[Drone ID]]</f>
        <v>0</v>
      </c>
      <c r="T299" s="12">
        <f>_xlfn.XLOOKUP(ResourceEffects[[#This Row],[Resource Name]],ResourceNames,ResourceIds,"")</f>
        <v>2041</v>
      </c>
      <c r="U299" s="12">
        <f>_xlfn.XLOOKUP(ResourceEffects[[#This Row],[Event Type]],EventTypeNames,EventTypeIds,"")</f>
        <v>1</v>
      </c>
      <c r="V299" s="12">
        <f>IF(ResourceEffects[[#This Row],[Is Local]]="Yes",1,0)</f>
        <v>1</v>
      </c>
      <c r="W299" s="12">
        <f>IF(ResourceEffects[[#This Row],[Is Installed]]="Yes",1,0)</f>
        <v>0</v>
      </c>
      <c r="X299" s="12">
        <f>IF(ResourceEffects[[#This Row],[Status]]="Locked",1,0)</f>
        <v>0</v>
      </c>
      <c r="Y299" s="12">
        <f>IF(ResourceEffects[[#This Row],[event_type]]=1,0,1)</f>
        <v>0</v>
      </c>
      <c r="Z299" s="12">
        <f>IF(ResourceEffects[[#This Row],[Use Abundancies]]="Yes",1,0)</f>
        <v>0</v>
      </c>
      <c r="AA299" s="12">
        <f>ResourceEffects[[#This Row],[∆]]</f>
        <v>1</v>
      </c>
    </row>
    <row r="300" spans="1:27" x14ac:dyDescent="0.3">
      <c r="A300" s="16">
        <v>0</v>
      </c>
      <c r="B300" t="s">
        <v>131</v>
      </c>
      <c r="C300" s="14" t="s">
        <v>479</v>
      </c>
      <c r="D300" s="11" t="s">
        <v>395</v>
      </c>
      <c r="E300" s="11">
        <v>1</v>
      </c>
      <c r="F300" s="27" t="s">
        <v>387</v>
      </c>
      <c r="G300" t="s">
        <v>476</v>
      </c>
      <c r="H300" s="11" t="str">
        <f t="shared" si="22"/>
        <v>No</v>
      </c>
      <c r="I300" s="11">
        <f>0</f>
        <v>0</v>
      </c>
      <c r="J300" s="11" t="str">
        <f t="shared" si="23"/>
        <v>Yes</v>
      </c>
      <c r="K300" s="11" t="str">
        <f t="shared" si="24"/>
        <v>No</v>
      </c>
      <c r="L300" s="11">
        <f>INT(ResourceEffects[[#This Row],[Time Factor]]*TimeInterval/60/60/24)</f>
        <v>0</v>
      </c>
      <c r="M300" s="11">
        <f>INT(ResourceEffects[[#This Row],[Time Factor]]*TimeInterval/60/60)-ResourceEffects[[#This Row],[Days]]*24</f>
        <v>0</v>
      </c>
      <c r="N300" s="11">
        <f>INT(ResourceEffects[[#This Row],[Time Factor]]*TimeInterval/60)-ResourceEffects[[#This Row],[Hours]]*60-ResourceEffects[[#This Row],[Days]]*60*24</f>
        <v>0</v>
      </c>
      <c r="O300" s="11">
        <f>ResourceEffects[[#This Row],[Time Factor]]*TimeInterval-ResourceEffects[[#This Row],[Min]]*60-ResourceEffects[[#This Row],[Hours]]*60*60-ResourceEffects[[#This Row],[Days]]*60*60*24</f>
        <v>0</v>
      </c>
      <c r="P300" s="12">
        <f t="shared" ca="1" si="20"/>
        <v>474152167</v>
      </c>
      <c r="Q300" s="12">
        <f>_xlfn.XLOOKUP(ResourceEffects[[#This Row],[Protocol Name]],ProtocolNamesCol,ProtocolIds,"")</f>
        <v>21100</v>
      </c>
      <c r="R300" s="12">
        <f>ResourceEffects[[#This Row],[Time Factor]]</f>
        <v>0</v>
      </c>
      <c r="S300" s="12">
        <f>ResourceEffects[[#This Row],[Drone ID]]</f>
        <v>0</v>
      </c>
      <c r="T300" s="12">
        <f>_xlfn.XLOOKUP(ResourceEffects[[#This Row],[Resource Name]],ResourceNames,ResourceIds,"")</f>
        <v>5201</v>
      </c>
      <c r="U300" s="12">
        <f>_xlfn.XLOOKUP(ResourceEffects[[#This Row],[Event Type]],EventTypeNames,EventTypeIds,"")</f>
        <v>2</v>
      </c>
      <c r="V300" s="12">
        <f>IF(ResourceEffects[[#This Row],[Is Local]]="Yes",1,0)</f>
        <v>1</v>
      </c>
      <c r="W300" s="12">
        <f>IF(ResourceEffects[[#This Row],[Is Installed]]="Yes",1,0)</f>
        <v>0</v>
      </c>
      <c r="X300" s="12">
        <f>IF(ResourceEffects[[#This Row],[Status]]="Locked",1,0)</f>
        <v>0</v>
      </c>
      <c r="Y300" s="12">
        <f>IF(ResourceEffects[[#This Row],[event_type]]=1,0,1)</f>
        <v>1</v>
      </c>
      <c r="Z300" s="12">
        <f>IF(ResourceEffects[[#This Row],[Use Abundancies]]="Yes",1,0)</f>
        <v>0</v>
      </c>
      <c r="AA300" s="12">
        <f>ResourceEffects[[#This Row],[∆]]</f>
        <v>1</v>
      </c>
    </row>
    <row r="301" spans="1:27" x14ac:dyDescent="0.3">
      <c r="A301" s="16">
        <v>0</v>
      </c>
      <c r="B301" t="s">
        <v>131</v>
      </c>
      <c r="C301" s="14" t="s">
        <v>479</v>
      </c>
      <c r="D301" s="11" t="s">
        <v>394</v>
      </c>
      <c r="E301" s="11">
        <v>1</v>
      </c>
      <c r="F301" s="27" t="s">
        <v>387</v>
      </c>
      <c r="G301" t="s">
        <v>476</v>
      </c>
      <c r="H301" s="11" t="str">
        <f t="shared" si="22"/>
        <v>No</v>
      </c>
      <c r="I301" s="11">
        <f>0</f>
        <v>0</v>
      </c>
      <c r="J301" s="11" t="str">
        <f t="shared" si="23"/>
        <v>Yes</v>
      </c>
      <c r="K301" s="11" t="str">
        <f t="shared" si="24"/>
        <v>No</v>
      </c>
      <c r="L301" s="11">
        <f>INT(ResourceEffects[[#This Row],[Time Factor]]*TimeInterval/60/60/24)</f>
        <v>0</v>
      </c>
      <c r="M301" s="11">
        <f>INT(ResourceEffects[[#This Row],[Time Factor]]*TimeInterval/60/60)-ResourceEffects[[#This Row],[Days]]*24</f>
        <v>0</v>
      </c>
      <c r="N301" s="11">
        <f>INT(ResourceEffects[[#This Row],[Time Factor]]*TimeInterval/60)-ResourceEffects[[#This Row],[Hours]]*60-ResourceEffects[[#This Row],[Days]]*60*24</f>
        <v>0</v>
      </c>
      <c r="O301" s="11">
        <f>ResourceEffects[[#This Row],[Time Factor]]*TimeInterval-ResourceEffects[[#This Row],[Min]]*60-ResourceEffects[[#This Row],[Hours]]*60*60-ResourceEffects[[#This Row],[Days]]*60*60*24</f>
        <v>0</v>
      </c>
      <c r="P301" s="12">
        <f t="shared" ca="1" si="20"/>
        <v>60511180</v>
      </c>
      <c r="Q301" s="12">
        <f>_xlfn.XLOOKUP(ResourceEffects[[#This Row],[Protocol Name]],ProtocolNamesCol,ProtocolIds,"")</f>
        <v>21100</v>
      </c>
      <c r="R301" s="12">
        <f>ResourceEffects[[#This Row],[Time Factor]]</f>
        <v>0</v>
      </c>
      <c r="S301" s="12">
        <f>ResourceEffects[[#This Row],[Drone ID]]</f>
        <v>0</v>
      </c>
      <c r="T301" s="12">
        <f>_xlfn.XLOOKUP(ResourceEffects[[#This Row],[Resource Name]],ResourceNames,ResourceIds,"")</f>
        <v>5201</v>
      </c>
      <c r="U301" s="12">
        <f>_xlfn.XLOOKUP(ResourceEffects[[#This Row],[Event Type]],EventTypeNames,EventTypeIds,"")</f>
        <v>1</v>
      </c>
      <c r="V301" s="12">
        <f>IF(ResourceEffects[[#This Row],[Is Local]]="Yes",1,0)</f>
        <v>1</v>
      </c>
      <c r="W301" s="12">
        <f>IF(ResourceEffects[[#This Row],[Is Installed]]="Yes",1,0)</f>
        <v>0</v>
      </c>
      <c r="X301" s="12">
        <f>IF(ResourceEffects[[#This Row],[Status]]="Locked",1,0)</f>
        <v>0</v>
      </c>
      <c r="Y301" s="12">
        <f>IF(ResourceEffects[[#This Row],[event_type]]=1,0,1)</f>
        <v>0</v>
      </c>
      <c r="Z301" s="12">
        <f>IF(ResourceEffects[[#This Row],[Use Abundancies]]="Yes",1,0)</f>
        <v>0</v>
      </c>
      <c r="AA301" s="12">
        <f>ResourceEffects[[#This Row],[∆]]</f>
        <v>1</v>
      </c>
    </row>
    <row r="302" spans="1:27" x14ac:dyDescent="0.3">
      <c r="A302" s="15">
        <v>1</v>
      </c>
      <c r="B302" t="s">
        <v>131</v>
      </c>
      <c r="C302" s="14" t="s">
        <v>478</v>
      </c>
      <c r="D302" s="11" t="s">
        <v>395</v>
      </c>
      <c r="E302" s="11">
        <v>20</v>
      </c>
      <c r="F302" s="27" t="s">
        <v>387</v>
      </c>
      <c r="G302" t="s">
        <v>168</v>
      </c>
      <c r="H302" s="11" t="str">
        <f t="shared" si="22"/>
        <v>No</v>
      </c>
      <c r="I302" s="11">
        <f>0</f>
        <v>0</v>
      </c>
      <c r="J302" s="11" t="str">
        <f t="shared" si="23"/>
        <v>Yes</v>
      </c>
      <c r="K302" s="11" t="str">
        <f t="shared" si="24"/>
        <v>No</v>
      </c>
      <c r="L302" s="11">
        <f>INT(ResourceEffects[[#This Row],[Time Factor]]*TimeInterval/60/60/24)</f>
        <v>0</v>
      </c>
      <c r="M302" s="11">
        <f>INT(ResourceEffects[[#This Row],[Time Factor]]*TimeInterval/60/60)-ResourceEffects[[#This Row],[Days]]*24</f>
        <v>0</v>
      </c>
      <c r="N302" s="11">
        <f>INT(ResourceEffects[[#This Row],[Time Factor]]*TimeInterval/60)-ResourceEffects[[#This Row],[Hours]]*60-ResourceEffects[[#This Row],[Days]]*60*24</f>
        <v>0</v>
      </c>
      <c r="O302" s="11">
        <f>ResourceEffects[[#This Row],[Time Factor]]*TimeInterval-ResourceEffects[[#This Row],[Min]]*60-ResourceEffects[[#This Row],[Hours]]*60*60-ResourceEffects[[#This Row],[Days]]*60*60*24</f>
        <v>1</v>
      </c>
      <c r="P302" s="12">
        <f t="shared" ca="1" si="20"/>
        <v>989137210</v>
      </c>
      <c r="Q302" s="12">
        <f>_xlfn.XLOOKUP(ResourceEffects[[#This Row],[Protocol Name]],ProtocolNamesCol,ProtocolIds,"")</f>
        <v>21100</v>
      </c>
      <c r="R302" s="12">
        <f>ResourceEffects[[#This Row],[Time Factor]]</f>
        <v>1</v>
      </c>
      <c r="S302" s="12">
        <f>ResourceEffects[[#This Row],[Drone ID]]</f>
        <v>0</v>
      </c>
      <c r="T302" s="12">
        <f>_xlfn.XLOOKUP(ResourceEffects[[#This Row],[Resource Name]],ResourceNames,ResourceIds,"")</f>
        <v>1100</v>
      </c>
      <c r="U302" s="12">
        <f>_xlfn.XLOOKUP(ResourceEffects[[#This Row],[Event Type]],EventTypeNames,EventTypeIds,"")</f>
        <v>2</v>
      </c>
      <c r="V302" s="12">
        <f>IF(ResourceEffects[[#This Row],[Is Local]]="Yes",1,0)</f>
        <v>1</v>
      </c>
      <c r="W302" s="12">
        <f>IF(ResourceEffects[[#This Row],[Is Installed]]="Yes",1,0)</f>
        <v>0</v>
      </c>
      <c r="X302" s="12">
        <f>IF(ResourceEffects[[#This Row],[Status]]="Locked",1,0)</f>
        <v>0</v>
      </c>
      <c r="Y302" s="12">
        <f>IF(ResourceEffects[[#This Row],[event_type]]=1,0,1)</f>
        <v>1</v>
      </c>
      <c r="Z302" s="12">
        <f>IF(ResourceEffects[[#This Row],[Use Abundancies]]="Yes",1,0)</f>
        <v>0</v>
      </c>
      <c r="AA302" s="12">
        <f>ResourceEffects[[#This Row],[∆]]</f>
        <v>20</v>
      </c>
    </row>
    <row r="303" spans="1:27" x14ac:dyDescent="0.3">
      <c r="A303" s="16">
        <v>2</v>
      </c>
      <c r="B303" t="s">
        <v>131</v>
      </c>
      <c r="C303" s="14" t="s">
        <v>481</v>
      </c>
      <c r="D303" s="11" t="s">
        <v>395</v>
      </c>
      <c r="E303" s="11">
        <v>1</v>
      </c>
      <c r="F303" s="27" t="s">
        <v>387</v>
      </c>
      <c r="G303" t="s">
        <v>476</v>
      </c>
      <c r="H303" s="11" t="s">
        <v>429</v>
      </c>
      <c r="I303" s="11">
        <v>0</v>
      </c>
      <c r="J303" s="11" t="s">
        <v>386</v>
      </c>
      <c r="K303" s="11" t="s">
        <v>429</v>
      </c>
      <c r="L303" s="11">
        <v>0</v>
      </c>
      <c r="M303" s="11">
        <v>0</v>
      </c>
      <c r="N303" s="11">
        <v>0</v>
      </c>
      <c r="O303" s="11">
        <v>2</v>
      </c>
      <c r="P303" s="12">
        <f t="shared" ca="1" si="20"/>
        <v>477135576</v>
      </c>
      <c r="Q303" s="12">
        <f>_xlfn.XLOOKUP(ResourceEffects[[#This Row],[Protocol Name]],ProtocolNamesCol,ProtocolIds,"")</f>
        <v>21100</v>
      </c>
      <c r="R303" s="12">
        <f>ResourceEffects[[#This Row],[Time Factor]]</f>
        <v>2</v>
      </c>
      <c r="S303" s="12">
        <f>ResourceEffects[[#This Row],[Drone ID]]</f>
        <v>0</v>
      </c>
      <c r="T303" s="12">
        <f>_xlfn.XLOOKUP(ResourceEffects[[#This Row],[Resource Name]],ResourceNames,ResourceIds,"")</f>
        <v>5201</v>
      </c>
      <c r="U303" s="12">
        <f>_xlfn.XLOOKUP(ResourceEffects[[#This Row],[Event Type]],EventTypeNames,EventTypeIds,"")</f>
        <v>2</v>
      </c>
      <c r="V303" s="12">
        <f>IF(ResourceEffects[[#This Row],[Is Local]]="Yes",1,0)</f>
        <v>1</v>
      </c>
      <c r="W303" s="12">
        <f>IF(ResourceEffects[[#This Row],[Is Installed]]="Yes",1,0)</f>
        <v>0</v>
      </c>
      <c r="X303" s="12">
        <f>IF(ResourceEffects[[#This Row],[Status]]="Locked",1,0)</f>
        <v>0</v>
      </c>
      <c r="Y303" s="12">
        <f>IF(ResourceEffects[[#This Row],[event_type]]=1,0,1)</f>
        <v>1</v>
      </c>
      <c r="Z303" s="12">
        <f>IF(ResourceEffects[[#This Row],[Use Abundancies]]="Yes",1,0)</f>
        <v>0</v>
      </c>
      <c r="AA303" s="12">
        <f>ResourceEffects[[#This Row],[∆]]</f>
        <v>1</v>
      </c>
    </row>
    <row r="304" spans="1:27" x14ac:dyDescent="0.3">
      <c r="A304" s="16">
        <v>2</v>
      </c>
      <c r="B304" t="s">
        <v>131</v>
      </c>
      <c r="C304" s="14" t="s">
        <v>481</v>
      </c>
      <c r="D304" s="11" t="s">
        <v>394</v>
      </c>
      <c r="E304" s="11">
        <v>1</v>
      </c>
      <c r="F304" s="27" t="s">
        <v>383</v>
      </c>
      <c r="G304" t="s">
        <v>476</v>
      </c>
      <c r="H304" s="11" t="s">
        <v>429</v>
      </c>
      <c r="I304" s="11">
        <v>0</v>
      </c>
      <c r="J304" s="11" t="s">
        <v>386</v>
      </c>
      <c r="K304" s="11" t="s">
        <v>429</v>
      </c>
      <c r="L304" s="11">
        <v>0</v>
      </c>
      <c r="M304" s="11">
        <v>0</v>
      </c>
      <c r="N304" s="11">
        <v>0</v>
      </c>
      <c r="O304" s="11">
        <v>2</v>
      </c>
      <c r="P304" s="12">
        <f t="shared" ca="1" si="20"/>
        <v>987864428</v>
      </c>
      <c r="Q304" s="12">
        <f>_xlfn.XLOOKUP(ResourceEffects[[#This Row],[Protocol Name]],ProtocolNamesCol,ProtocolIds,"")</f>
        <v>21100</v>
      </c>
      <c r="R304" s="12">
        <f>ResourceEffects[[#This Row],[Time Factor]]</f>
        <v>2</v>
      </c>
      <c r="S304" s="12">
        <f>ResourceEffects[[#This Row],[Drone ID]]</f>
        <v>0</v>
      </c>
      <c r="T304" s="12">
        <f>_xlfn.XLOOKUP(ResourceEffects[[#This Row],[Resource Name]],ResourceNames,ResourceIds,"")</f>
        <v>5201</v>
      </c>
      <c r="U304" s="12">
        <f>_xlfn.XLOOKUP(ResourceEffects[[#This Row],[Event Type]],EventTypeNames,EventTypeIds,"")</f>
        <v>1</v>
      </c>
      <c r="V304" s="12">
        <f>IF(ResourceEffects[[#This Row],[Is Local]]="Yes",1,0)</f>
        <v>1</v>
      </c>
      <c r="W304" s="12">
        <f>IF(ResourceEffects[[#This Row],[Is Installed]]="Yes",1,0)</f>
        <v>0</v>
      </c>
      <c r="X304" s="12">
        <f>IF(ResourceEffects[[#This Row],[Status]]="Locked",1,0)</f>
        <v>1</v>
      </c>
      <c r="Y304" s="12">
        <f>IF(ResourceEffects[[#This Row],[event_type]]=1,0,1)</f>
        <v>0</v>
      </c>
      <c r="Z304" s="12">
        <f>IF(ResourceEffects[[#This Row],[Use Abundancies]]="Yes",1,0)</f>
        <v>0</v>
      </c>
      <c r="AA304" s="12">
        <f>ResourceEffects[[#This Row],[∆]]</f>
        <v>1</v>
      </c>
    </row>
    <row r="305" spans="1:27" x14ac:dyDescent="0.3">
      <c r="A305" s="16">
        <v>9</v>
      </c>
      <c r="B305" t="s">
        <v>131</v>
      </c>
      <c r="C305" s="14" t="s">
        <v>482</v>
      </c>
      <c r="D305" s="11" t="s">
        <v>395</v>
      </c>
      <c r="E305" s="11">
        <v>1</v>
      </c>
      <c r="F305" s="27" t="s">
        <v>383</v>
      </c>
      <c r="G305" t="s">
        <v>476</v>
      </c>
      <c r="H305" s="11" t="str">
        <f t="shared" ref="H305:H312" si="25">"No"</f>
        <v>No</v>
      </c>
      <c r="I305" s="11">
        <f>0</f>
        <v>0</v>
      </c>
      <c r="J305" s="11" t="str">
        <f t="shared" ref="J305:J312" si="26">"Yes"</f>
        <v>Yes</v>
      </c>
      <c r="K305" s="11" t="str">
        <f t="shared" ref="K305:K312" si="27">"No"</f>
        <v>No</v>
      </c>
      <c r="L305" s="11">
        <f>INT(ResourceEffects[[#This Row],[Time Factor]]*TimeInterval/60/60/24)</f>
        <v>0</v>
      </c>
      <c r="M305" s="11">
        <f>INT(ResourceEffects[[#This Row],[Time Factor]]*TimeInterval/60/60)-ResourceEffects[[#This Row],[Days]]*24</f>
        <v>0</v>
      </c>
      <c r="N305" s="11">
        <f>INT(ResourceEffects[[#This Row],[Time Factor]]*TimeInterval/60)-ResourceEffects[[#This Row],[Hours]]*60-ResourceEffects[[#This Row],[Days]]*60*24</f>
        <v>0</v>
      </c>
      <c r="O305" s="11">
        <f>ResourceEffects[[#This Row],[Time Factor]]*TimeInterval-ResourceEffects[[#This Row],[Min]]*60-ResourceEffects[[#This Row],[Hours]]*60*60-ResourceEffects[[#This Row],[Days]]*60*60*24</f>
        <v>9</v>
      </c>
      <c r="P305" s="12">
        <f t="shared" ca="1" si="20"/>
        <v>708803613</v>
      </c>
      <c r="Q305" s="12">
        <f>_xlfn.XLOOKUP(ResourceEffects[[#This Row],[Protocol Name]],ProtocolNamesCol,ProtocolIds,"")</f>
        <v>21100</v>
      </c>
      <c r="R305" s="12">
        <f>ResourceEffects[[#This Row],[Time Factor]]</f>
        <v>9</v>
      </c>
      <c r="S305" s="12">
        <f>ResourceEffects[[#This Row],[Drone ID]]</f>
        <v>0</v>
      </c>
      <c r="T305" s="12">
        <f>_xlfn.XLOOKUP(ResourceEffects[[#This Row],[Resource Name]],ResourceNames,ResourceIds,"")</f>
        <v>5201</v>
      </c>
      <c r="U305" s="12">
        <f>_xlfn.XLOOKUP(ResourceEffects[[#This Row],[Event Type]],EventTypeNames,EventTypeIds,"")</f>
        <v>2</v>
      </c>
      <c r="V305" s="12">
        <f>IF(ResourceEffects[[#This Row],[Is Local]]="Yes",1,0)</f>
        <v>1</v>
      </c>
      <c r="W305" s="12">
        <f>IF(ResourceEffects[[#This Row],[Is Installed]]="Yes",1,0)</f>
        <v>0</v>
      </c>
      <c r="X305" s="12">
        <f>IF(ResourceEffects[[#This Row],[Status]]="Locked",1,0)</f>
        <v>1</v>
      </c>
      <c r="Y305" s="12">
        <f>IF(ResourceEffects[[#This Row],[event_type]]=1,0,1)</f>
        <v>1</v>
      </c>
      <c r="Z305" s="12">
        <f>IF(ResourceEffects[[#This Row],[Use Abundancies]]="Yes",1,0)</f>
        <v>0</v>
      </c>
      <c r="AA305" s="12">
        <f>ResourceEffects[[#This Row],[∆]]</f>
        <v>1</v>
      </c>
    </row>
    <row r="306" spans="1:27" x14ac:dyDescent="0.3">
      <c r="A306" s="16">
        <v>9</v>
      </c>
      <c r="B306" t="s">
        <v>131</v>
      </c>
      <c r="C306" s="14" t="s">
        <v>482</v>
      </c>
      <c r="D306" s="11" t="s">
        <v>394</v>
      </c>
      <c r="E306" s="11">
        <v>1</v>
      </c>
      <c r="F306" s="27" t="s">
        <v>387</v>
      </c>
      <c r="G306" t="s">
        <v>476</v>
      </c>
      <c r="H306" s="11" t="str">
        <f t="shared" si="25"/>
        <v>No</v>
      </c>
      <c r="I306" s="11">
        <f>0</f>
        <v>0</v>
      </c>
      <c r="J306" s="11" t="str">
        <f t="shared" si="26"/>
        <v>Yes</v>
      </c>
      <c r="K306" s="11" t="str">
        <f t="shared" si="27"/>
        <v>No</v>
      </c>
      <c r="L306" s="11">
        <f>INT(ResourceEffects[[#This Row],[Time Factor]]*TimeInterval/60/60/24)</f>
        <v>0</v>
      </c>
      <c r="M306" s="11">
        <f>INT(ResourceEffects[[#This Row],[Time Factor]]*TimeInterval/60/60)-ResourceEffects[[#This Row],[Days]]*24</f>
        <v>0</v>
      </c>
      <c r="N306" s="11">
        <f>INT(ResourceEffects[[#This Row],[Time Factor]]*TimeInterval/60)-ResourceEffects[[#This Row],[Hours]]*60-ResourceEffects[[#This Row],[Days]]*60*24</f>
        <v>0</v>
      </c>
      <c r="O306" s="11">
        <f>ResourceEffects[[#This Row],[Time Factor]]*TimeInterval-ResourceEffects[[#This Row],[Min]]*60-ResourceEffects[[#This Row],[Hours]]*60*60-ResourceEffects[[#This Row],[Days]]*60*60*24</f>
        <v>9</v>
      </c>
      <c r="P306" s="12">
        <f t="shared" ca="1" si="20"/>
        <v>342037048</v>
      </c>
      <c r="Q306" s="12">
        <f>_xlfn.XLOOKUP(ResourceEffects[[#This Row],[Protocol Name]],ProtocolNamesCol,ProtocolIds,"")</f>
        <v>21100</v>
      </c>
      <c r="R306" s="12">
        <f>ResourceEffects[[#This Row],[Time Factor]]</f>
        <v>9</v>
      </c>
      <c r="S306" s="12">
        <f>ResourceEffects[[#This Row],[Drone ID]]</f>
        <v>0</v>
      </c>
      <c r="T306" s="12">
        <f>_xlfn.XLOOKUP(ResourceEffects[[#This Row],[Resource Name]],ResourceNames,ResourceIds,"")</f>
        <v>5201</v>
      </c>
      <c r="U306" s="12">
        <f>_xlfn.XLOOKUP(ResourceEffects[[#This Row],[Event Type]],EventTypeNames,EventTypeIds,"")</f>
        <v>1</v>
      </c>
      <c r="V306" s="12">
        <f>IF(ResourceEffects[[#This Row],[Is Local]]="Yes",1,0)</f>
        <v>1</v>
      </c>
      <c r="W306" s="12">
        <f>IF(ResourceEffects[[#This Row],[Is Installed]]="Yes",1,0)</f>
        <v>0</v>
      </c>
      <c r="X306" s="12">
        <f>IF(ResourceEffects[[#This Row],[Status]]="Locked",1,0)</f>
        <v>0</v>
      </c>
      <c r="Y306" s="12">
        <f>IF(ResourceEffects[[#This Row],[event_type]]=1,0,1)</f>
        <v>0</v>
      </c>
      <c r="Z306" s="12">
        <f>IF(ResourceEffects[[#This Row],[Use Abundancies]]="Yes",1,0)</f>
        <v>0</v>
      </c>
      <c r="AA306" s="12">
        <f>ResourceEffects[[#This Row],[∆]]</f>
        <v>1</v>
      </c>
    </row>
    <row r="307" spans="1:27" x14ac:dyDescent="0.3">
      <c r="A307" s="15">
        <v>10</v>
      </c>
      <c r="B307" t="s">
        <v>131</v>
      </c>
      <c r="C307" s="14" t="s">
        <v>480</v>
      </c>
      <c r="D307" s="11" t="s">
        <v>394</v>
      </c>
      <c r="E307" s="11">
        <v>1</v>
      </c>
      <c r="F307" s="27" t="s">
        <v>387</v>
      </c>
      <c r="G307" t="s">
        <v>188</v>
      </c>
      <c r="H307" s="11" t="str">
        <f t="shared" si="25"/>
        <v>No</v>
      </c>
      <c r="I307" s="11">
        <f>0</f>
        <v>0</v>
      </c>
      <c r="J307" s="11" t="str">
        <f t="shared" si="26"/>
        <v>Yes</v>
      </c>
      <c r="K307" s="11" t="str">
        <f t="shared" si="27"/>
        <v>No</v>
      </c>
      <c r="L307" s="11">
        <f>INT(ResourceEffects[[#This Row],[Time Factor]]*TimeInterval/60/60/24)</f>
        <v>0</v>
      </c>
      <c r="M307" s="11">
        <f>INT(ResourceEffects[[#This Row],[Time Factor]]*TimeInterval/60/60)-ResourceEffects[[#This Row],[Days]]*24</f>
        <v>0</v>
      </c>
      <c r="N307" s="11">
        <f>INT(ResourceEffects[[#This Row],[Time Factor]]*TimeInterval/60)-ResourceEffects[[#This Row],[Hours]]*60-ResourceEffects[[#This Row],[Days]]*60*24</f>
        <v>0</v>
      </c>
      <c r="O307" s="11">
        <f>ResourceEffects[[#This Row],[Time Factor]]*TimeInterval-ResourceEffects[[#This Row],[Min]]*60-ResourceEffects[[#This Row],[Hours]]*60*60-ResourceEffects[[#This Row],[Days]]*60*60*24</f>
        <v>10</v>
      </c>
      <c r="P307" s="12">
        <f t="shared" ca="1" si="20"/>
        <v>975410608</v>
      </c>
      <c r="Q307" s="12">
        <f>_xlfn.XLOOKUP(ResourceEffects[[#This Row],[Protocol Name]],ProtocolNamesCol,ProtocolIds,"")</f>
        <v>21100</v>
      </c>
      <c r="R307" s="12">
        <f>ResourceEffects[[#This Row],[Time Factor]]</f>
        <v>10</v>
      </c>
      <c r="S307" s="12">
        <f>ResourceEffects[[#This Row],[Drone ID]]</f>
        <v>0</v>
      </c>
      <c r="T307" s="12">
        <f>_xlfn.XLOOKUP(ResourceEffects[[#This Row],[Resource Name]],ResourceNames,ResourceIds,"")</f>
        <v>2011</v>
      </c>
      <c r="U307" s="12">
        <f>_xlfn.XLOOKUP(ResourceEffects[[#This Row],[Event Type]],EventTypeNames,EventTypeIds,"")</f>
        <v>1</v>
      </c>
      <c r="V307" s="12">
        <f>IF(ResourceEffects[[#This Row],[Is Local]]="Yes",1,0)</f>
        <v>1</v>
      </c>
      <c r="W307" s="12">
        <f>IF(ResourceEffects[[#This Row],[Is Installed]]="Yes",1,0)</f>
        <v>0</v>
      </c>
      <c r="X307" s="12">
        <f>IF(ResourceEffects[[#This Row],[Status]]="Locked",1,0)</f>
        <v>0</v>
      </c>
      <c r="Y307" s="12">
        <f>IF(ResourceEffects[[#This Row],[event_type]]=1,0,1)</f>
        <v>0</v>
      </c>
      <c r="Z307" s="12">
        <f>IF(ResourceEffects[[#This Row],[Use Abundancies]]="Yes",1,0)</f>
        <v>0</v>
      </c>
      <c r="AA307" s="12">
        <f>ResourceEffects[[#This Row],[∆]]</f>
        <v>1</v>
      </c>
    </row>
    <row r="308" spans="1:27" x14ac:dyDescent="0.3">
      <c r="A308" s="15">
        <v>10</v>
      </c>
      <c r="B308" t="s">
        <v>131</v>
      </c>
      <c r="C308" s="14" t="s">
        <v>480</v>
      </c>
      <c r="D308" s="11" t="s">
        <v>394</v>
      </c>
      <c r="E308" s="11">
        <v>2</v>
      </c>
      <c r="F308" s="27" t="s">
        <v>387</v>
      </c>
      <c r="G308" t="s">
        <v>190</v>
      </c>
      <c r="H308" s="11" t="str">
        <f t="shared" si="25"/>
        <v>No</v>
      </c>
      <c r="I308" s="11">
        <f>0</f>
        <v>0</v>
      </c>
      <c r="J308" s="11" t="str">
        <f t="shared" si="26"/>
        <v>Yes</v>
      </c>
      <c r="K308" s="11" t="str">
        <f t="shared" si="27"/>
        <v>No</v>
      </c>
      <c r="L308" s="11">
        <f>INT(ResourceEffects[[#This Row],[Time Factor]]*TimeInterval/60/60/24)</f>
        <v>0</v>
      </c>
      <c r="M308" s="11">
        <f>INT(ResourceEffects[[#This Row],[Time Factor]]*TimeInterval/60/60)-ResourceEffects[[#This Row],[Days]]*24</f>
        <v>0</v>
      </c>
      <c r="N308" s="11">
        <f>INT(ResourceEffects[[#This Row],[Time Factor]]*TimeInterval/60)-ResourceEffects[[#This Row],[Hours]]*60-ResourceEffects[[#This Row],[Days]]*60*24</f>
        <v>0</v>
      </c>
      <c r="O308" s="11">
        <f>ResourceEffects[[#This Row],[Time Factor]]*TimeInterval-ResourceEffects[[#This Row],[Min]]*60-ResourceEffects[[#This Row],[Hours]]*60*60-ResourceEffects[[#This Row],[Days]]*60*60*24</f>
        <v>10</v>
      </c>
      <c r="P308" s="12">
        <f t="shared" ca="1" si="20"/>
        <v>958496033</v>
      </c>
      <c r="Q308" s="12">
        <f>_xlfn.XLOOKUP(ResourceEffects[[#This Row],[Protocol Name]],ProtocolNamesCol,ProtocolIds,"")</f>
        <v>21100</v>
      </c>
      <c r="R308" s="12">
        <f>ResourceEffects[[#This Row],[Time Factor]]</f>
        <v>10</v>
      </c>
      <c r="S308" s="12">
        <f>ResourceEffects[[#This Row],[Drone ID]]</f>
        <v>0</v>
      </c>
      <c r="T308" s="12">
        <f>_xlfn.XLOOKUP(ResourceEffects[[#This Row],[Resource Name]],ResourceNames,ResourceIds,"")</f>
        <v>2012</v>
      </c>
      <c r="U308" s="12">
        <f>_xlfn.XLOOKUP(ResourceEffects[[#This Row],[Event Type]],EventTypeNames,EventTypeIds,"")</f>
        <v>1</v>
      </c>
      <c r="V308" s="12">
        <f>IF(ResourceEffects[[#This Row],[Is Local]]="Yes",1,0)</f>
        <v>1</v>
      </c>
      <c r="W308" s="12">
        <f>IF(ResourceEffects[[#This Row],[Is Installed]]="Yes",1,0)</f>
        <v>0</v>
      </c>
      <c r="X308" s="12">
        <f>IF(ResourceEffects[[#This Row],[Status]]="Locked",1,0)</f>
        <v>0</v>
      </c>
      <c r="Y308" s="12">
        <f>IF(ResourceEffects[[#This Row],[event_type]]=1,0,1)</f>
        <v>0</v>
      </c>
      <c r="Z308" s="12">
        <f>IF(ResourceEffects[[#This Row],[Use Abundancies]]="Yes",1,0)</f>
        <v>0</v>
      </c>
      <c r="AA308" s="12">
        <f>ResourceEffects[[#This Row],[∆]]</f>
        <v>2</v>
      </c>
    </row>
    <row r="309" spans="1:27" x14ac:dyDescent="0.3">
      <c r="A309" s="15">
        <v>10</v>
      </c>
      <c r="B309" t="s">
        <v>131</v>
      </c>
      <c r="C309" s="14" t="s">
        <v>480</v>
      </c>
      <c r="D309" s="11" t="s">
        <v>394</v>
      </c>
      <c r="E309" s="11">
        <v>1</v>
      </c>
      <c r="F309" s="27" t="s">
        <v>387</v>
      </c>
      <c r="G309" t="s">
        <v>192</v>
      </c>
      <c r="H309" s="11" t="str">
        <f t="shared" si="25"/>
        <v>No</v>
      </c>
      <c r="I309" s="11">
        <f>0</f>
        <v>0</v>
      </c>
      <c r="J309" s="11" t="str">
        <f t="shared" si="26"/>
        <v>Yes</v>
      </c>
      <c r="K309" s="11" t="str">
        <f t="shared" si="27"/>
        <v>No</v>
      </c>
      <c r="L309" s="11">
        <f>INT(ResourceEffects[[#This Row],[Time Factor]]*TimeInterval/60/60/24)</f>
        <v>0</v>
      </c>
      <c r="M309" s="11">
        <f>INT(ResourceEffects[[#This Row],[Time Factor]]*TimeInterval/60/60)-ResourceEffects[[#This Row],[Days]]*24</f>
        <v>0</v>
      </c>
      <c r="N309" s="11">
        <f>INT(ResourceEffects[[#This Row],[Time Factor]]*TimeInterval/60)-ResourceEffects[[#This Row],[Hours]]*60-ResourceEffects[[#This Row],[Days]]*60*24</f>
        <v>0</v>
      </c>
      <c r="O309" s="11">
        <f>ResourceEffects[[#This Row],[Time Factor]]*TimeInterval-ResourceEffects[[#This Row],[Min]]*60-ResourceEffects[[#This Row],[Hours]]*60*60-ResourceEffects[[#This Row],[Days]]*60*60*24</f>
        <v>10</v>
      </c>
      <c r="P309" s="12">
        <f t="shared" ca="1" si="20"/>
        <v>815698726</v>
      </c>
      <c r="Q309" s="12">
        <f>_xlfn.XLOOKUP(ResourceEffects[[#This Row],[Protocol Name]],ProtocolNamesCol,ProtocolIds,"")</f>
        <v>21100</v>
      </c>
      <c r="R309" s="12">
        <f>ResourceEffects[[#This Row],[Time Factor]]</f>
        <v>10</v>
      </c>
      <c r="S309" s="12">
        <f>ResourceEffects[[#This Row],[Drone ID]]</f>
        <v>0</v>
      </c>
      <c r="T309" s="12">
        <f>_xlfn.XLOOKUP(ResourceEffects[[#This Row],[Resource Name]],ResourceNames,ResourceIds,"")</f>
        <v>2013</v>
      </c>
      <c r="U309" s="12">
        <f>_xlfn.XLOOKUP(ResourceEffects[[#This Row],[Event Type]],EventTypeNames,EventTypeIds,"")</f>
        <v>1</v>
      </c>
      <c r="V309" s="12">
        <f>IF(ResourceEffects[[#This Row],[Is Local]]="Yes",1,0)</f>
        <v>1</v>
      </c>
      <c r="W309" s="12">
        <f>IF(ResourceEffects[[#This Row],[Is Installed]]="Yes",1,0)</f>
        <v>0</v>
      </c>
      <c r="X309" s="12">
        <f>IF(ResourceEffects[[#This Row],[Status]]="Locked",1,0)</f>
        <v>0</v>
      </c>
      <c r="Y309" s="12">
        <f>IF(ResourceEffects[[#This Row],[event_type]]=1,0,1)</f>
        <v>0</v>
      </c>
      <c r="Z309" s="12">
        <f>IF(ResourceEffects[[#This Row],[Use Abundancies]]="Yes",1,0)</f>
        <v>0</v>
      </c>
      <c r="AA309" s="12">
        <f>ResourceEffects[[#This Row],[∆]]</f>
        <v>1</v>
      </c>
    </row>
    <row r="310" spans="1:27" x14ac:dyDescent="0.3">
      <c r="A310" s="16">
        <v>0</v>
      </c>
      <c r="B310" s="32" t="s">
        <v>132</v>
      </c>
      <c r="C310" s="14" t="s">
        <v>479</v>
      </c>
      <c r="D310" s="11" t="s">
        <v>395</v>
      </c>
      <c r="E310" s="11">
        <v>1</v>
      </c>
      <c r="F310" s="27" t="s">
        <v>387</v>
      </c>
      <c r="G310" t="s">
        <v>476</v>
      </c>
      <c r="H310" s="11" t="str">
        <f t="shared" si="25"/>
        <v>No</v>
      </c>
      <c r="I310" s="11">
        <f>0</f>
        <v>0</v>
      </c>
      <c r="J310" s="11" t="str">
        <f t="shared" si="26"/>
        <v>Yes</v>
      </c>
      <c r="K310" s="11" t="str">
        <f t="shared" si="27"/>
        <v>No</v>
      </c>
      <c r="L310" s="11">
        <f>INT(ResourceEffects[[#This Row],[Time Factor]]*TimeInterval/60/60/24)</f>
        <v>0</v>
      </c>
      <c r="M310" s="11">
        <f>INT(ResourceEffects[[#This Row],[Time Factor]]*TimeInterval/60/60)-ResourceEffects[[#This Row],[Days]]*24</f>
        <v>0</v>
      </c>
      <c r="N310" s="11">
        <f>INT(ResourceEffects[[#This Row],[Time Factor]]*TimeInterval/60)-ResourceEffects[[#This Row],[Hours]]*60-ResourceEffects[[#This Row],[Days]]*60*24</f>
        <v>0</v>
      </c>
      <c r="O310" s="11">
        <f>ResourceEffects[[#This Row],[Time Factor]]*TimeInterval-ResourceEffects[[#This Row],[Min]]*60-ResourceEffects[[#This Row],[Hours]]*60*60-ResourceEffects[[#This Row],[Days]]*60*60*24</f>
        <v>0</v>
      </c>
      <c r="P310" s="12">
        <f t="shared" ca="1" si="20"/>
        <v>669320437</v>
      </c>
      <c r="Q310" s="12">
        <f>_xlfn.XLOOKUP(ResourceEffects[[#This Row],[Protocol Name]],ProtocolNamesCol,ProtocolIds,"")</f>
        <v>21110</v>
      </c>
      <c r="R310" s="12">
        <f>ResourceEffects[[#This Row],[Time Factor]]</f>
        <v>0</v>
      </c>
      <c r="S310" s="12">
        <f>ResourceEffects[[#This Row],[Drone ID]]</f>
        <v>0</v>
      </c>
      <c r="T310" s="12">
        <f>_xlfn.XLOOKUP(ResourceEffects[[#This Row],[Resource Name]],ResourceNames,ResourceIds,"")</f>
        <v>5201</v>
      </c>
      <c r="U310" s="12">
        <f>_xlfn.XLOOKUP(ResourceEffects[[#This Row],[Event Type]],EventTypeNames,EventTypeIds,"")</f>
        <v>2</v>
      </c>
      <c r="V310" s="12">
        <f>IF(ResourceEffects[[#This Row],[Is Local]]="Yes",1,0)</f>
        <v>1</v>
      </c>
      <c r="W310" s="12">
        <f>IF(ResourceEffects[[#This Row],[Is Installed]]="Yes",1,0)</f>
        <v>0</v>
      </c>
      <c r="X310" s="12">
        <f>IF(ResourceEffects[[#This Row],[Status]]="Locked",1,0)</f>
        <v>0</v>
      </c>
      <c r="Y310" s="12">
        <f>IF(ResourceEffects[[#This Row],[event_type]]=1,0,1)</f>
        <v>1</v>
      </c>
      <c r="Z310" s="12">
        <f>IF(ResourceEffects[[#This Row],[Use Abundancies]]="Yes",1,0)</f>
        <v>0</v>
      </c>
      <c r="AA310" s="12">
        <f>ResourceEffects[[#This Row],[∆]]</f>
        <v>1</v>
      </c>
    </row>
    <row r="311" spans="1:27" x14ac:dyDescent="0.3">
      <c r="A311" s="16">
        <v>0</v>
      </c>
      <c r="B311" s="32" t="s">
        <v>132</v>
      </c>
      <c r="C311" s="14" t="s">
        <v>479</v>
      </c>
      <c r="D311" s="11" t="s">
        <v>394</v>
      </c>
      <c r="E311" s="11">
        <v>1</v>
      </c>
      <c r="F311" s="27" t="s">
        <v>387</v>
      </c>
      <c r="G311" t="s">
        <v>476</v>
      </c>
      <c r="H311" s="11" t="str">
        <f t="shared" si="25"/>
        <v>No</v>
      </c>
      <c r="I311" s="11">
        <f>0</f>
        <v>0</v>
      </c>
      <c r="J311" s="11" t="str">
        <f t="shared" si="26"/>
        <v>Yes</v>
      </c>
      <c r="K311" s="11" t="str">
        <f t="shared" si="27"/>
        <v>No</v>
      </c>
      <c r="L311" s="11">
        <f>INT(ResourceEffects[[#This Row],[Time Factor]]*TimeInterval/60/60/24)</f>
        <v>0</v>
      </c>
      <c r="M311" s="11">
        <f>INT(ResourceEffects[[#This Row],[Time Factor]]*TimeInterval/60/60)-ResourceEffects[[#This Row],[Days]]*24</f>
        <v>0</v>
      </c>
      <c r="N311" s="11">
        <f>INT(ResourceEffects[[#This Row],[Time Factor]]*TimeInterval/60)-ResourceEffects[[#This Row],[Hours]]*60-ResourceEffects[[#This Row],[Days]]*60*24</f>
        <v>0</v>
      </c>
      <c r="O311" s="11">
        <f>ResourceEffects[[#This Row],[Time Factor]]*TimeInterval-ResourceEffects[[#This Row],[Min]]*60-ResourceEffects[[#This Row],[Hours]]*60*60-ResourceEffects[[#This Row],[Days]]*60*60*24</f>
        <v>0</v>
      </c>
      <c r="P311" s="12">
        <f t="shared" ca="1" si="20"/>
        <v>789390029</v>
      </c>
      <c r="Q311" s="12">
        <f>_xlfn.XLOOKUP(ResourceEffects[[#This Row],[Protocol Name]],ProtocolNamesCol,ProtocolIds,"")</f>
        <v>21110</v>
      </c>
      <c r="R311" s="12">
        <f>ResourceEffects[[#This Row],[Time Factor]]</f>
        <v>0</v>
      </c>
      <c r="S311" s="12">
        <f>ResourceEffects[[#This Row],[Drone ID]]</f>
        <v>0</v>
      </c>
      <c r="T311" s="12">
        <f>_xlfn.XLOOKUP(ResourceEffects[[#This Row],[Resource Name]],ResourceNames,ResourceIds,"")</f>
        <v>5201</v>
      </c>
      <c r="U311" s="12">
        <f>_xlfn.XLOOKUP(ResourceEffects[[#This Row],[Event Type]],EventTypeNames,EventTypeIds,"")</f>
        <v>1</v>
      </c>
      <c r="V311" s="12">
        <f>IF(ResourceEffects[[#This Row],[Is Local]]="Yes",1,0)</f>
        <v>1</v>
      </c>
      <c r="W311" s="12">
        <f>IF(ResourceEffects[[#This Row],[Is Installed]]="Yes",1,0)</f>
        <v>0</v>
      </c>
      <c r="X311" s="12">
        <f>IF(ResourceEffects[[#This Row],[Status]]="Locked",1,0)</f>
        <v>0</v>
      </c>
      <c r="Y311" s="12">
        <f>IF(ResourceEffects[[#This Row],[event_type]]=1,0,1)</f>
        <v>0</v>
      </c>
      <c r="Z311" s="12">
        <f>IF(ResourceEffects[[#This Row],[Use Abundancies]]="Yes",1,0)</f>
        <v>0</v>
      </c>
      <c r="AA311" s="12">
        <f>ResourceEffects[[#This Row],[∆]]</f>
        <v>1</v>
      </c>
    </row>
    <row r="312" spans="1:27" x14ac:dyDescent="0.3">
      <c r="A312" s="15">
        <v>1</v>
      </c>
      <c r="B312" t="s">
        <v>132</v>
      </c>
      <c r="C312" s="14" t="s">
        <v>478</v>
      </c>
      <c r="D312" s="11" t="s">
        <v>395</v>
      </c>
      <c r="E312" s="11">
        <v>16</v>
      </c>
      <c r="F312" s="27" t="s">
        <v>387</v>
      </c>
      <c r="G312" t="s">
        <v>170</v>
      </c>
      <c r="H312" s="11" t="str">
        <f t="shared" si="25"/>
        <v>No</v>
      </c>
      <c r="I312" s="11">
        <f>0</f>
        <v>0</v>
      </c>
      <c r="J312" s="11" t="str">
        <f t="shared" si="26"/>
        <v>Yes</v>
      </c>
      <c r="K312" s="11" t="str">
        <f t="shared" si="27"/>
        <v>No</v>
      </c>
      <c r="L312" s="11">
        <f>INT(ResourceEffects[[#This Row],[Time Factor]]*TimeInterval/60/60/24)</f>
        <v>0</v>
      </c>
      <c r="M312" s="11">
        <f>INT(ResourceEffects[[#This Row],[Time Factor]]*TimeInterval/60/60)-ResourceEffects[[#This Row],[Days]]*24</f>
        <v>0</v>
      </c>
      <c r="N312" s="11">
        <f>INT(ResourceEffects[[#This Row],[Time Factor]]*TimeInterval/60)-ResourceEffects[[#This Row],[Hours]]*60-ResourceEffects[[#This Row],[Days]]*60*24</f>
        <v>0</v>
      </c>
      <c r="O312" s="11">
        <f>ResourceEffects[[#This Row],[Time Factor]]*TimeInterval-ResourceEffects[[#This Row],[Min]]*60-ResourceEffects[[#This Row],[Hours]]*60*60-ResourceEffects[[#This Row],[Days]]*60*60*24</f>
        <v>1</v>
      </c>
      <c r="P312" s="12">
        <f t="shared" ca="1" si="20"/>
        <v>763694237</v>
      </c>
      <c r="Q312" s="12">
        <f>_xlfn.XLOOKUP(ResourceEffects[[#This Row],[Protocol Name]],ProtocolNamesCol,ProtocolIds,"")</f>
        <v>21110</v>
      </c>
      <c r="R312" s="12">
        <f>ResourceEffects[[#This Row],[Time Factor]]</f>
        <v>1</v>
      </c>
      <c r="S312" s="12">
        <f>ResourceEffects[[#This Row],[Drone ID]]</f>
        <v>0</v>
      </c>
      <c r="T312" s="12">
        <f>_xlfn.XLOOKUP(ResourceEffects[[#This Row],[Resource Name]],ResourceNames,ResourceIds,"")</f>
        <v>1110</v>
      </c>
      <c r="U312" s="12">
        <f>_xlfn.XLOOKUP(ResourceEffects[[#This Row],[Event Type]],EventTypeNames,EventTypeIds,"")</f>
        <v>2</v>
      </c>
      <c r="V312" s="12">
        <f>IF(ResourceEffects[[#This Row],[Is Local]]="Yes",1,0)</f>
        <v>1</v>
      </c>
      <c r="W312" s="12">
        <f>IF(ResourceEffects[[#This Row],[Is Installed]]="Yes",1,0)</f>
        <v>0</v>
      </c>
      <c r="X312" s="12">
        <f>IF(ResourceEffects[[#This Row],[Status]]="Locked",1,0)</f>
        <v>0</v>
      </c>
      <c r="Y312" s="12">
        <f>IF(ResourceEffects[[#This Row],[event_type]]=1,0,1)</f>
        <v>1</v>
      </c>
      <c r="Z312" s="12">
        <f>IF(ResourceEffects[[#This Row],[Use Abundancies]]="Yes",1,0)</f>
        <v>0</v>
      </c>
      <c r="AA312" s="12">
        <f>ResourceEffects[[#This Row],[∆]]</f>
        <v>16</v>
      </c>
    </row>
    <row r="313" spans="1:27" x14ac:dyDescent="0.3">
      <c r="A313" s="16">
        <v>2</v>
      </c>
      <c r="B313" s="32" t="s">
        <v>132</v>
      </c>
      <c r="C313" s="14" t="s">
        <v>481</v>
      </c>
      <c r="D313" s="11" t="s">
        <v>395</v>
      </c>
      <c r="E313" s="11">
        <v>1</v>
      </c>
      <c r="F313" s="27" t="s">
        <v>387</v>
      </c>
      <c r="G313" t="s">
        <v>476</v>
      </c>
      <c r="H313" s="11" t="s">
        <v>429</v>
      </c>
      <c r="I313" s="11">
        <v>0</v>
      </c>
      <c r="J313" s="11" t="s">
        <v>386</v>
      </c>
      <c r="K313" s="11" t="s">
        <v>429</v>
      </c>
      <c r="L313" s="11">
        <v>0</v>
      </c>
      <c r="M313" s="11">
        <v>0</v>
      </c>
      <c r="N313" s="11">
        <v>0</v>
      </c>
      <c r="O313" s="11">
        <v>2</v>
      </c>
      <c r="P313" s="12">
        <f t="shared" ca="1" si="20"/>
        <v>95526902</v>
      </c>
      <c r="Q313" s="12">
        <f>_xlfn.XLOOKUP(ResourceEffects[[#This Row],[Protocol Name]],ProtocolNamesCol,ProtocolIds,"")</f>
        <v>21110</v>
      </c>
      <c r="R313" s="12">
        <f>ResourceEffects[[#This Row],[Time Factor]]</f>
        <v>2</v>
      </c>
      <c r="S313" s="12">
        <f>ResourceEffects[[#This Row],[Drone ID]]</f>
        <v>0</v>
      </c>
      <c r="T313" s="12">
        <f>_xlfn.XLOOKUP(ResourceEffects[[#This Row],[Resource Name]],ResourceNames,ResourceIds,"")</f>
        <v>5201</v>
      </c>
      <c r="U313" s="12">
        <f>_xlfn.XLOOKUP(ResourceEffects[[#This Row],[Event Type]],EventTypeNames,EventTypeIds,"")</f>
        <v>2</v>
      </c>
      <c r="V313" s="12">
        <f>IF(ResourceEffects[[#This Row],[Is Local]]="Yes",1,0)</f>
        <v>1</v>
      </c>
      <c r="W313" s="12">
        <f>IF(ResourceEffects[[#This Row],[Is Installed]]="Yes",1,0)</f>
        <v>0</v>
      </c>
      <c r="X313" s="12">
        <f>IF(ResourceEffects[[#This Row],[Status]]="Locked",1,0)</f>
        <v>0</v>
      </c>
      <c r="Y313" s="12">
        <f>IF(ResourceEffects[[#This Row],[event_type]]=1,0,1)</f>
        <v>1</v>
      </c>
      <c r="Z313" s="12">
        <f>IF(ResourceEffects[[#This Row],[Use Abundancies]]="Yes",1,0)</f>
        <v>0</v>
      </c>
      <c r="AA313" s="12">
        <f>ResourceEffects[[#This Row],[∆]]</f>
        <v>1</v>
      </c>
    </row>
    <row r="314" spans="1:27" x14ac:dyDescent="0.3">
      <c r="A314" s="16">
        <v>2</v>
      </c>
      <c r="B314" s="32" t="s">
        <v>132</v>
      </c>
      <c r="C314" s="14" t="s">
        <v>481</v>
      </c>
      <c r="D314" s="11" t="s">
        <v>394</v>
      </c>
      <c r="E314" s="11">
        <v>1</v>
      </c>
      <c r="F314" s="27" t="s">
        <v>383</v>
      </c>
      <c r="G314" t="s">
        <v>476</v>
      </c>
      <c r="H314" s="11" t="s">
        <v>429</v>
      </c>
      <c r="I314" s="11">
        <v>0</v>
      </c>
      <c r="J314" s="11" t="s">
        <v>386</v>
      </c>
      <c r="K314" s="11" t="s">
        <v>429</v>
      </c>
      <c r="L314" s="11">
        <v>0</v>
      </c>
      <c r="M314" s="11">
        <v>0</v>
      </c>
      <c r="N314" s="11">
        <v>0</v>
      </c>
      <c r="O314" s="11">
        <v>2</v>
      </c>
      <c r="P314" s="12">
        <f t="shared" ca="1" si="20"/>
        <v>681714204</v>
      </c>
      <c r="Q314" s="12">
        <f>_xlfn.XLOOKUP(ResourceEffects[[#This Row],[Protocol Name]],ProtocolNamesCol,ProtocolIds,"")</f>
        <v>21110</v>
      </c>
      <c r="R314" s="12">
        <f>ResourceEffects[[#This Row],[Time Factor]]</f>
        <v>2</v>
      </c>
      <c r="S314" s="12">
        <f>ResourceEffects[[#This Row],[Drone ID]]</f>
        <v>0</v>
      </c>
      <c r="T314" s="12">
        <f>_xlfn.XLOOKUP(ResourceEffects[[#This Row],[Resource Name]],ResourceNames,ResourceIds,"")</f>
        <v>5201</v>
      </c>
      <c r="U314" s="12">
        <f>_xlfn.XLOOKUP(ResourceEffects[[#This Row],[Event Type]],EventTypeNames,EventTypeIds,"")</f>
        <v>1</v>
      </c>
      <c r="V314" s="12">
        <f>IF(ResourceEffects[[#This Row],[Is Local]]="Yes",1,0)</f>
        <v>1</v>
      </c>
      <c r="W314" s="12">
        <f>IF(ResourceEffects[[#This Row],[Is Installed]]="Yes",1,0)</f>
        <v>0</v>
      </c>
      <c r="X314" s="12">
        <f>IF(ResourceEffects[[#This Row],[Status]]="Locked",1,0)</f>
        <v>1</v>
      </c>
      <c r="Y314" s="12">
        <f>IF(ResourceEffects[[#This Row],[event_type]]=1,0,1)</f>
        <v>0</v>
      </c>
      <c r="Z314" s="12">
        <f>IF(ResourceEffects[[#This Row],[Use Abundancies]]="Yes",1,0)</f>
        <v>0</v>
      </c>
      <c r="AA314" s="12">
        <f>ResourceEffects[[#This Row],[∆]]</f>
        <v>1</v>
      </c>
    </row>
    <row r="315" spans="1:27" x14ac:dyDescent="0.3">
      <c r="A315" s="16">
        <v>9</v>
      </c>
      <c r="B315" s="32" t="s">
        <v>132</v>
      </c>
      <c r="C315" s="14" t="s">
        <v>482</v>
      </c>
      <c r="D315" s="11" t="s">
        <v>395</v>
      </c>
      <c r="E315" s="11">
        <v>1</v>
      </c>
      <c r="F315" s="27" t="s">
        <v>383</v>
      </c>
      <c r="G315" t="s">
        <v>476</v>
      </c>
      <c r="H315" s="11" t="str">
        <f t="shared" ref="H315:H321" si="28">"No"</f>
        <v>No</v>
      </c>
      <c r="I315" s="11">
        <f>0</f>
        <v>0</v>
      </c>
      <c r="J315" s="11" t="str">
        <f t="shared" ref="J315:J321" si="29">"Yes"</f>
        <v>Yes</v>
      </c>
      <c r="K315" s="11" t="str">
        <f t="shared" ref="K315:K321" si="30">"No"</f>
        <v>No</v>
      </c>
      <c r="L315" s="11">
        <f>INT(ResourceEffects[[#This Row],[Time Factor]]*TimeInterval/60/60/24)</f>
        <v>0</v>
      </c>
      <c r="M315" s="11">
        <f>INT(ResourceEffects[[#This Row],[Time Factor]]*TimeInterval/60/60)-ResourceEffects[[#This Row],[Days]]*24</f>
        <v>0</v>
      </c>
      <c r="N315" s="11">
        <f>INT(ResourceEffects[[#This Row],[Time Factor]]*TimeInterval/60)-ResourceEffects[[#This Row],[Hours]]*60-ResourceEffects[[#This Row],[Days]]*60*24</f>
        <v>0</v>
      </c>
      <c r="O315" s="11">
        <f>ResourceEffects[[#This Row],[Time Factor]]*TimeInterval-ResourceEffects[[#This Row],[Min]]*60-ResourceEffects[[#This Row],[Hours]]*60*60-ResourceEffects[[#This Row],[Days]]*60*60*24</f>
        <v>9</v>
      </c>
      <c r="P315" s="12">
        <f t="shared" ca="1" si="20"/>
        <v>126294829</v>
      </c>
      <c r="Q315" s="12">
        <f>_xlfn.XLOOKUP(ResourceEffects[[#This Row],[Protocol Name]],ProtocolNamesCol,ProtocolIds,"")</f>
        <v>21110</v>
      </c>
      <c r="R315" s="12">
        <f>ResourceEffects[[#This Row],[Time Factor]]</f>
        <v>9</v>
      </c>
      <c r="S315" s="12">
        <f>ResourceEffects[[#This Row],[Drone ID]]</f>
        <v>0</v>
      </c>
      <c r="T315" s="12">
        <f>_xlfn.XLOOKUP(ResourceEffects[[#This Row],[Resource Name]],ResourceNames,ResourceIds,"")</f>
        <v>5201</v>
      </c>
      <c r="U315" s="12">
        <f>_xlfn.XLOOKUP(ResourceEffects[[#This Row],[Event Type]],EventTypeNames,EventTypeIds,"")</f>
        <v>2</v>
      </c>
      <c r="V315" s="12">
        <f>IF(ResourceEffects[[#This Row],[Is Local]]="Yes",1,0)</f>
        <v>1</v>
      </c>
      <c r="W315" s="12">
        <f>IF(ResourceEffects[[#This Row],[Is Installed]]="Yes",1,0)</f>
        <v>0</v>
      </c>
      <c r="X315" s="12">
        <f>IF(ResourceEffects[[#This Row],[Status]]="Locked",1,0)</f>
        <v>1</v>
      </c>
      <c r="Y315" s="12">
        <f>IF(ResourceEffects[[#This Row],[event_type]]=1,0,1)</f>
        <v>1</v>
      </c>
      <c r="Z315" s="12">
        <f>IF(ResourceEffects[[#This Row],[Use Abundancies]]="Yes",1,0)</f>
        <v>0</v>
      </c>
      <c r="AA315" s="12">
        <f>ResourceEffects[[#This Row],[∆]]</f>
        <v>1</v>
      </c>
    </row>
    <row r="316" spans="1:27" x14ac:dyDescent="0.3">
      <c r="A316" s="16">
        <v>9</v>
      </c>
      <c r="B316" s="32" t="s">
        <v>132</v>
      </c>
      <c r="C316" s="14" t="s">
        <v>482</v>
      </c>
      <c r="D316" s="11" t="s">
        <v>394</v>
      </c>
      <c r="E316" s="11">
        <v>1</v>
      </c>
      <c r="F316" s="27" t="s">
        <v>387</v>
      </c>
      <c r="G316" t="s">
        <v>476</v>
      </c>
      <c r="H316" s="11" t="str">
        <f t="shared" si="28"/>
        <v>No</v>
      </c>
      <c r="I316" s="11">
        <f>0</f>
        <v>0</v>
      </c>
      <c r="J316" s="11" t="str">
        <f t="shared" si="29"/>
        <v>Yes</v>
      </c>
      <c r="K316" s="11" t="str">
        <f t="shared" si="30"/>
        <v>No</v>
      </c>
      <c r="L316" s="11">
        <f>INT(ResourceEffects[[#This Row],[Time Factor]]*TimeInterval/60/60/24)</f>
        <v>0</v>
      </c>
      <c r="M316" s="11">
        <f>INT(ResourceEffects[[#This Row],[Time Factor]]*TimeInterval/60/60)-ResourceEffects[[#This Row],[Days]]*24</f>
        <v>0</v>
      </c>
      <c r="N316" s="11">
        <f>INT(ResourceEffects[[#This Row],[Time Factor]]*TimeInterval/60)-ResourceEffects[[#This Row],[Hours]]*60-ResourceEffects[[#This Row],[Days]]*60*24</f>
        <v>0</v>
      </c>
      <c r="O316" s="11">
        <f>ResourceEffects[[#This Row],[Time Factor]]*TimeInterval-ResourceEffects[[#This Row],[Min]]*60-ResourceEffects[[#This Row],[Hours]]*60*60-ResourceEffects[[#This Row],[Days]]*60*60*24</f>
        <v>9</v>
      </c>
      <c r="P316" s="12">
        <f t="shared" ca="1" si="20"/>
        <v>527297063</v>
      </c>
      <c r="Q316" s="12">
        <f>_xlfn.XLOOKUP(ResourceEffects[[#This Row],[Protocol Name]],ProtocolNamesCol,ProtocolIds,"")</f>
        <v>21110</v>
      </c>
      <c r="R316" s="12">
        <f>ResourceEffects[[#This Row],[Time Factor]]</f>
        <v>9</v>
      </c>
      <c r="S316" s="12">
        <f>ResourceEffects[[#This Row],[Drone ID]]</f>
        <v>0</v>
      </c>
      <c r="T316" s="12">
        <f>_xlfn.XLOOKUP(ResourceEffects[[#This Row],[Resource Name]],ResourceNames,ResourceIds,"")</f>
        <v>5201</v>
      </c>
      <c r="U316" s="12">
        <f>_xlfn.XLOOKUP(ResourceEffects[[#This Row],[Event Type]],EventTypeNames,EventTypeIds,"")</f>
        <v>1</v>
      </c>
      <c r="V316" s="12">
        <f>IF(ResourceEffects[[#This Row],[Is Local]]="Yes",1,0)</f>
        <v>1</v>
      </c>
      <c r="W316" s="12">
        <f>IF(ResourceEffects[[#This Row],[Is Installed]]="Yes",1,0)</f>
        <v>0</v>
      </c>
      <c r="X316" s="12">
        <f>IF(ResourceEffects[[#This Row],[Status]]="Locked",1,0)</f>
        <v>0</v>
      </c>
      <c r="Y316" s="12">
        <f>IF(ResourceEffects[[#This Row],[event_type]]=1,0,1)</f>
        <v>0</v>
      </c>
      <c r="Z316" s="12">
        <f>IF(ResourceEffects[[#This Row],[Use Abundancies]]="Yes",1,0)</f>
        <v>0</v>
      </c>
      <c r="AA316" s="12">
        <f>ResourceEffects[[#This Row],[∆]]</f>
        <v>1</v>
      </c>
    </row>
    <row r="317" spans="1:27" x14ac:dyDescent="0.3">
      <c r="A317" s="15">
        <v>10</v>
      </c>
      <c r="B317" t="s">
        <v>132</v>
      </c>
      <c r="C317" s="14" t="s">
        <v>480</v>
      </c>
      <c r="D317" s="11" t="s">
        <v>394</v>
      </c>
      <c r="E317" s="11">
        <v>3</v>
      </c>
      <c r="F317" s="27" t="s">
        <v>387</v>
      </c>
      <c r="G317" t="s">
        <v>188</v>
      </c>
      <c r="H317" s="11" t="str">
        <f t="shared" si="28"/>
        <v>No</v>
      </c>
      <c r="I317" s="11">
        <f>0</f>
        <v>0</v>
      </c>
      <c r="J317" s="11" t="str">
        <f t="shared" si="29"/>
        <v>Yes</v>
      </c>
      <c r="K317" s="11" t="str">
        <f t="shared" si="30"/>
        <v>No</v>
      </c>
      <c r="L317" s="11">
        <f>INT(ResourceEffects[[#This Row],[Time Factor]]*TimeInterval/60/60/24)</f>
        <v>0</v>
      </c>
      <c r="M317" s="11">
        <f>INT(ResourceEffects[[#This Row],[Time Factor]]*TimeInterval/60/60)-ResourceEffects[[#This Row],[Days]]*24</f>
        <v>0</v>
      </c>
      <c r="N317" s="11">
        <f>INT(ResourceEffects[[#This Row],[Time Factor]]*TimeInterval/60)-ResourceEffects[[#This Row],[Hours]]*60-ResourceEffects[[#This Row],[Days]]*60*24</f>
        <v>0</v>
      </c>
      <c r="O317" s="11">
        <f>ResourceEffects[[#This Row],[Time Factor]]*TimeInterval-ResourceEffects[[#This Row],[Min]]*60-ResourceEffects[[#This Row],[Hours]]*60*60-ResourceEffects[[#This Row],[Days]]*60*60*24</f>
        <v>10</v>
      </c>
      <c r="P317" s="12">
        <f t="shared" ca="1" si="20"/>
        <v>502768122</v>
      </c>
      <c r="Q317" s="12">
        <f>_xlfn.XLOOKUP(ResourceEffects[[#This Row],[Protocol Name]],ProtocolNamesCol,ProtocolIds,"")</f>
        <v>21110</v>
      </c>
      <c r="R317" s="12">
        <f>ResourceEffects[[#This Row],[Time Factor]]</f>
        <v>10</v>
      </c>
      <c r="S317" s="12">
        <f>ResourceEffects[[#This Row],[Drone ID]]</f>
        <v>0</v>
      </c>
      <c r="T317" s="12">
        <f>_xlfn.XLOOKUP(ResourceEffects[[#This Row],[Resource Name]],ResourceNames,ResourceIds,"")</f>
        <v>2011</v>
      </c>
      <c r="U317" s="12">
        <f>_xlfn.XLOOKUP(ResourceEffects[[#This Row],[Event Type]],EventTypeNames,EventTypeIds,"")</f>
        <v>1</v>
      </c>
      <c r="V317" s="12">
        <f>IF(ResourceEffects[[#This Row],[Is Local]]="Yes",1,0)</f>
        <v>1</v>
      </c>
      <c r="W317" s="12">
        <f>IF(ResourceEffects[[#This Row],[Is Installed]]="Yes",1,0)</f>
        <v>0</v>
      </c>
      <c r="X317" s="12">
        <f>IF(ResourceEffects[[#This Row],[Status]]="Locked",1,0)</f>
        <v>0</v>
      </c>
      <c r="Y317" s="12">
        <f>IF(ResourceEffects[[#This Row],[event_type]]=1,0,1)</f>
        <v>0</v>
      </c>
      <c r="Z317" s="12">
        <f>IF(ResourceEffects[[#This Row],[Use Abundancies]]="Yes",1,0)</f>
        <v>0</v>
      </c>
      <c r="AA317" s="12">
        <f>ResourceEffects[[#This Row],[∆]]</f>
        <v>3</v>
      </c>
    </row>
    <row r="318" spans="1:27" x14ac:dyDescent="0.3">
      <c r="A318" s="15">
        <v>10</v>
      </c>
      <c r="B318" t="s">
        <v>132</v>
      </c>
      <c r="C318" s="14" t="s">
        <v>480</v>
      </c>
      <c r="D318" s="11" t="s">
        <v>394</v>
      </c>
      <c r="E318" s="11">
        <v>1</v>
      </c>
      <c r="F318" s="27" t="s">
        <v>387</v>
      </c>
      <c r="G318" t="s">
        <v>206</v>
      </c>
      <c r="H318" s="11" t="str">
        <f t="shared" si="28"/>
        <v>No</v>
      </c>
      <c r="I318" s="11">
        <f>0</f>
        <v>0</v>
      </c>
      <c r="J318" s="11" t="str">
        <f t="shared" si="29"/>
        <v>Yes</v>
      </c>
      <c r="K318" s="11" t="str">
        <f t="shared" si="30"/>
        <v>No</v>
      </c>
      <c r="L318" s="11">
        <f>INT(ResourceEffects[[#This Row],[Time Factor]]*TimeInterval/60/60/24)</f>
        <v>0</v>
      </c>
      <c r="M318" s="11">
        <f>INT(ResourceEffects[[#This Row],[Time Factor]]*TimeInterval/60/60)-ResourceEffects[[#This Row],[Days]]*24</f>
        <v>0</v>
      </c>
      <c r="N318" s="11">
        <f>INT(ResourceEffects[[#This Row],[Time Factor]]*TimeInterval/60)-ResourceEffects[[#This Row],[Hours]]*60-ResourceEffects[[#This Row],[Days]]*60*24</f>
        <v>0</v>
      </c>
      <c r="O318" s="11">
        <f>ResourceEffects[[#This Row],[Time Factor]]*TimeInterval-ResourceEffects[[#This Row],[Min]]*60-ResourceEffects[[#This Row],[Hours]]*60*60-ResourceEffects[[#This Row],[Days]]*60*60*24</f>
        <v>10</v>
      </c>
      <c r="P318" s="12">
        <f t="shared" ca="1" si="20"/>
        <v>916365386</v>
      </c>
      <c r="Q318" s="12">
        <f>_xlfn.XLOOKUP(ResourceEffects[[#This Row],[Protocol Name]],ProtocolNamesCol,ProtocolIds,"")</f>
        <v>21110</v>
      </c>
      <c r="R318" s="12">
        <f>ResourceEffects[[#This Row],[Time Factor]]</f>
        <v>10</v>
      </c>
      <c r="S318" s="12">
        <f>ResourceEffects[[#This Row],[Drone ID]]</f>
        <v>0</v>
      </c>
      <c r="T318" s="12">
        <f>_xlfn.XLOOKUP(ResourceEffects[[#This Row],[Resource Name]],ResourceNames,ResourceIds,"")</f>
        <v>2041</v>
      </c>
      <c r="U318" s="12">
        <f>_xlfn.XLOOKUP(ResourceEffects[[#This Row],[Event Type]],EventTypeNames,EventTypeIds,"")</f>
        <v>1</v>
      </c>
      <c r="V318" s="12">
        <f>IF(ResourceEffects[[#This Row],[Is Local]]="Yes",1,0)</f>
        <v>1</v>
      </c>
      <c r="W318" s="12">
        <f>IF(ResourceEffects[[#This Row],[Is Installed]]="Yes",1,0)</f>
        <v>0</v>
      </c>
      <c r="X318" s="12">
        <f>IF(ResourceEffects[[#This Row],[Status]]="Locked",1,0)</f>
        <v>0</v>
      </c>
      <c r="Y318" s="12">
        <f>IF(ResourceEffects[[#This Row],[event_type]]=1,0,1)</f>
        <v>0</v>
      </c>
      <c r="Z318" s="12">
        <f>IF(ResourceEffects[[#This Row],[Use Abundancies]]="Yes",1,0)</f>
        <v>0</v>
      </c>
      <c r="AA318" s="12">
        <f>ResourceEffects[[#This Row],[∆]]</f>
        <v>1</v>
      </c>
    </row>
    <row r="319" spans="1:27" x14ac:dyDescent="0.3">
      <c r="A319" s="16">
        <v>0</v>
      </c>
      <c r="B319" s="32" t="s">
        <v>133</v>
      </c>
      <c r="C319" s="14" t="s">
        <v>479</v>
      </c>
      <c r="D319" s="11" t="s">
        <v>395</v>
      </c>
      <c r="E319" s="11">
        <v>1</v>
      </c>
      <c r="F319" s="27" t="s">
        <v>387</v>
      </c>
      <c r="G319" t="s">
        <v>476</v>
      </c>
      <c r="H319" s="11" t="str">
        <f t="shared" si="28"/>
        <v>No</v>
      </c>
      <c r="I319" s="11">
        <f>0</f>
        <v>0</v>
      </c>
      <c r="J319" s="11" t="str">
        <f t="shared" si="29"/>
        <v>Yes</v>
      </c>
      <c r="K319" s="11" t="str">
        <f t="shared" si="30"/>
        <v>No</v>
      </c>
      <c r="L319" s="11">
        <f>INT(ResourceEffects[[#This Row],[Time Factor]]*TimeInterval/60/60/24)</f>
        <v>0</v>
      </c>
      <c r="M319" s="11">
        <f>INT(ResourceEffects[[#This Row],[Time Factor]]*TimeInterval/60/60)-ResourceEffects[[#This Row],[Days]]*24</f>
        <v>0</v>
      </c>
      <c r="N319" s="11">
        <f>INT(ResourceEffects[[#This Row],[Time Factor]]*TimeInterval/60)-ResourceEffects[[#This Row],[Hours]]*60-ResourceEffects[[#This Row],[Days]]*60*24</f>
        <v>0</v>
      </c>
      <c r="O319" s="11">
        <f>ResourceEffects[[#This Row],[Time Factor]]*TimeInterval-ResourceEffects[[#This Row],[Min]]*60-ResourceEffects[[#This Row],[Hours]]*60*60-ResourceEffects[[#This Row],[Days]]*60*60*24</f>
        <v>0</v>
      </c>
      <c r="P319" s="12">
        <f t="shared" ca="1" si="20"/>
        <v>133197095</v>
      </c>
      <c r="Q319" s="12">
        <f>_xlfn.XLOOKUP(ResourceEffects[[#This Row],[Protocol Name]],ProtocolNamesCol,ProtocolIds,"")</f>
        <v>21120</v>
      </c>
      <c r="R319" s="12">
        <f>ResourceEffects[[#This Row],[Time Factor]]</f>
        <v>0</v>
      </c>
      <c r="S319" s="12">
        <f>ResourceEffects[[#This Row],[Drone ID]]</f>
        <v>0</v>
      </c>
      <c r="T319" s="12">
        <f>_xlfn.XLOOKUP(ResourceEffects[[#This Row],[Resource Name]],ResourceNames,ResourceIds,"")</f>
        <v>5201</v>
      </c>
      <c r="U319" s="12">
        <f>_xlfn.XLOOKUP(ResourceEffects[[#This Row],[Event Type]],EventTypeNames,EventTypeIds,"")</f>
        <v>2</v>
      </c>
      <c r="V319" s="12">
        <f>IF(ResourceEffects[[#This Row],[Is Local]]="Yes",1,0)</f>
        <v>1</v>
      </c>
      <c r="W319" s="12">
        <f>IF(ResourceEffects[[#This Row],[Is Installed]]="Yes",1,0)</f>
        <v>0</v>
      </c>
      <c r="X319" s="12">
        <f>IF(ResourceEffects[[#This Row],[Status]]="Locked",1,0)</f>
        <v>0</v>
      </c>
      <c r="Y319" s="12">
        <f>IF(ResourceEffects[[#This Row],[event_type]]=1,0,1)</f>
        <v>1</v>
      </c>
      <c r="Z319" s="12">
        <f>IF(ResourceEffects[[#This Row],[Use Abundancies]]="Yes",1,0)</f>
        <v>0</v>
      </c>
      <c r="AA319" s="12">
        <f>ResourceEffects[[#This Row],[∆]]</f>
        <v>1</v>
      </c>
    </row>
    <row r="320" spans="1:27" x14ac:dyDescent="0.3">
      <c r="A320" s="16">
        <v>0</v>
      </c>
      <c r="B320" s="32" t="s">
        <v>133</v>
      </c>
      <c r="C320" s="14" t="s">
        <v>479</v>
      </c>
      <c r="D320" s="11" t="s">
        <v>394</v>
      </c>
      <c r="E320" s="11">
        <v>1</v>
      </c>
      <c r="F320" s="27" t="s">
        <v>387</v>
      </c>
      <c r="G320" t="s">
        <v>476</v>
      </c>
      <c r="H320" s="11" t="str">
        <f t="shared" si="28"/>
        <v>No</v>
      </c>
      <c r="I320" s="11">
        <f>0</f>
        <v>0</v>
      </c>
      <c r="J320" s="11" t="str">
        <f t="shared" si="29"/>
        <v>Yes</v>
      </c>
      <c r="K320" s="11" t="str">
        <f t="shared" si="30"/>
        <v>No</v>
      </c>
      <c r="L320" s="11">
        <f>INT(ResourceEffects[[#This Row],[Time Factor]]*TimeInterval/60/60/24)</f>
        <v>0</v>
      </c>
      <c r="M320" s="11">
        <f>INT(ResourceEffects[[#This Row],[Time Factor]]*TimeInterval/60/60)-ResourceEffects[[#This Row],[Days]]*24</f>
        <v>0</v>
      </c>
      <c r="N320" s="11">
        <f>INT(ResourceEffects[[#This Row],[Time Factor]]*TimeInterval/60)-ResourceEffects[[#This Row],[Hours]]*60-ResourceEffects[[#This Row],[Days]]*60*24</f>
        <v>0</v>
      </c>
      <c r="O320" s="11">
        <f>ResourceEffects[[#This Row],[Time Factor]]*TimeInterval-ResourceEffects[[#This Row],[Min]]*60-ResourceEffects[[#This Row],[Hours]]*60*60-ResourceEffects[[#This Row],[Days]]*60*60*24</f>
        <v>0</v>
      </c>
      <c r="P320" s="12">
        <f t="shared" ca="1" si="20"/>
        <v>409770652</v>
      </c>
      <c r="Q320" s="12">
        <f>_xlfn.XLOOKUP(ResourceEffects[[#This Row],[Protocol Name]],ProtocolNamesCol,ProtocolIds,"")</f>
        <v>21120</v>
      </c>
      <c r="R320" s="12">
        <f>ResourceEffects[[#This Row],[Time Factor]]</f>
        <v>0</v>
      </c>
      <c r="S320" s="12">
        <f>ResourceEffects[[#This Row],[Drone ID]]</f>
        <v>0</v>
      </c>
      <c r="T320" s="12">
        <f>_xlfn.XLOOKUP(ResourceEffects[[#This Row],[Resource Name]],ResourceNames,ResourceIds,"")</f>
        <v>5201</v>
      </c>
      <c r="U320" s="12">
        <f>_xlfn.XLOOKUP(ResourceEffects[[#This Row],[Event Type]],EventTypeNames,EventTypeIds,"")</f>
        <v>1</v>
      </c>
      <c r="V320" s="12">
        <f>IF(ResourceEffects[[#This Row],[Is Local]]="Yes",1,0)</f>
        <v>1</v>
      </c>
      <c r="W320" s="12">
        <f>IF(ResourceEffects[[#This Row],[Is Installed]]="Yes",1,0)</f>
        <v>0</v>
      </c>
      <c r="X320" s="12">
        <f>IF(ResourceEffects[[#This Row],[Status]]="Locked",1,0)</f>
        <v>0</v>
      </c>
      <c r="Y320" s="12">
        <f>IF(ResourceEffects[[#This Row],[event_type]]=1,0,1)</f>
        <v>0</v>
      </c>
      <c r="Z320" s="12">
        <f>IF(ResourceEffects[[#This Row],[Use Abundancies]]="Yes",1,0)</f>
        <v>0</v>
      </c>
      <c r="AA320" s="12">
        <f>ResourceEffects[[#This Row],[∆]]</f>
        <v>1</v>
      </c>
    </row>
    <row r="321" spans="1:27" x14ac:dyDescent="0.3">
      <c r="A321" s="15">
        <v>1</v>
      </c>
      <c r="B321" t="s">
        <v>133</v>
      </c>
      <c r="C321" s="14" t="s">
        <v>478</v>
      </c>
      <c r="D321" s="11" t="s">
        <v>395</v>
      </c>
      <c r="E321" s="11">
        <v>12</v>
      </c>
      <c r="F321" s="27" t="s">
        <v>387</v>
      </c>
      <c r="G321" t="s">
        <v>171</v>
      </c>
      <c r="H321" s="11" t="str">
        <f t="shared" si="28"/>
        <v>No</v>
      </c>
      <c r="I321" s="11">
        <f>0</f>
        <v>0</v>
      </c>
      <c r="J321" s="11" t="str">
        <f t="shared" si="29"/>
        <v>Yes</v>
      </c>
      <c r="K321" s="11" t="str">
        <f t="shared" si="30"/>
        <v>No</v>
      </c>
      <c r="L321" s="11">
        <f>INT(ResourceEffects[[#This Row],[Time Factor]]*TimeInterval/60/60/24)</f>
        <v>0</v>
      </c>
      <c r="M321" s="11">
        <f>INT(ResourceEffects[[#This Row],[Time Factor]]*TimeInterval/60/60)-ResourceEffects[[#This Row],[Days]]*24</f>
        <v>0</v>
      </c>
      <c r="N321" s="11">
        <f>INT(ResourceEffects[[#This Row],[Time Factor]]*TimeInterval/60)-ResourceEffects[[#This Row],[Hours]]*60-ResourceEffects[[#This Row],[Days]]*60*24</f>
        <v>0</v>
      </c>
      <c r="O321" s="11">
        <f>ResourceEffects[[#This Row],[Time Factor]]*TimeInterval-ResourceEffects[[#This Row],[Min]]*60-ResourceEffects[[#This Row],[Hours]]*60*60-ResourceEffects[[#This Row],[Days]]*60*60*24</f>
        <v>1</v>
      </c>
      <c r="P321" s="12">
        <f t="shared" ca="1" si="20"/>
        <v>122568499</v>
      </c>
      <c r="Q321" s="12">
        <f>_xlfn.XLOOKUP(ResourceEffects[[#This Row],[Protocol Name]],ProtocolNamesCol,ProtocolIds,"")</f>
        <v>21120</v>
      </c>
      <c r="R321" s="12">
        <f>ResourceEffects[[#This Row],[Time Factor]]</f>
        <v>1</v>
      </c>
      <c r="S321" s="12">
        <f>ResourceEffects[[#This Row],[Drone ID]]</f>
        <v>0</v>
      </c>
      <c r="T321" s="12">
        <f>_xlfn.XLOOKUP(ResourceEffects[[#This Row],[Resource Name]],ResourceNames,ResourceIds,"")</f>
        <v>1120</v>
      </c>
      <c r="U321" s="12">
        <f>_xlfn.XLOOKUP(ResourceEffects[[#This Row],[Event Type]],EventTypeNames,EventTypeIds,"")</f>
        <v>2</v>
      </c>
      <c r="V321" s="12">
        <f>IF(ResourceEffects[[#This Row],[Is Local]]="Yes",1,0)</f>
        <v>1</v>
      </c>
      <c r="W321" s="12">
        <f>IF(ResourceEffects[[#This Row],[Is Installed]]="Yes",1,0)</f>
        <v>0</v>
      </c>
      <c r="X321" s="12">
        <f>IF(ResourceEffects[[#This Row],[Status]]="Locked",1,0)</f>
        <v>0</v>
      </c>
      <c r="Y321" s="12">
        <f>IF(ResourceEffects[[#This Row],[event_type]]=1,0,1)</f>
        <v>1</v>
      </c>
      <c r="Z321" s="12">
        <f>IF(ResourceEffects[[#This Row],[Use Abundancies]]="Yes",1,0)</f>
        <v>0</v>
      </c>
      <c r="AA321" s="12">
        <f>ResourceEffects[[#This Row],[∆]]</f>
        <v>12</v>
      </c>
    </row>
    <row r="322" spans="1:27" x14ac:dyDescent="0.3">
      <c r="A322" s="16">
        <v>2</v>
      </c>
      <c r="B322" s="32" t="s">
        <v>133</v>
      </c>
      <c r="C322" s="14" t="s">
        <v>481</v>
      </c>
      <c r="D322" s="11" t="s">
        <v>395</v>
      </c>
      <c r="E322" s="11">
        <v>1</v>
      </c>
      <c r="F322" s="27" t="s">
        <v>387</v>
      </c>
      <c r="G322" t="s">
        <v>476</v>
      </c>
      <c r="H322" s="11" t="s">
        <v>429</v>
      </c>
      <c r="I322" s="11">
        <v>0</v>
      </c>
      <c r="J322" s="11" t="s">
        <v>386</v>
      </c>
      <c r="K322" s="11" t="s">
        <v>429</v>
      </c>
      <c r="L322" s="11">
        <v>0</v>
      </c>
      <c r="M322" s="11">
        <v>0</v>
      </c>
      <c r="N322" s="11">
        <v>0</v>
      </c>
      <c r="O322" s="11">
        <v>2</v>
      </c>
      <c r="P322" s="12">
        <f t="shared" ca="1" si="20"/>
        <v>118828222</v>
      </c>
      <c r="Q322" s="12">
        <f>_xlfn.XLOOKUP(ResourceEffects[[#This Row],[Protocol Name]],ProtocolNamesCol,ProtocolIds,"")</f>
        <v>21120</v>
      </c>
      <c r="R322" s="12">
        <f>ResourceEffects[[#This Row],[Time Factor]]</f>
        <v>2</v>
      </c>
      <c r="S322" s="12">
        <f>ResourceEffects[[#This Row],[Drone ID]]</f>
        <v>0</v>
      </c>
      <c r="T322" s="12">
        <f>_xlfn.XLOOKUP(ResourceEffects[[#This Row],[Resource Name]],ResourceNames,ResourceIds,"")</f>
        <v>5201</v>
      </c>
      <c r="U322" s="12">
        <f>_xlfn.XLOOKUP(ResourceEffects[[#This Row],[Event Type]],EventTypeNames,EventTypeIds,"")</f>
        <v>2</v>
      </c>
      <c r="V322" s="12">
        <f>IF(ResourceEffects[[#This Row],[Is Local]]="Yes",1,0)</f>
        <v>1</v>
      </c>
      <c r="W322" s="12">
        <f>IF(ResourceEffects[[#This Row],[Is Installed]]="Yes",1,0)</f>
        <v>0</v>
      </c>
      <c r="X322" s="12">
        <f>IF(ResourceEffects[[#This Row],[Status]]="Locked",1,0)</f>
        <v>0</v>
      </c>
      <c r="Y322" s="12">
        <f>IF(ResourceEffects[[#This Row],[event_type]]=1,0,1)</f>
        <v>1</v>
      </c>
      <c r="Z322" s="12">
        <f>IF(ResourceEffects[[#This Row],[Use Abundancies]]="Yes",1,0)</f>
        <v>0</v>
      </c>
      <c r="AA322" s="12">
        <f>ResourceEffects[[#This Row],[∆]]</f>
        <v>1</v>
      </c>
    </row>
    <row r="323" spans="1:27" x14ac:dyDescent="0.3">
      <c r="A323" s="16">
        <v>2</v>
      </c>
      <c r="B323" s="32" t="s">
        <v>133</v>
      </c>
      <c r="C323" s="14" t="s">
        <v>481</v>
      </c>
      <c r="D323" s="11" t="s">
        <v>394</v>
      </c>
      <c r="E323" s="11">
        <v>1</v>
      </c>
      <c r="F323" s="27" t="s">
        <v>383</v>
      </c>
      <c r="G323" t="s">
        <v>476</v>
      </c>
      <c r="H323" s="11" t="s">
        <v>429</v>
      </c>
      <c r="I323" s="11">
        <v>0</v>
      </c>
      <c r="J323" s="11" t="s">
        <v>386</v>
      </c>
      <c r="K323" s="11" t="s">
        <v>429</v>
      </c>
      <c r="L323" s="11">
        <v>0</v>
      </c>
      <c r="M323" s="11">
        <v>0</v>
      </c>
      <c r="N323" s="11">
        <v>0</v>
      </c>
      <c r="O323" s="11">
        <v>2</v>
      </c>
      <c r="P323" s="12">
        <f t="shared" ca="1" si="20"/>
        <v>432859961</v>
      </c>
      <c r="Q323" s="12">
        <f>_xlfn.XLOOKUP(ResourceEffects[[#This Row],[Protocol Name]],ProtocolNamesCol,ProtocolIds,"")</f>
        <v>21120</v>
      </c>
      <c r="R323" s="12">
        <f>ResourceEffects[[#This Row],[Time Factor]]</f>
        <v>2</v>
      </c>
      <c r="S323" s="12">
        <f>ResourceEffects[[#This Row],[Drone ID]]</f>
        <v>0</v>
      </c>
      <c r="T323" s="12">
        <f>_xlfn.XLOOKUP(ResourceEffects[[#This Row],[Resource Name]],ResourceNames,ResourceIds,"")</f>
        <v>5201</v>
      </c>
      <c r="U323" s="12">
        <f>_xlfn.XLOOKUP(ResourceEffects[[#This Row],[Event Type]],EventTypeNames,EventTypeIds,"")</f>
        <v>1</v>
      </c>
      <c r="V323" s="12">
        <f>IF(ResourceEffects[[#This Row],[Is Local]]="Yes",1,0)</f>
        <v>1</v>
      </c>
      <c r="W323" s="12">
        <f>IF(ResourceEffects[[#This Row],[Is Installed]]="Yes",1,0)</f>
        <v>0</v>
      </c>
      <c r="X323" s="12">
        <f>IF(ResourceEffects[[#This Row],[Status]]="Locked",1,0)</f>
        <v>1</v>
      </c>
      <c r="Y323" s="12">
        <f>IF(ResourceEffects[[#This Row],[event_type]]=1,0,1)</f>
        <v>0</v>
      </c>
      <c r="Z323" s="12">
        <f>IF(ResourceEffects[[#This Row],[Use Abundancies]]="Yes",1,0)</f>
        <v>0</v>
      </c>
      <c r="AA323" s="12">
        <f>ResourceEffects[[#This Row],[∆]]</f>
        <v>1</v>
      </c>
    </row>
    <row r="324" spans="1:27" x14ac:dyDescent="0.3">
      <c r="A324" s="16">
        <v>9</v>
      </c>
      <c r="B324" s="32" t="s">
        <v>133</v>
      </c>
      <c r="C324" s="14" t="s">
        <v>482</v>
      </c>
      <c r="D324" s="11" t="s">
        <v>395</v>
      </c>
      <c r="E324" s="11">
        <v>1</v>
      </c>
      <c r="F324" s="27" t="s">
        <v>383</v>
      </c>
      <c r="G324" t="s">
        <v>476</v>
      </c>
      <c r="H324" s="11" t="str">
        <f t="shared" ref="H324:H331" si="31">"No"</f>
        <v>No</v>
      </c>
      <c r="I324" s="11">
        <f>0</f>
        <v>0</v>
      </c>
      <c r="J324" s="11" t="str">
        <f t="shared" ref="J324:J331" si="32">"Yes"</f>
        <v>Yes</v>
      </c>
      <c r="K324" s="11" t="str">
        <f t="shared" ref="K324:K331" si="33">"No"</f>
        <v>No</v>
      </c>
      <c r="L324" s="11">
        <f>INT(ResourceEffects[[#This Row],[Time Factor]]*TimeInterval/60/60/24)</f>
        <v>0</v>
      </c>
      <c r="M324" s="11">
        <f>INT(ResourceEffects[[#This Row],[Time Factor]]*TimeInterval/60/60)-ResourceEffects[[#This Row],[Days]]*24</f>
        <v>0</v>
      </c>
      <c r="N324" s="11">
        <f>INT(ResourceEffects[[#This Row],[Time Factor]]*TimeInterval/60)-ResourceEffects[[#This Row],[Hours]]*60-ResourceEffects[[#This Row],[Days]]*60*24</f>
        <v>0</v>
      </c>
      <c r="O324" s="11">
        <f>ResourceEffects[[#This Row],[Time Factor]]*TimeInterval-ResourceEffects[[#This Row],[Min]]*60-ResourceEffects[[#This Row],[Hours]]*60*60-ResourceEffects[[#This Row],[Days]]*60*60*24</f>
        <v>9</v>
      </c>
      <c r="P324" s="12">
        <f t="shared" ref="P324:P387" ca="1" si="34">INT(RAND()*999999999)</f>
        <v>505139586</v>
      </c>
      <c r="Q324" s="12">
        <f>_xlfn.XLOOKUP(ResourceEffects[[#This Row],[Protocol Name]],ProtocolNamesCol,ProtocolIds,"")</f>
        <v>21120</v>
      </c>
      <c r="R324" s="12">
        <f>ResourceEffects[[#This Row],[Time Factor]]</f>
        <v>9</v>
      </c>
      <c r="S324" s="12">
        <f>ResourceEffects[[#This Row],[Drone ID]]</f>
        <v>0</v>
      </c>
      <c r="T324" s="12">
        <f>_xlfn.XLOOKUP(ResourceEffects[[#This Row],[Resource Name]],ResourceNames,ResourceIds,"")</f>
        <v>5201</v>
      </c>
      <c r="U324" s="12">
        <f>_xlfn.XLOOKUP(ResourceEffects[[#This Row],[Event Type]],EventTypeNames,EventTypeIds,"")</f>
        <v>2</v>
      </c>
      <c r="V324" s="12">
        <f>IF(ResourceEffects[[#This Row],[Is Local]]="Yes",1,0)</f>
        <v>1</v>
      </c>
      <c r="W324" s="12">
        <f>IF(ResourceEffects[[#This Row],[Is Installed]]="Yes",1,0)</f>
        <v>0</v>
      </c>
      <c r="X324" s="12">
        <f>IF(ResourceEffects[[#This Row],[Status]]="Locked",1,0)</f>
        <v>1</v>
      </c>
      <c r="Y324" s="12">
        <f>IF(ResourceEffects[[#This Row],[event_type]]=1,0,1)</f>
        <v>1</v>
      </c>
      <c r="Z324" s="12">
        <f>IF(ResourceEffects[[#This Row],[Use Abundancies]]="Yes",1,0)</f>
        <v>0</v>
      </c>
      <c r="AA324" s="12">
        <f>ResourceEffects[[#This Row],[∆]]</f>
        <v>1</v>
      </c>
    </row>
    <row r="325" spans="1:27" x14ac:dyDescent="0.3">
      <c r="A325" s="16">
        <v>9</v>
      </c>
      <c r="B325" s="32" t="s">
        <v>133</v>
      </c>
      <c r="C325" s="14" t="s">
        <v>482</v>
      </c>
      <c r="D325" s="11" t="s">
        <v>394</v>
      </c>
      <c r="E325" s="11">
        <v>1</v>
      </c>
      <c r="F325" s="27" t="s">
        <v>387</v>
      </c>
      <c r="G325" t="s">
        <v>476</v>
      </c>
      <c r="H325" s="11" t="str">
        <f t="shared" si="31"/>
        <v>No</v>
      </c>
      <c r="I325" s="11">
        <f>0</f>
        <v>0</v>
      </c>
      <c r="J325" s="11" t="str">
        <f t="shared" si="32"/>
        <v>Yes</v>
      </c>
      <c r="K325" s="11" t="str">
        <f t="shared" si="33"/>
        <v>No</v>
      </c>
      <c r="L325" s="11">
        <f>INT(ResourceEffects[[#This Row],[Time Factor]]*TimeInterval/60/60/24)</f>
        <v>0</v>
      </c>
      <c r="M325" s="11">
        <f>INT(ResourceEffects[[#This Row],[Time Factor]]*TimeInterval/60/60)-ResourceEffects[[#This Row],[Days]]*24</f>
        <v>0</v>
      </c>
      <c r="N325" s="11">
        <f>INT(ResourceEffects[[#This Row],[Time Factor]]*TimeInterval/60)-ResourceEffects[[#This Row],[Hours]]*60-ResourceEffects[[#This Row],[Days]]*60*24</f>
        <v>0</v>
      </c>
      <c r="O325" s="11">
        <f>ResourceEffects[[#This Row],[Time Factor]]*TimeInterval-ResourceEffects[[#This Row],[Min]]*60-ResourceEffects[[#This Row],[Hours]]*60*60-ResourceEffects[[#This Row],[Days]]*60*60*24</f>
        <v>9</v>
      </c>
      <c r="P325" s="12">
        <f t="shared" ca="1" si="34"/>
        <v>952405364</v>
      </c>
      <c r="Q325" s="12">
        <f>_xlfn.XLOOKUP(ResourceEffects[[#This Row],[Protocol Name]],ProtocolNamesCol,ProtocolIds,"")</f>
        <v>21120</v>
      </c>
      <c r="R325" s="12">
        <f>ResourceEffects[[#This Row],[Time Factor]]</f>
        <v>9</v>
      </c>
      <c r="S325" s="12">
        <f>ResourceEffects[[#This Row],[Drone ID]]</f>
        <v>0</v>
      </c>
      <c r="T325" s="12">
        <f>_xlfn.XLOOKUP(ResourceEffects[[#This Row],[Resource Name]],ResourceNames,ResourceIds,"")</f>
        <v>5201</v>
      </c>
      <c r="U325" s="12">
        <f>_xlfn.XLOOKUP(ResourceEffects[[#This Row],[Event Type]],EventTypeNames,EventTypeIds,"")</f>
        <v>1</v>
      </c>
      <c r="V325" s="12">
        <f>IF(ResourceEffects[[#This Row],[Is Local]]="Yes",1,0)</f>
        <v>1</v>
      </c>
      <c r="W325" s="12">
        <f>IF(ResourceEffects[[#This Row],[Is Installed]]="Yes",1,0)</f>
        <v>0</v>
      </c>
      <c r="X325" s="12">
        <f>IF(ResourceEffects[[#This Row],[Status]]="Locked",1,0)</f>
        <v>0</v>
      </c>
      <c r="Y325" s="12">
        <f>IF(ResourceEffects[[#This Row],[event_type]]=1,0,1)</f>
        <v>0</v>
      </c>
      <c r="Z325" s="12">
        <f>IF(ResourceEffects[[#This Row],[Use Abundancies]]="Yes",1,0)</f>
        <v>0</v>
      </c>
      <c r="AA325" s="12">
        <f>ResourceEffects[[#This Row],[∆]]</f>
        <v>1</v>
      </c>
    </row>
    <row r="326" spans="1:27" x14ac:dyDescent="0.3">
      <c r="A326" s="15">
        <v>10</v>
      </c>
      <c r="B326" t="s">
        <v>133</v>
      </c>
      <c r="C326" s="14" t="s">
        <v>480</v>
      </c>
      <c r="D326" s="11" t="s">
        <v>394</v>
      </c>
      <c r="E326" s="11">
        <v>1</v>
      </c>
      <c r="F326" s="27" t="s">
        <v>387</v>
      </c>
      <c r="G326" t="s">
        <v>190</v>
      </c>
      <c r="H326" s="11" t="str">
        <f t="shared" si="31"/>
        <v>No</v>
      </c>
      <c r="I326" s="11">
        <f>0</f>
        <v>0</v>
      </c>
      <c r="J326" s="11" t="str">
        <f t="shared" si="32"/>
        <v>Yes</v>
      </c>
      <c r="K326" s="11" t="str">
        <f t="shared" si="33"/>
        <v>No</v>
      </c>
      <c r="L326" s="11">
        <f>INT(ResourceEffects[[#This Row],[Time Factor]]*TimeInterval/60/60/24)</f>
        <v>0</v>
      </c>
      <c r="M326" s="11">
        <f>INT(ResourceEffects[[#This Row],[Time Factor]]*TimeInterval/60/60)-ResourceEffects[[#This Row],[Days]]*24</f>
        <v>0</v>
      </c>
      <c r="N326" s="11">
        <f>INT(ResourceEffects[[#This Row],[Time Factor]]*TimeInterval/60)-ResourceEffects[[#This Row],[Hours]]*60-ResourceEffects[[#This Row],[Days]]*60*24</f>
        <v>0</v>
      </c>
      <c r="O326" s="11">
        <f>ResourceEffects[[#This Row],[Time Factor]]*TimeInterval-ResourceEffects[[#This Row],[Min]]*60-ResourceEffects[[#This Row],[Hours]]*60*60-ResourceEffects[[#This Row],[Days]]*60*60*24</f>
        <v>10</v>
      </c>
      <c r="P326" s="12">
        <f t="shared" ca="1" si="34"/>
        <v>358901752</v>
      </c>
      <c r="Q326" s="12">
        <f>_xlfn.XLOOKUP(ResourceEffects[[#This Row],[Protocol Name]],ProtocolNamesCol,ProtocolIds,"")</f>
        <v>21120</v>
      </c>
      <c r="R326" s="12">
        <f>ResourceEffects[[#This Row],[Time Factor]]</f>
        <v>10</v>
      </c>
      <c r="S326" s="12">
        <f>ResourceEffects[[#This Row],[Drone ID]]</f>
        <v>0</v>
      </c>
      <c r="T326" s="12">
        <f>_xlfn.XLOOKUP(ResourceEffects[[#This Row],[Resource Name]],ResourceNames,ResourceIds,"")</f>
        <v>2012</v>
      </c>
      <c r="U326" s="12">
        <f>_xlfn.XLOOKUP(ResourceEffects[[#This Row],[Event Type]],EventTypeNames,EventTypeIds,"")</f>
        <v>1</v>
      </c>
      <c r="V326" s="12">
        <f>IF(ResourceEffects[[#This Row],[Is Local]]="Yes",1,0)</f>
        <v>1</v>
      </c>
      <c r="W326" s="12">
        <f>IF(ResourceEffects[[#This Row],[Is Installed]]="Yes",1,0)</f>
        <v>0</v>
      </c>
      <c r="X326" s="12">
        <f>IF(ResourceEffects[[#This Row],[Status]]="Locked",1,0)</f>
        <v>0</v>
      </c>
      <c r="Y326" s="12">
        <f>IF(ResourceEffects[[#This Row],[event_type]]=1,0,1)</f>
        <v>0</v>
      </c>
      <c r="Z326" s="12">
        <f>IF(ResourceEffects[[#This Row],[Use Abundancies]]="Yes",1,0)</f>
        <v>0</v>
      </c>
      <c r="AA326" s="12">
        <f>ResourceEffects[[#This Row],[∆]]</f>
        <v>1</v>
      </c>
    </row>
    <row r="327" spans="1:27" x14ac:dyDescent="0.3">
      <c r="A327" s="15">
        <v>10</v>
      </c>
      <c r="B327" t="s">
        <v>133</v>
      </c>
      <c r="C327" s="14" t="s">
        <v>480</v>
      </c>
      <c r="D327" s="11" t="s">
        <v>394</v>
      </c>
      <c r="E327" s="11">
        <v>2</v>
      </c>
      <c r="F327" s="27" t="s">
        <v>387</v>
      </c>
      <c r="G327" t="s">
        <v>200</v>
      </c>
      <c r="H327" s="11" t="str">
        <f t="shared" si="31"/>
        <v>No</v>
      </c>
      <c r="I327" s="11">
        <f>0</f>
        <v>0</v>
      </c>
      <c r="J327" s="11" t="str">
        <f t="shared" si="32"/>
        <v>Yes</v>
      </c>
      <c r="K327" s="11" t="str">
        <f t="shared" si="33"/>
        <v>No</v>
      </c>
      <c r="L327" s="11">
        <f>INT(ResourceEffects[[#This Row],[Time Factor]]*TimeInterval/60/60/24)</f>
        <v>0</v>
      </c>
      <c r="M327" s="11">
        <f>INT(ResourceEffects[[#This Row],[Time Factor]]*TimeInterval/60/60)-ResourceEffects[[#This Row],[Days]]*24</f>
        <v>0</v>
      </c>
      <c r="N327" s="11">
        <f>INT(ResourceEffects[[#This Row],[Time Factor]]*TimeInterval/60)-ResourceEffects[[#This Row],[Hours]]*60-ResourceEffects[[#This Row],[Days]]*60*24</f>
        <v>0</v>
      </c>
      <c r="O327" s="11">
        <f>ResourceEffects[[#This Row],[Time Factor]]*TimeInterval-ResourceEffects[[#This Row],[Min]]*60-ResourceEffects[[#This Row],[Hours]]*60*60-ResourceEffects[[#This Row],[Days]]*60*60*24</f>
        <v>10</v>
      </c>
      <c r="P327" s="12">
        <f t="shared" ca="1" si="34"/>
        <v>638021672</v>
      </c>
      <c r="Q327" s="12">
        <f>_xlfn.XLOOKUP(ResourceEffects[[#This Row],[Protocol Name]],ProtocolNamesCol,ProtocolIds,"")</f>
        <v>21120</v>
      </c>
      <c r="R327" s="12">
        <f>ResourceEffects[[#This Row],[Time Factor]]</f>
        <v>10</v>
      </c>
      <c r="S327" s="12">
        <f>ResourceEffects[[#This Row],[Drone ID]]</f>
        <v>0</v>
      </c>
      <c r="T327" s="12">
        <f>_xlfn.XLOOKUP(ResourceEffects[[#This Row],[Resource Name]],ResourceNames,ResourceIds,"")</f>
        <v>2031</v>
      </c>
      <c r="U327" s="12">
        <f>_xlfn.XLOOKUP(ResourceEffects[[#This Row],[Event Type]],EventTypeNames,EventTypeIds,"")</f>
        <v>1</v>
      </c>
      <c r="V327" s="12">
        <f>IF(ResourceEffects[[#This Row],[Is Local]]="Yes",1,0)</f>
        <v>1</v>
      </c>
      <c r="W327" s="12">
        <f>IF(ResourceEffects[[#This Row],[Is Installed]]="Yes",1,0)</f>
        <v>0</v>
      </c>
      <c r="X327" s="12">
        <f>IF(ResourceEffects[[#This Row],[Status]]="Locked",1,0)</f>
        <v>0</v>
      </c>
      <c r="Y327" s="12">
        <f>IF(ResourceEffects[[#This Row],[event_type]]=1,0,1)</f>
        <v>0</v>
      </c>
      <c r="Z327" s="12">
        <f>IF(ResourceEffects[[#This Row],[Use Abundancies]]="Yes",1,0)</f>
        <v>0</v>
      </c>
      <c r="AA327" s="12">
        <f>ResourceEffects[[#This Row],[∆]]</f>
        <v>2</v>
      </c>
    </row>
    <row r="328" spans="1:27" x14ac:dyDescent="0.3">
      <c r="A328" s="15">
        <v>10</v>
      </c>
      <c r="B328" t="s">
        <v>133</v>
      </c>
      <c r="C328" s="14" t="s">
        <v>480</v>
      </c>
      <c r="D328" s="11" t="s">
        <v>394</v>
      </c>
      <c r="E328" s="11">
        <v>1</v>
      </c>
      <c r="F328" s="27" t="s">
        <v>387</v>
      </c>
      <c r="G328" t="s">
        <v>202</v>
      </c>
      <c r="H328" s="11" t="str">
        <f t="shared" si="31"/>
        <v>No</v>
      </c>
      <c r="I328" s="11">
        <f>0</f>
        <v>0</v>
      </c>
      <c r="J328" s="11" t="str">
        <f t="shared" si="32"/>
        <v>Yes</v>
      </c>
      <c r="K328" s="11" t="str">
        <f t="shared" si="33"/>
        <v>No</v>
      </c>
      <c r="L328" s="11">
        <f>INT(ResourceEffects[[#This Row],[Time Factor]]*TimeInterval/60/60/24)</f>
        <v>0</v>
      </c>
      <c r="M328" s="11">
        <f>INT(ResourceEffects[[#This Row],[Time Factor]]*TimeInterval/60/60)-ResourceEffects[[#This Row],[Days]]*24</f>
        <v>0</v>
      </c>
      <c r="N328" s="11">
        <f>INT(ResourceEffects[[#This Row],[Time Factor]]*TimeInterval/60)-ResourceEffects[[#This Row],[Hours]]*60-ResourceEffects[[#This Row],[Days]]*60*24</f>
        <v>0</v>
      </c>
      <c r="O328" s="11">
        <f>ResourceEffects[[#This Row],[Time Factor]]*TimeInterval-ResourceEffects[[#This Row],[Min]]*60-ResourceEffects[[#This Row],[Hours]]*60*60-ResourceEffects[[#This Row],[Days]]*60*60*24</f>
        <v>10</v>
      </c>
      <c r="P328" s="12">
        <f t="shared" ca="1" si="34"/>
        <v>230545364</v>
      </c>
      <c r="Q328" s="12">
        <f>_xlfn.XLOOKUP(ResourceEffects[[#This Row],[Protocol Name]],ProtocolNamesCol,ProtocolIds,"")</f>
        <v>21120</v>
      </c>
      <c r="R328" s="12">
        <f>ResourceEffects[[#This Row],[Time Factor]]</f>
        <v>10</v>
      </c>
      <c r="S328" s="12">
        <f>ResourceEffects[[#This Row],[Drone ID]]</f>
        <v>0</v>
      </c>
      <c r="T328" s="12">
        <f>_xlfn.XLOOKUP(ResourceEffects[[#This Row],[Resource Name]],ResourceNames,ResourceIds,"")</f>
        <v>2032</v>
      </c>
      <c r="U328" s="12">
        <f>_xlfn.XLOOKUP(ResourceEffects[[#This Row],[Event Type]],EventTypeNames,EventTypeIds,"")</f>
        <v>1</v>
      </c>
      <c r="V328" s="12">
        <f>IF(ResourceEffects[[#This Row],[Is Local]]="Yes",1,0)</f>
        <v>1</v>
      </c>
      <c r="W328" s="12">
        <f>IF(ResourceEffects[[#This Row],[Is Installed]]="Yes",1,0)</f>
        <v>0</v>
      </c>
      <c r="X328" s="12">
        <f>IF(ResourceEffects[[#This Row],[Status]]="Locked",1,0)</f>
        <v>0</v>
      </c>
      <c r="Y328" s="12">
        <f>IF(ResourceEffects[[#This Row],[event_type]]=1,0,1)</f>
        <v>0</v>
      </c>
      <c r="Z328" s="12">
        <f>IF(ResourceEffects[[#This Row],[Use Abundancies]]="Yes",1,0)</f>
        <v>0</v>
      </c>
      <c r="AA328" s="12">
        <f>ResourceEffects[[#This Row],[∆]]</f>
        <v>1</v>
      </c>
    </row>
    <row r="329" spans="1:27" ht="14.4" customHeight="1" x14ac:dyDescent="0.3">
      <c r="A329" s="16">
        <v>0</v>
      </c>
      <c r="B329" s="32" t="s">
        <v>134</v>
      </c>
      <c r="C329" s="14" t="s">
        <v>479</v>
      </c>
      <c r="D329" s="11" t="s">
        <v>395</v>
      </c>
      <c r="E329" s="11">
        <v>1</v>
      </c>
      <c r="F329" s="27" t="s">
        <v>387</v>
      </c>
      <c r="G329" t="s">
        <v>476</v>
      </c>
      <c r="H329" s="11" t="str">
        <f t="shared" si="31"/>
        <v>No</v>
      </c>
      <c r="I329" s="11">
        <f>0</f>
        <v>0</v>
      </c>
      <c r="J329" s="11" t="str">
        <f t="shared" si="32"/>
        <v>Yes</v>
      </c>
      <c r="K329" s="11" t="str">
        <f t="shared" si="33"/>
        <v>No</v>
      </c>
      <c r="L329" s="11">
        <f>INT(ResourceEffects[[#This Row],[Time Factor]]*TimeInterval/60/60/24)</f>
        <v>0</v>
      </c>
      <c r="M329" s="11">
        <f>INT(ResourceEffects[[#This Row],[Time Factor]]*TimeInterval/60/60)-ResourceEffects[[#This Row],[Days]]*24</f>
        <v>0</v>
      </c>
      <c r="N329" s="11">
        <f>INT(ResourceEffects[[#This Row],[Time Factor]]*TimeInterval/60)-ResourceEffects[[#This Row],[Hours]]*60-ResourceEffects[[#This Row],[Days]]*60*24</f>
        <v>0</v>
      </c>
      <c r="O329" s="11">
        <f>ResourceEffects[[#This Row],[Time Factor]]*TimeInterval-ResourceEffects[[#This Row],[Min]]*60-ResourceEffects[[#This Row],[Hours]]*60*60-ResourceEffects[[#This Row],[Days]]*60*60*24</f>
        <v>0</v>
      </c>
      <c r="P329" s="12">
        <f t="shared" ca="1" si="34"/>
        <v>676295304</v>
      </c>
      <c r="Q329" s="12">
        <f>_xlfn.XLOOKUP(ResourceEffects[[#This Row],[Protocol Name]],ProtocolNamesCol,ProtocolIds,"")</f>
        <v>21130</v>
      </c>
      <c r="R329" s="12">
        <f>ResourceEffects[[#This Row],[Time Factor]]</f>
        <v>0</v>
      </c>
      <c r="S329" s="12">
        <f>ResourceEffects[[#This Row],[Drone ID]]</f>
        <v>0</v>
      </c>
      <c r="T329" s="12">
        <f>_xlfn.XLOOKUP(ResourceEffects[[#This Row],[Resource Name]],ResourceNames,ResourceIds,"")</f>
        <v>5201</v>
      </c>
      <c r="U329" s="12">
        <f>_xlfn.XLOOKUP(ResourceEffects[[#This Row],[Event Type]],EventTypeNames,EventTypeIds,"")</f>
        <v>2</v>
      </c>
      <c r="V329" s="12">
        <f>IF(ResourceEffects[[#This Row],[Is Local]]="Yes",1,0)</f>
        <v>1</v>
      </c>
      <c r="W329" s="12">
        <f>IF(ResourceEffects[[#This Row],[Is Installed]]="Yes",1,0)</f>
        <v>0</v>
      </c>
      <c r="X329" s="12">
        <f>IF(ResourceEffects[[#This Row],[Status]]="Locked",1,0)</f>
        <v>0</v>
      </c>
      <c r="Y329" s="12">
        <f>IF(ResourceEffects[[#This Row],[event_type]]=1,0,1)</f>
        <v>1</v>
      </c>
      <c r="Z329" s="12">
        <f>IF(ResourceEffects[[#This Row],[Use Abundancies]]="Yes",1,0)</f>
        <v>0</v>
      </c>
      <c r="AA329" s="12">
        <f>ResourceEffects[[#This Row],[∆]]</f>
        <v>1</v>
      </c>
    </row>
    <row r="330" spans="1:27" ht="14.4" customHeight="1" x14ac:dyDescent="0.3">
      <c r="A330" s="16">
        <v>0</v>
      </c>
      <c r="B330" s="32" t="s">
        <v>134</v>
      </c>
      <c r="C330" s="14" t="s">
        <v>479</v>
      </c>
      <c r="D330" s="11" t="s">
        <v>394</v>
      </c>
      <c r="E330" s="11">
        <v>1</v>
      </c>
      <c r="F330" s="27" t="s">
        <v>387</v>
      </c>
      <c r="G330" t="s">
        <v>476</v>
      </c>
      <c r="H330" s="11" t="str">
        <f t="shared" si="31"/>
        <v>No</v>
      </c>
      <c r="I330" s="11">
        <f>0</f>
        <v>0</v>
      </c>
      <c r="J330" s="11" t="str">
        <f t="shared" si="32"/>
        <v>Yes</v>
      </c>
      <c r="K330" s="11" t="str">
        <f t="shared" si="33"/>
        <v>No</v>
      </c>
      <c r="L330" s="11">
        <f>INT(ResourceEffects[[#This Row],[Time Factor]]*TimeInterval/60/60/24)</f>
        <v>0</v>
      </c>
      <c r="M330" s="11">
        <f>INT(ResourceEffects[[#This Row],[Time Factor]]*TimeInterval/60/60)-ResourceEffects[[#This Row],[Days]]*24</f>
        <v>0</v>
      </c>
      <c r="N330" s="11">
        <f>INT(ResourceEffects[[#This Row],[Time Factor]]*TimeInterval/60)-ResourceEffects[[#This Row],[Hours]]*60-ResourceEffects[[#This Row],[Days]]*60*24</f>
        <v>0</v>
      </c>
      <c r="O330" s="11">
        <f>ResourceEffects[[#This Row],[Time Factor]]*TimeInterval-ResourceEffects[[#This Row],[Min]]*60-ResourceEffects[[#This Row],[Hours]]*60*60-ResourceEffects[[#This Row],[Days]]*60*60*24</f>
        <v>0</v>
      </c>
      <c r="P330" s="12">
        <f t="shared" ca="1" si="34"/>
        <v>766708095</v>
      </c>
      <c r="Q330" s="12">
        <f>_xlfn.XLOOKUP(ResourceEffects[[#This Row],[Protocol Name]],ProtocolNamesCol,ProtocolIds,"")</f>
        <v>21130</v>
      </c>
      <c r="R330" s="12">
        <f>ResourceEffects[[#This Row],[Time Factor]]</f>
        <v>0</v>
      </c>
      <c r="S330" s="12">
        <f>ResourceEffects[[#This Row],[Drone ID]]</f>
        <v>0</v>
      </c>
      <c r="T330" s="12">
        <f>_xlfn.XLOOKUP(ResourceEffects[[#This Row],[Resource Name]],ResourceNames,ResourceIds,"")</f>
        <v>5201</v>
      </c>
      <c r="U330" s="12">
        <f>_xlfn.XLOOKUP(ResourceEffects[[#This Row],[Event Type]],EventTypeNames,EventTypeIds,"")</f>
        <v>1</v>
      </c>
      <c r="V330" s="12">
        <f>IF(ResourceEffects[[#This Row],[Is Local]]="Yes",1,0)</f>
        <v>1</v>
      </c>
      <c r="W330" s="12">
        <f>IF(ResourceEffects[[#This Row],[Is Installed]]="Yes",1,0)</f>
        <v>0</v>
      </c>
      <c r="X330" s="12">
        <f>IF(ResourceEffects[[#This Row],[Status]]="Locked",1,0)</f>
        <v>0</v>
      </c>
      <c r="Y330" s="12">
        <f>IF(ResourceEffects[[#This Row],[event_type]]=1,0,1)</f>
        <v>0</v>
      </c>
      <c r="Z330" s="12">
        <f>IF(ResourceEffects[[#This Row],[Use Abundancies]]="Yes",1,0)</f>
        <v>0</v>
      </c>
      <c r="AA330" s="12">
        <f>ResourceEffects[[#This Row],[∆]]</f>
        <v>1</v>
      </c>
    </row>
    <row r="331" spans="1:27" ht="14.4" customHeight="1" x14ac:dyDescent="0.3">
      <c r="A331" s="15">
        <v>1</v>
      </c>
      <c r="B331" t="s">
        <v>134</v>
      </c>
      <c r="C331" s="14" t="s">
        <v>478</v>
      </c>
      <c r="D331" s="11" t="s">
        <v>395</v>
      </c>
      <c r="E331" s="11">
        <v>18</v>
      </c>
      <c r="F331" s="27" t="s">
        <v>387</v>
      </c>
      <c r="G331" t="s">
        <v>172</v>
      </c>
      <c r="H331" s="11" t="str">
        <f t="shared" si="31"/>
        <v>No</v>
      </c>
      <c r="I331" s="11">
        <f>0</f>
        <v>0</v>
      </c>
      <c r="J331" s="11" t="str">
        <f t="shared" si="32"/>
        <v>Yes</v>
      </c>
      <c r="K331" s="11" t="str">
        <f t="shared" si="33"/>
        <v>No</v>
      </c>
      <c r="L331" s="11">
        <f>INT(ResourceEffects[[#This Row],[Time Factor]]*TimeInterval/60/60/24)</f>
        <v>0</v>
      </c>
      <c r="M331" s="11">
        <f>INT(ResourceEffects[[#This Row],[Time Factor]]*TimeInterval/60/60)-ResourceEffects[[#This Row],[Days]]*24</f>
        <v>0</v>
      </c>
      <c r="N331" s="11">
        <f>INT(ResourceEffects[[#This Row],[Time Factor]]*TimeInterval/60)-ResourceEffects[[#This Row],[Hours]]*60-ResourceEffects[[#This Row],[Days]]*60*24</f>
        <v>0</v>
      </c>
      <c r="O331" s="11">
        <f>ResourceEffects[[#This Row],[Time Factor]]*TimeInterval-ResourceEffects[[#This Row],[Min]]*60-ResourceEffects[[#This Row],[Hours]]*60*60-ResourceEffects[[#This Row],[Days]]*60*60*24</f>
        <v>1</v>
      </c>
      <c r="P331" s="12">
        <f t="shared" ca="1" si="34"/>
        <v>569440660</v>
      </c>
      <c r="Q331" s="12">
        <f>_xlfn.XLOOKUP(ResourceEffects[[#This Row],[Protocol Name]],ProtocolNamesCol,ProtocolIds,"")</f>
        <v>21130</v>
      </c>
      <c r="R331" s="12">
        <f>ResourceEffects[[#This Row],[Time Factor]]</f>
        <v>1</v>
      </c>
      <c r="S331" s="12">
        <f>ResourceEffects[[#This Row],[Drone ID]]</f>
        <v>0</v>
      </c>
      <c r="T331" s="12">
        <f>_xlfn.XLOOKUP(ResourceEffects[[#This Row],[Resource Name]],ResourceNames,ResourceIds,"")</f>
        <v>1130</v>
      </c>
      <c r="U331" s="12">
        <f>_xlfn.XLOOKUP(ResourceEffects[[#This Row],[Event Type]],EventTypeNames,EventTypeIds,"")</f>
        <v>2</v>
      </c>
      <c r="V331" s="12">
        <f>IF(ResourceEffects[[#This Row],[Is Local]]="Yes",1,0)</f>
        <v>1</v>
      </c>
      <c r="W331" s="12">
        <f>IF(ResourceEffects[[#This Row],[Is Installed]]="Yes",1,0)</f>
        <v>0</v>
      </c>
      <c r="X331" s="12">
        <f>IF(ResourceEffects[[#This Row],[Status]]="Locked",1,0)</f>
        <v>0</v>
      </c>
      <c r="Y331" s="12">
        <f>IF(ResourceEffects[[#This Row],[event_type]]=1,0,1)</f>
        <v>1</v>
      </c>
      <c r="Z331" s="12">
        <f>IF(ResourceEffects[[#This Row],[Use Abundancies]]="Yes",1,0)</f>
        <v>0</v>
      </c>
      <c r="AA331" s="12">
        <f>ResourceEffects[[#This Row],[∆]]</f>
        <v>18</v>
      </c>
    </row>
    <row r="332" spans="1:27" ht="14.4" customHeight="1" x14ac:dyDescent="0.3">
      <c r="A332" s="16">
        <v>2</v>
      </c>
      <c r="B332" s="32" t="s">
        <v>134</v>
      </c>
      <c r="C332" s="14" t="s">
        <v>481</v>
      </c>
      <c r="D332" s="11" t="s">
        <v>395</v>
      </c>
      <c r="E332" s="11">
        <v>1</v>
      </c>
      <c r="F332" s="27" t="s">
        <v>387</v>
      </c>
      <c r="G332" t="s">
        <v>476</v>
      </c>
      <c r="H332" s="11" t="s">
        <v>429</v>
      </c>
      <c r="I332" s="11">
        <v>0</v>
      </c>
      <c r="J332" s="11" t="s">
        <v>386</v>
      </c>
      <c r="K332" s="11" t="s">
        <v>429</v>
      </c>
      <c r="L332" s="11">
        <v>0</v>
      </c>
      <c r="M332" s="11">
        <v>0</v>
      </c>
      <c r="N332" s="11">
        <v>0</v>
      </c>
      <c r="O332" s="11">
        <v>2</v>
      </c>
      <c r="P332" s="12">
        <f t="shared" ca="1" si="34"/>
        <v>980058686</v>
      </c>
      <c r="Q332" s="12">
        <f>_xlfn.XLOOKUP(ResourceEffects[[#This Row],[Protocol Name]],ProtocolNamesCol,ProtocolIds,"")</f>
        <v>21130</v>
      </c>
      <c r="R332" s="12">
        <f>ResourceEffects[[#This Row],[Time Factor]]</f>
        <v>2</v>
      </c>
      <c r="S332" s="12">
        <f>ResourceEffects[[#This Row],[Drone ID]]</f>
        <v>0</v>
      </c>
      <c r="T332" s="12">
        <f>_xlfn.XLOOKUP(ResourceEffects[[#This Row],[Resource Name]],ResourceNames,ResourceIds,"")</f>
        <v>5201</v>
      </c>
      <c r="U332" s="12">
        <f>_xlfn.XLOOKUP(ResourceEffects[[#This Row],[Event Type]],EventTypeNames,EventTypeIds,"")</f>
        <v>2</v>
      </c>
      <c r="V332" s="12">
        <f>IF(ResourceEffects[[#This Row],[Is Local]]="Yes",1,0)</f>
        <v>1</v>
      </c>
      <c r="W332" s="12">
        <f>IF(ResourceEffects[[#This Row],[Is Installed]]="Yes",1,0)</f>
        <v>0</v>
      </c>
      <c r="X332" s="12">
        <f>IF(ResourceEffects[[#This Row],[Status]]="Locked",1,0)</f>
        <v>0</v>
      </c>
      <c r="Y332" s="12">
        <f>IF(ResourceEffects[[#This Row],[event_type]]=1,0,1)</f>
        <v>1</v>
      </c>
      <c r="Z332" s="12">
        <f>IF(ResourceEffects[[#This Row],[Use Abundancies]]="Yes",1,0)</f>
        <v>0</v>
      </c>
      <c r="AA332" s="12">
        <f>ResourceEffects[[#This Row],[∆]]</f>
        <v>1</v>
      </c>
    </row>
    <row r="333" spans="1:27" ht="14.4" customHeight="1" x14ac:dyDescent="0.3">
      <c r="A333" s="16">
        <v>2</v>
      </c>
      <c r="B333" s="32" t="s">
        <v>134</v>
      </c>
      <c r="C333" s="14" t="s">
        <v>481</v>
      </c>
      <c r="D333" s="11" t="s">
        <v>394</v>
      </c>
      <c r="E333" s="11">
        <v>1</v>
      </c>
      <c r="F333" s="27" t="s">
        <v>383</v>
      </c>
      <c r="G333" t="s">
        <v>476</v>
      </c>
      <c r="H333" s="11" t="s">
        <v>429</v>
      </c>
      <c r="I333" s="11">
        <v>0</v>
      </c>
      <c r="J333" s="11" t="s">
        <v>386</v>
      </c>
      <c r="K333" s="11" t="s">
        <v>429</v>
      </c>
      <c r="L333" s="11">
        <v>0</v>
      </c>
      <c r="M333" s="11">
        <v>0</v>
      </c>
      <c r="N333" s="11">
        <v>0</v>
      </c>
      <c r="O333" s="11">
        <v>2</v>
      </c>
      <c r="P333" s="12">
        <f t="shared" ca="1" si="34"/>
        <v>820691871</v>
      </c>
      <c r="Q333" s="12">
        <f>_xlfn.XLOOKUP(ResourceEffects[[#This Row],[Protocol Name]],ProtocolNamesCol,ProtocolIds,"")</f>
        <v>21130</v>
      </c>
      <c r="R333" s="12">
        <f>ResourceEffects[[#This Row],[Time Factor]]</f>
        <v>2</v>
      </c>
      <c r="S333" s="12">
        <f>ResourceEffects[[#This Row],[Drone ID]]</f>
        <v>0</v>
      </c>
      <c r="T333" s="12">
        <f>_xlfn.XLOOKUP(ResourceEffects[[#This Row],[Resource Name]],ResourceNames,ResourceIds,"")</f>
        <v>5201</v>
      </c>
      <c r="U333" s="12">
        <f>_xlfn.XLOOKUP(ResourceEffects[[#This Row],[Event Type]],EventTypeNames,EventTypeIds,"")</f>
        <v>1</v>
      </c>
      <c r="V333" s="12">
        <f>IF(ResourceEffects[[#This Row],[Is Local]]="Yes",1,0)</f>
        <v>1</v>
      </c>
      <c r="W333" s="12">
        <f>IF(ResourceEffects[[#This Row],[Is Installed]]="Yes",1,0)</f>
        <v>0</v>
      </c>
      <c r="X333" s="12">
        <f>IF(ResourceEffects[[#This Row],[Status]]="Locked",1,0)</f>
        <v>1</v>
      </c>
      <c r="Y333" s="12">
        <f>IF(ResourceEffects[[#This Row],[event_type]]=1,0,1)</f>
        <v>0</v>
      </c>
      <c r="Z333" s="12">
        <f>IF(ResourceEffects[[#This Row],[Use Abundancies]]="Yes",1,0)</f>
        <v>0</v>
      </c>
      <c r="AA333" s="12">
        <f>ResourceEffects[[#This Row],[∆]]</f>
        <v>1</v>
      </c>
    </row>
    <row r="334" spans="1:27" ht="14.4" customHeight="1" x14ac:dyDescent="0.3">
      <c r="A334" s="16">
        <v>9</v>
      </c>
      <c r="B334" s="32" t="s">
        <v>134</v>
      </c>
      <c r="C334" s="14" t="s">
        <v>482</v>
      </c>
      <c r="D334" s="11" t="s">
        <v>395</v>
      </c>
      <c r="E334" s="11">
        <v>1</v>
      </c>
      <c r="F334" s="27" t="s">
        <v>383</v>
      </c>
      <c r="G334" t="s">
        <v>476</v>
      </c>
      <c r="H334" s="11" t="str">
        <f t="shared" ref="H334:H341" si="35">"No"</f>
        <v>No</v>
      </c>
      <c r="I334" s="11">
        <f>0</f>
        <v>0</v>
      </c>
      <c r="J334" s="11" t="str">
        <f t="shared" ref="J334:J341" si="36">"Yes"</f>
        <v>Yes</v>
      </c>
      <c r="K334" s="11" t="str">
        <f t="shared" ref="K334:K341" si="37">"No"</f>
        <v>No</v>
      </c>
      <c r="L334" s="11">
        <f>INT(ResourceEffects[[#This Row],[Time Factor]]*TimeInterval/60/60/24)</f>
        <v>0</v>
      </c>
      <c r="M334" s="11">
        <f>INT(ResourceEffects[[#This Row],[Time Factor]]*TimeInterval/60/60)-ResourceEffects[[#This Row],[Days]]*24</f>
        <v>0</v>
      </c>
      <c r="N334" s="11">
        <f>INT(ResourceEffects[[#This Row],[Time Factor]]*TimeInterval/60)-ResourceEffects[[#This Row],[Hours]]*60-ResourceEffects[[#This Row],[Days]]*60*24</f>
        <v>0</v>
      </c>
      <c r="O334" s="11">
        <f>ResourceEffects[[#This Row],[Time Factor]]*TimeInterval-ResourceEffects[[#This Row],[Min]]*60-ResourceEffects[[#This Row],[Hours]]*60*60-ResourceEffects[[#This Row],[Days]]*60*60*24</f>
        <v>9</v>
      </c>
      <c r="P334" s="12">
        <f t="shared" ca="1" si="34"/>
        <v>794557822</v>
      </c>
      <c r="Q334" s="12">
        <f>_xlfn.XLOOKUP(ResourceEffects[[#This Row],[Protocol Name]],ProtocolNamesCol,ProtocolIds,"")</f>
        <v>21130</v>
      </c>
      <c r="R334" s="12">
        <f>ResourceEffects[[#This Row],[Time Factor]]</f>
        <v>9</v>
      </c>
      <c r="S334" s="12">
        <f>ResourceEffects[[#This Row],[Drone ID]]</f>
        <v>0</v>
      </c>
      <c r="T334" s="12">
        <f>_xlfn.XLOOKUP(ResourceEffects[[#This Row],[Resource Name]],ResourceNames,ResourceIds,"")</f>
        <v>5201</v>
      </c>
      <c r="U334" s="12">
        <f>_xlfn.XLOOKUP(ResourceEffects[[#This Row],[Event Type]],EventTypeNames,EventTypeIds,"")</f>
        <v>2</v>
      </c>
      <c r="V334" s="12">
        <f>IF(ResourceEffects[[#This Row],[Is Local]]="Yes",1,0)</f>
        <v>1</v>
      </c>
      <c r="W334" s="12">
        <f>IF(ResourceEffects[[#This Row],[Is Installed]]="Yes",1,0)</f>
        <v>0</v>
      </c>
      <c r="X334" s="12">
        <f>IF(ResourceEffects[[#This Row],[Status]]="Locked",1,0)</f>
        <v>1</v>
      </c>
      <c r="Y334" s="12">
        <f>IF(ResourceEffects[[#This Row],[event_type]]=1,0,1)</f>
        <v>1</v>
      </c>
      <c r="Z334" s="12">
        <f>IF(ResourceEffects[[#This Row],[Use Abundancies]]="Yes",1,0)</f>
        <v>0</v>
      </c>
      <c r="AA334" s="12">
        <f>ResourceEffects[[#This Row],[∆]]</f>
        <v>1</v>
      </c>
    </row>
    <row r="335" spans="1:27" ht="14.4" customHeight="1" x14ac:dyDescent="0.3">
      <c r="A335" s="16">
        <v>9</v>
      </c>
      <c r="B335" s="32" t="s">
        <v>134</v>
      </c>
      <c r="C335" s="14" t="s">
        <v>482</v>
      </c>
      <c r="D335" s="11" t="s">
        <v>394</v>
      </c>
      <c r="E335" s="11">
        <v>1</v>
      </c>
      <c r="F335" s="27" t="s">
        <v>387</v>
      </c>
      <c r="G335" t="s">
        <v>476</v>
      </c>
      <c r="H335" s="11" t="str">
        <f t="shared" si="35"/>
        <v>No</v>
      </c>
      <c r="I335" s="11">
        <f>0</f>
        <v>0</v>
      </c>
      <c r="J335" s="11" t="str">
        <f t="shared" si="36"/>
        <v>Yes</v>
      </c>
      <c r="K335" s="11" t="str">
        <f t="shared" si="37"/>
        <v>No</v>
      </c>
      <c r="L335" s="11">
        <f>INT(ResourceEffects[[#This Row],[Time Factor]]*TimeInterval/60/60/24)</f>
        <v>0</v>
      </c>
      <c r="M335" s="11">
        <f>INT(ResourceEffects[[#This Row],[Time Factor]]*TimeInterval/60/60)-ResourceEffects[[#This Row],[Days]]*24</f>
        <v>0</v>
      </c>
      <c r="N335" s="11">
        <f>INT(ResourceEffects[[#This Row],[Time Factor]]*TimeInterval/60)-ResourceEffects[[#This Row],[Hours]]*60-ResourceEffects[[#This Row],[Days]]*60*24</f>
        <v>0</v>
      </c>
      <c r="O335" s="11">
        <f>ResourceEffects[[#This Row],[Time Factor]]*TimeInterval-ResourceEffects[[#This Row],[Min]]*60-ResourceEffects[[#This Row],[Hours]]*60*60-ResourceEffects[[#This Row],[Days]]*60*60*24</f>
        <v>9</v>
      </c>
      <c r="P335" s="12">
        <f t="shared" ca="1" si="34"/>
        <v>324298553</v>
      </c>
      <c r="Q335" s="12">
        <f>_xlfn.XLOOKUP(ResourceEffects[[#This Row],[Protocol Name]],ProtocolNamesCol,ProtocolIds,"")</f>
        <v>21130</v>
      </c>
      <c r="R335" s="12">
        <f>ResourceEffects[[#This Row],[Time Factor]]</f>
        <v>9</v>
      </c>
      <c r="S335" s="12">
        <f>ResourceEffects[[#This Row],[Drone ID]]</f>
        <v>0</v>
      </c>
      <c r="T335" s="12">
        <f>_xlfn.XLOOKUP(ResourceEffects[[#This Row],[Resource Name]],ResourceNames,ResourceIds,"")</f>
        <v>5201</v>
      </c>
      <c r="U335" s="12">
        <f>_xlfn.XLOOKUP(ResourceEffects[[#This Row],[Event Type]],EventTypeNames,EventTypeIds,"")</f>
        <v>1</v>
      </c>
      <c r="V335" s="12">
        <f>IF(ResourceEffects[[#This Row],[Is Local]]="Yes",1,0)</f>
        <v>1</v>
      </c>
      <c r="W335" s="12">
        <f>IF(ResourceEffects[[#This Row],[Is Installed]]="Yes",1,0)</f>
        <v>0</v>
      </c>
      <c r="X335" s="12">
        <f>IF(ResourceEffects[[#This Row],[Status]]="Locked",1,0)</f>
        <v>0</v>
      </c>
      <c r="Y335" s="12">
        <f>IF(ResourceEffects[[#This Row],[event_type]]=1,0,1)</f>
        <v>0</v>
      </c>
      <c r="Z335" s="12">
        <f>IF(ResourceEffects[[#This Row],[Use Abundancies]]="Yes",1,0)</f>
        <v>0</v>
      </c>
      <c r="AA335" s="12">
        <f>ResourceEffects[[#This Row],[∆]]</f>
        <v>1</v>
      </c>
    </row>
    <row r="336" spans="1:27" x14ac:dyDescent="0.3">
      <c r="A336" s="15">
        <v>10</v>
      </c>
      <c r="B336" t="s">
        <v>134</v>
      </c>
      <c r="C336" s="14" t="s">
        <v>480</v>
      </c>
      <c r="D336" s="11" t="s">
        <v>394</v>
      </c>
      <c r="E336" s="11">
        <v>3</v>
      </c>
      <c r="F336" s="27" t="s">
        <v>387</v>
      </c>
      <c r="G336" t="s">
        <v>188</v>
      </c>
      <c r="H336" s="11" t="str">
        <f t="shared" si="35"/>
        <v>No</v>
      </c>
      <c r="I336" s="11">
        <f>0</f>
        <v>0</v>
      </c>
      <c r="J336" s="11" t="str">
        <f t="shared" si="36"/>
        <v>Yes</v>
      </c>
      <c r="K336" s="11" t="str">
        <f t="shared" si="37"/>
        <v>No</v>
      </c>
      <c r="L336" s="11">
        <f>INT(ResourceEffects[[#This Row],[Time Factor]]*TimeInterval/60/60/24)</f>
        <v>0</v>
      </c>
      <c r="M336" s="11">
        <f>INT(ResourceEffects[[#This Row],[Time Factor]]*TimeInterval/60/60)-ResourceEffects[[#This Row],[Days]]*24</f>
        <v>0</v>
      </c>
      <c r="N336" s="11">
        <f>INT(ResourceEffects[[#This Row],[Time Factor]]*TimeInterval/60)-ResourceEffects[[#This Row],[Hours]]*60-ResourceEffects[[#This Row],[Days]]*60*24</f>
        <v>0</v>
      </c>
      <c r="O336" s="11">
        <f>ResourceEffects[[#This Row],[Time Factor]]*TimeInterval-ResourceEffects[[#This Row],[Min]]*60-ResourceEffects[[#This Row],[Hours]]*60*60-ResourceEffects[[#This Row],[Days]]*60*60*24</f>
        <v>10</v>
      </c>
      <c r="P336" s="12">
        <f t="shared" ca="1" si="34"/>
        <v>431718978</v>
      </c>
      <c r="Q336" s="12">
        <f>_xlfn.XLOOKUP(ResourceEffects[[#This Row],[Protocol Name]],ProtocolNamesCol,ProtocolIds,"")</f>
        <v>21130</v>
      </c>
      <c r="R336" s="12">
        <f>ResourceEffects[[#This Row],[Time Factor]]</f>
        <v>10</v>
      </c>
      <c r="S336" s="12">
        <f>ResourceEffects[[#This Row],[Drone ID]]</f>
        <v>0</v>
      </c>
      <c r="T336" s="12">
        <f>_xlfn.XLOOKUP(ResourceEffects[[#This Row],[Resource Name]],ResourceNames,ResourceIds,"")</f>
        <v>2011</v>
      </c>
      <c r="U336" s="12">
        <f>_xlfn.XLOOKUP(ResourceEffects[[#This Row],[Event Type]],EventTypeNames,EventTypeIds,"")</f>
        <v>1</v>
      </c>
      <c r="V336" s="12">
        <f>IF(ResourceEffects[[#This Row],[Is Local]]="Yes",1,0)</f>
        <v>1</v>
      </c>
      <c r="W336" s="12">
        <f>IF(ResourceEffects[[#This Row],[Is Installed]]="Yes",1,0)</f>
        <v>0</v>
      </c>
      <c r="X336" s="12">
        <f>IF(ResourceEffects[[#This Row],[Status]]="Locked",1,0)</f>
        <v>0</v>
      </c>
      <c r="Y336" s="12">
        <f>IF(ResourceEffects[[#This Row],[event_type]]=1,0,1)</f>
        <v>0</v>
      </c>
      <c r="Z336" s="12">
        <f>IF(ResourceEffects[[#This Row],[Use Abundancies]]="Yes",1,0)</f>
        <v>0</v>
      </c>
      <c r="AA336" s="12">
        <f>ResourceEffects[[#This Row],[∆]]</f>
        <v>3</v>
      </c>
    </row>
    <row r="337" spans="1:27" x14ac:dyDescent="0.3">
      <c r="A337" s="15">
        <v>10</v>
      </c>
      <c r="B337" t="s">
        <v>134</v>
      </c>
      <c r="C337" s="14" t="s">
        <v>480</v>
      </c>
      <c r="D337" s="11" t="s">
        <v>394</v>
      </c>
      <c r="E337" s="11">
        <v>2</v>
      </c>
      <c r="F337" s="27" t="s">
        <v>387</v>
      </c>
      <c r="G337" t="s">
        <v>190</v>
      </c>
      <c r="H337" s="11" t="str">
        <f t="shared" si="35"/>
        <v>No</v>
      </c>
      <c r="I337" s="11">
        <f>0</f>
        <v>0</v>
      </c>
      <c r="J337" s="11" t="str">
        <f t="shared" si="36"/>
        <v>Yes</v>
      </c>
      <c r="K337" s="11" t="str">
        <f t="shared" si="37"/>
        <v>No</v>
      </c>
      <c r="L337" s="11">
        <f>INT(ResourceEffects[[#This Row],[Time Factor]]*TimeInterval/60/60/24)</f>
        <v>0</v>
      </c>
      <c r="M337" s="11">
        <f>INT(ResourceEffects[[#This Row],[Time Factor]]*TimeInterval/60/60)-ResourceEffects[[#This Row],[Days]]*24</f>
        <v>0</v>
      </c>
      <c r="N337" s="11">
        <f>INT(ResourceEffects[[#This Row],[Time Factor]]*TimeInterval/60)-ResourceEffects[[#This Row],[Hours]]*60-ResourceEffects[[#This Row],[Days]]*60*24</f>
        <v>0</v>
      </c>
      <c r="O337" s="11">
        <f>ResourceEffects[[#This Row],[Time Factor]]*TimeInterval-ResourceEffects[[#This Row],[Min]]*60-ResourceEffects[[#This Row],[Hours]]*60*60-ResourceEffects[[#This Row],[Days]]*60*60*24</f>
        <v>10</v>
      </c>
      <c r="P337" s="12">
        <f t="shared" ca="1" si="34"/>
        <v>40814960</v>
      </c>
      <c r="Q337" s="12">
        <f>_xlfn.XLOOKUP(ResourceEffects[[#This Row],[Protocol Name]],ProtocolNamesCol,ProtocolIds,"")</f>
        <v>21130</v>
      </c>
      <c r="R337" s="12">
        <f>ResourceEffects[[#This Row],[Time Factor]]</f>
        <v>10</v>
      </c>
      <c r="S337" s="12">
        <f>ResourceEffects[[#This Row],[Drone ID]]</f>
        <v>0</v>
      </c>
      <c r="T337" s="12">
        <f>_xlfn.XLOOKUP(ResourceEffects[[#This Row],[Resource Name]],ResourceNames,ResourceIds,"")</f>
        <v>2012</v>
      </c>
      <c r="U337" s="12">
        <f>_xlfn.XLOOKUP(ResourceEffects[[#This Row],[Event Type]],EventTypeNames,EventTypeIds,"")</f>
        <v>1</v>
      </c>
      <c r="V337" s="12">
        <f>IF(ResourceEffects[[#This Row],[Is Local]]="Yes",1,0)</f>
        <v>1</v>
      </c>
      <c r="W337" s="12">
        <f>IF(ResourceEffects[[#This Row],[Is Installed]]="Yes",1,0)</f>
        <v>0</v>
      </c>
      <c r="X337" s="12">
        <f>IF(ResourceEffects[[#This Row],[Status]]="Locked",1,0)</f>
        <v>0</v>
      </c>
      <c r="Y337" s="12">
        <f>IF(ResourceEffects[[#This Row],[event_type]]=1,0,1)</f>
        <v>0</v>
      </c>
      <c r="Z337" s="12">
        <f>IF(ResourceEffects[[#This Row],[Use Abundancies]]="Yes",1,0)</f>
        <v>0</v>
      </c>
      <c r="AA337" s="12">
        <f>ResourceEffects[[#This Row],[∆]]</f>
        <v>2</v>
      </c>
    </row>
    <row r="338" spans="1:27" x14ac:dyDescent="0.3">
      <c r="A338" s="15">
        <v>10</v>
      </c>
      <c r="B338" t="s">
        <v>134</v>
      </c>
      <c r="C338" s="14" t="s">
        <v>480</v>
      </c>
      <c r="D338" s="11" t="s">
        <v>394</v>
      </c>
      <c r="E338" s="11">
        <v>1</v>
      </c>
      <c r="F338" s="27" t="s">
        <v>387</v>
      </c>
      <c r="G338" t="s">
        <v>202</v>
      </c>
      <c r="H338" s="11" t="str">
        <f t="shared" si="35"/>
        <v>No</v>
      </c>
      <c r="I338" s="11">
        <f>0</f>
        <v>0</v>
      </c>
      <c r="J338" s="11" t="str">
        <f t="shared" si="36"/>
        <v>Yes</v>
      </c>
      <c r="K338" s="11" t="str">
        <f t="shared" si="37"/>
        <v>No</v>
      </c>
      <c r="L338" s="11">
        <f>INT(ResourceEffects[[#This Row],[Time Factor]]*TimeInterval/60/60/24)</f>
        <v>0</v>
      </c>
      <c r="M338" s="11">
        <f>INT(ResourceEffects[[#This Row],[Time Factor]]*TimeInterval/60/60)-ResourceEffects[[#This Row],[Days]]*24</f>
        <v>0</v>
      </c>
      <c r="N338" s="11">
        <f>INT(ResourceEffects[[#This Row],[Time Factor]]*TimeInterval/60)-ResourceEffects[[#This Row],[Hours]]*60-ResourceEffects[[#This Row],[Days]]*60*24</f>
        <v>0</v>
      </c>
      <c r="O338" s="11">
        <f>ResourceEffects[[#This Row],[Time Factor]]*TimeInterval-ResourceEffects[[#This Row],[Min]]*60-ResourceEffects[[#This Row],[Hours]]*60*60-ResourceEffects[[#This Row],[Days]]*60*60*24</f>
        <v>10</v>
      </c>
      <c r="P338" s="12">
        <f t="shared" ca="1" si="34"/>
        <v>271530393</v>
      </c>
      <c r="Q338" s="12">
        <f>_xlfn.XLOOKUP(ResourceEffects[[#This Row],[Protocol Name]],ProtocolNamesCol,ProtocolIds,"")</f>
        <v>21130</v>
      </c>
      <c r="R338" s="12">
        <f>ResourceEffects[[#This Row],[Time Factor]]</f>
        <v>10</v>
      </c>
      <c r="S338" s="12">
        <f>ResourceEffects[[#This Row],[Drone ID]]</f>
        <v>0</v>
      </c>
      <c r="T338" s="12">
        <f>_xlfn.XLOOKUP(ResourceEffects[[#This Row],[Resource Name]],ResourceNames,ResourceIds,"")</f>
        <v>2032</v>
      </c>
      <c r="U338" s="12">
        <f>_xlfn.XLOOKUP(ResourceEffects[[#This Row],[Event Type]],EventTypeNames,EventTypeIds,"")</f>
        <v>1</v>
      </c>
      <c r="V338" s="12">
        <f>IF(ResourceEffects[[#This Row],[Is Local]]="Yes",1,0)</f>
        <v>1</v>
      </c>
      <c r="W338" s="12">
        <f>IF(ResourceEffects[[#This Row],[Is Installed]]="Yes",1,0)</f>
        <v>0</v>
      </c>
      <c r="X338" s="12">
        <f>IF(ResourceEffects[[#This Row],[Status]]="Locked",1,0)</f>
        <v>0</v>
      </c>
      <c r="Y338" s="12">
        <f>IF(ResourceEffects[[#This Row],[event_type]]=1,0,1)</f>
        <v>0</v>
      </c>
      <c r="Z338" s="12">
        <f>IF(ResourceEffects[[#This Row],[Use Abundancies]]="Yes",1,0)</f>
        <v>0</v>
      </c>
      <c r="AA338" s="12">
        <f>ResourceEffects[[#This Row],[∆]]</f>
        <v>1</v>
      </c>
    </row>
    <row r="339" spans="1:27" x14ac:dyDescent="0.3">
      <c r="A339" s="16">
        <v>0</v>
      </c>
      <c r="B339" s="32" t="s">
        <v>135</v>
      </c>
      <c r="C339" s="14" t="s">
        <v>479</v>
      </c>
      <c r="D339" s="11" t="s">
        <v>395</v>
      </c>
      <c r="E339" s="11">
        <v>1</v>
      </c>
      <c r="F339" s="27" t="s">
        <v>387</v>
      </c>
      <c r="G339" t="s">
        <v>476</v>
      </c>
      <c r="H339" s="11" t="str">
        <f t="shared" si="35"/>
        <v>No</v>
      </c>
      <c r="I339" s="11">
        <f>0</f>
        <v>0</v>
      </c>
      <c r="J339" s="11" t="str">
        <f t="shared" si="36"/>
        <v>Yes</v>
      </c>
      <c r="K339" s="11" t="str">
        <f t="shared" si="37"/>
        <v>No</v>
      </c>
      <c r="L339" s="11">
        <f>INT(ResourceEffects[[#This Row],[Time Factor]]*TimeInterval/60/60/24)</f>
        <v>0</v>
      </c>
      <c r="M339" s="11">
        <f>INT(ResourceEffects[[#This Row],[Time Factor]]*TimeInterval/60/60)-ResourceEffects[[#This Row],[Days]]*24</f>
        <v>0</v>
      </c>
      <c r="N339" s="11">
        <f>INT(ResourceEffects[[#This Row],[Time Factor]]*TimeInterval/60)-ResourceEffects[[#This Row],[Hours]]*60-ResourceEffects[[#This Row],[Days]]*60*24</f>
        <v>0</v>
      </c>
      <c r="O339" s="11">
        <f>ResourceEffects[[#This Row],[Time Factor]]*TimeInterval-ResourceEffects[[#This Row],[Min]]*60-ResourceEffects[[#This Row],[Hours]]*60*60-ResourceEffects[[#This Row],[Days]]*60*60*24</f>
        <v>0</v>
      </c>
      <c r="P339" s="12">
        <f t="shared" ca="1" si="34"/>
        <v>476116733</v>
      </c>
      <c r="Q339" s="12">
        <f>_xlfn.XLOOKUP(ResourceEffects[[#This Row],[Protocol Name]],ProtocolNamesCol,ProtocolIds,"")</f>
        <v>21200</v>
      </c>
      <c r="R339" s="12">
        <f>ResourceEffects[[#This Row],[Time Factor]]</f>
        <v>0</v>
      </c>
      <c r="S339" s="12">
        <f>ResourceEffects[[#This Row],[Drone ID]]</f>
        <v>0</v>
      </c>
      <c r="T339" s="12">
        <f>_xlfn.XLOOKUP(ResourceEffects[[#This Row],[Resource Name]],ResourceNames,ResourceIds,"")</f>
        <v>5201</v>
      </c>
      <c r="U339" s="12">
        <f>_xlfn.XLOOKUP(ResourceEffects[[#This Row],[Event Type]],EventTypeNames,EventTypeIds,"")</f>
        <v>2</v>
      </c>
      <c r="V339" s="12">
        <f>IF(ResourceEffects[[#This Row],[Is Local]]="Yes",1,0)</f>
        <v>1</v>
      </c>
      <c r="W339" s="12">
        <f>IF(ResourceEffects[[#This Row],[Is Installed]]="Yes",1,0)</f>
        <v>0</v>
      </c>
      <c r="X339" s="12">
        <f>IF(ResourceEffects[[#This Row],[Status]]="Locked",1,0)</f>
        <v>0</v>
      </c>
      <c r="Y339" s="12">
        <f>IF(ResourceEffects[[#This Row],[event_type]]=1,0,1)</f>
        <v>1</v>
      </c>
      <c r="Z339" s="12">
        <f>IF(ResourceEffects[[#This Row],[Use Abundancies]]="Yes",1,0)</f>
        <v>0</v>
      </c>
      <c r="AA339" s="12">
        <f>ResourceEffects[[#This Row],[∆]]</f>
        <v>1</v>
      </c>
    </row>
    <row r="340" spans="1:27" x14ac:dyDescent="0.3">
      <c r="A340" s="16">
        <v>0</v>
      </c>
      <c r="B340" s="32" t="s">
        <v>135</v>
      </c>
      <c r="C340" s="14" t="s">
        <v>479</v>
      </c>
      <c r="D340" s="11" t="s">
        <v>394</v>
      </c>
      <c r="E340" s="11">
        <v>1</v>
      </c>
      <c r="F340" s="27" t="s">
        <v>387</v>
      </c>
      <c r="G340" t="s">
        <v>476</v>
      </c>
      <c r="H340" s="11" t="str">
        <f t="shared" si="35"/>
        <v>No</v>
      </c>
      <c r="I340" s="11">
        <f>0</f>
        <v>0</v>
      </c>
      <c r="J340" s="11" t="str">
        <f t="shared" si="36"/>
        <v>Yes</v>
      </c>
      <c r="K340" s="11" t="str">
        <f t="shared" si="37"/>
        <v>No</v>
      </c>
      <c r="L340" s="11">
        <f>INT(ResourceEffects[[#This Row],[Time Factor]]*TimeInterval/60/60/24)</f>
        <v>0</v>
      </c>
      <c r="M340" s="11">
        <f>INT(ResourceEffects[[#This Row],[Time Factor]]*TimeInterval/60/60)-ResourceEffects[[#This Row],[Days]]*24</f>
        <v>0</v>
      </c>
      <c r="N340" s="11">
        <f>INT(ResourceEffects[[#This Row],[Time Factor]]*TimeInterval/60)-ResourceEffects[[#This Row],[Hours]]*60-ResourceEffects[[#This Row],[Days]]*60*24</f>
        <v>0</v>
      </c>
      <c r="O340" s="11">
        <f>ResourceEffects[[#This Row],[Time Factor]]*TimeInterval-ResourceEffects[[#This Row],[Min]]*60-ResourceEffects[[#This Row],[Hours]]*60*60-ResourceEffects[[#This Row],[Days]]*60*60*24</f>
        <v>0</v>
      </c>
      <c r="P340" s="12">
        <f t="shared" ca="1" si="34"/>
        <v>621192551</v>
      </c>
      <c r="Q340" s="12">
        <f>_xlfn.XLOOKUP(ResourceEffects[[#This Row],[Protocol Name]],ProtocolNamesCol,ProtocolIds,"")</f>
        <v>21200</v>
      </c>
      <c r="R340" s="12">
        <f>ResourceEffects[[#This Row],[Time Factor]]</f>
        <v>0</v>
      </c>
      <c r="S340" s="12">
        <f>ResourceEffects[[#This Row],[Drone ID]]</f>
        <v>0</v>
      </c>
      <c r="T340" s="12">
        <f>_xlfn.XLOOKUP(ResourceEffects[[#This Row],[Resource Name]],ResourceNames,ResourceIds,"")</f>
        <v>5201</v>
      </c>
      <c r="U340" s="12">
        <f>_xlfn.XLOOKUP(ResourceEffects[[#This Row],[Event Type]],EventTypeNames,EventTypeIds,"")</f>
        <v>1</v>
      </c>
      <c r="V340" s="12">
        <f>IF(ResourceEffects[[#This Row],[Is Local]]="Yes",1,0)</f>
        <v>1</v>
      </c>
      <c r="W340" s="12">
        <f>IF(ResourceEffects[[#This Row],[Is Installed]]="Yes",1,0)</f>
        <v>0</v>
      </c>
      <c r="X340" s="12">
        <f>IF(ResourceEffects[[#This Row],[Status]]="Locked",1,0)</f>
        <v>0</v>
      </c>
      <c r="Y340" s="12">
        <f>IF(ResourceEffects[[#This Row],[event_type]]=1,0,1)</f>
        <v>0</v>
      </c>
      <c r="Z340" s="12">
        <f>IF(ResourceEffects[[#This Row],[Use Abundancies]]="Yes",1,0)</f>
        <v>0</v>
      </c>
      <c r="AA340" s="12">
        <f>ResourceEffects[[#This Row],[∆]]</f>
        <v>1</v>
      </c>
    </row>
    <row r="341" spans="1:27" x14ac:dyDescent="0.3">
      <c r="A341" s="15">
        <v>1</v>
      </c>
      <c r="B341" t="s">
        <v>135</v>
      </c>
      <c r="C341" s="14" t="s">
        <v>478</v>
      </c>
      <c r="D341" s="11" t="s">
        <v>395</v>
      </c>
      <c r="E341" s="11">
        <v>20</v>
      </c>
      <c r="F341" s="27" t="s">
        <v>387</v>
      </c>
      <c r="G341" t="s">
        <v>173</v>
      </c>
      <c r="H341" s="11" t="str">
        <f t="shared" si="35"/>
        <v>No</v>
      </c>
      <c r="I341" s="11">
        <f>0</f>
        <v>0</v>
      </c>
      <c r="J341" s="11" t="str">
        <f t="shared" si="36"/>
        <v>Yes</v>
      </c>
      <c r="K341" s="11" t="str">
        <f t="shared" si="37"/>
        <v>No</v>
      </c>
      <c r="L341" s="11">
        <f>INT(ResourceEffects[[#This Row],[Time Factor]]*TimeInterval/60/60/24)</f>
        <v>0</v>
      </c>
      <c r="M341" s="11">
        <f>INT(ResourceEffects[[#This Row],[Time Factor]]*TimeInterval/60/60)-ResourceEffects[[#This Row],[Days]]*24</f>
        <v>0</v>
      </c>
      <c r="N341" s="11">
        <f>INT(ResourceEffects[[#This Row],[Time Factor]]*TimeInterval/60)-ResourceEffects[[#This Row],[Hours]]*60-ResourceEffects[[#This Row],[Days]]*60*24</f>
        <v>0</v>
      </c>
      <c r="O341" s="11">
        <f>ResourceEffects[[#This Row],[Time Factor]]*TimeInterval-ResourceEffects[[#This Row],[Min]]*60-ResourceEffects[[#This Row],[Hours]]*60*60-ResourceEffects[[#This Row],[Days]]*60*60*24</f>
        <v>1</v>
      </c>
      <c r="P341" s="12">
        <f t="shared" ca="1" si="34"/>
        <v>733785379</v>
      </c>
      <c r="Q341" s="12">
        <f>_xlfn.XLOOKUP(ResourceEffects[[#This Row],[Protocol Name]],ProtocolNamesCol,ProtocolIds,"")</f>
        <v>21200</v>
      </c>
      <c r="R341" s="12">
        <f>ResourceEffects[[#This Row],[Time Factor]]</f>
        <v>1</v>
      </c>
      <c r="S341" s="12">
        <f>ResourceEffects[[#This Row],[Drone ID]]</f>
        <v>0</v>
      </c>
      <c r="T341" s="12">
        <f>_xlfn.XLOOKUP(ResourceEffects[[#This Row],[Resource Name]],ResourceNames,ResourceIds,"")</f>
        <v>1200</v>
      </c>
      <c r="U341" s="12">
        <f>_xlfn.XLOOKUP(ResourceEffects[[#This Row],[Event Type]],EventTypeNames,EventTypeIds,"")</f>
        <v>2</v>
      </c>
      <c r="V341" s="12">
        <f>IF(ResourceEffects[[#This Row],[Is Local]]="Yes",1,0)</f>
        <v>1</v>
      </c>
      <c r="W341" s="12">
        <f>IF(ResourceEffects[[#This Row],[Is Installed]]="Yes",1,0)</f>
        <v>0</v>
      </c>
      <c r="X341" s="12">
        <f>IF(ResourceEffects[[#This Row],[Status]]="Locked",1,0)</f>
        <v>0</v>
      </c>
      <c r="Y341" s="12">
        <f>IF(ResourceEffects[[#This Row],[event_type]]=1,0,1)</f>
        <v>1</v>
      </c>
      <c r="Z341" s="12">
        <f>IF(ResourceEffects[[#This Row],[Use Abundancies]]="Yes",1,0)</f>
        <v>0</v>
      </c>
      <c r="AA341" s="12">
        <f>ResourceEffects[[#This Row],[∆]]</f>
        <v>20</v>
      </c>
    </row>
    <row r="342" spans="1:27" x14ac:dyDescent="0.3">
      <c r="A342" s="16">
        <v>2</v>
      </c>
      <c r="B342" s="32" t="s">
        <v>135</v>
      </c>
      <c r="C342" s="14" t="s">
        <v>481</v>
      </c>
      <c r="D342" s="11" t="s">
        <v>395</v>
      </c>
      <c r="E342" s="11">
        <v>1</v>
      </c>
      <c r="F342" s="27" t="s">
        <v>387</v>
      </c>
      <c r="G342" t="s">
        <v>476</v>
      </c>
      <c r="H342" s="11" t="s">
        <v>429</v>
      </c>
      <c r="I342" s="11">
        <v>0</v>
      </c>
      <c r="J342" s="11" t="s">
        <v>386</v>
      </c>
      <c r="K342" s="11" t="s">
        <v>429</v>
      </c>
      <c r="L342" s="11">
        <v>0</v>
      </c>
      <c r="M342" s="11">
        <v>0</v>
      </c>
      <c r="N342" s="11">
        <v>0</v>
      </c>
      <c r="O342" s="11">
        <v>2</v>
      </c>
      <c r="P342" s="12">
        <f t="shared" ca="1" si="34"/>
        <v>920796282</v>
      </c>
      <c r="Q342" s="12">
        <f>_xlfn.XLOOKUP(ResourceEffects[[#This Row],[Protocol Name]],ProtocolNamesCol,ProtocolIds,"")</f>
        <v>21200</v>
      </c>
      <c r="R342" s="12">
        <f>ResourceEffects[[#This Row],[Time Factor]]</f>
        <v>2</v>
      </c>
      <c r="S342" s="12">
        <f>ResourceEffects[[#This Row],[Drone ID]]</f>
        <v>0</v>
      </c>
      <c r="T342" s="12">
        <f>_xlfn.XLOOKUP(ResourceEffects[[#This Row],[Resource Name]],ResourceNames,ResourceIds,"")</f>
        <v>5201</v>
      </c>
      <c r="U342" s="12">
        <f>_xlfn.XLOOKUP(ResourceEffects[[#This Row],[Event Type]],EventTypeNames,EventTypeIds,"")</f>
        <v>2</v>
      </c>
      <c r="V342" s="12">
        <f>IF(ResourceEffects[[#This Row],[Is Local]]="Yes",1,0)</f>
        <v>1</v>
      </c>
      <c r="W342" s="12">
        <f>IF(ResourceEffects[[#This Row],[Is Installed]]="Yes",1,0)</f>
        <v>0</v>
      </c>
      <c r="X342" s="12">
        <f>IF(ResourceEffects[[#This Row],[Status]]="Locked",1,0)</f>
        <v>0</v>
      </c>
      <c r="Y342" s="12">
        <f>IF(ResourceEffects[[#This Row],[event_type]]=1,0,1)</f>
        <v>1</v>
      </c>
      <c r="Z342" s="12">
        <f>IF(ResourceEffects[[#This Row],[Use Abundancies]]="Yes",1,0)</f>
        <v>0</v>
      </c>
      <c r="AA342" s="12">
        <f>ResourceEffects[[#This Row],[∆]]</f>
        <v>1</v>
      </c>
    </row>
    <row r="343" spans="1:27" x14ac:dyDescent="0.3">
      <c r="A343" s="16">
        <v>2</v>
      </c>
      <c r="B343" s="32" t="s">
        <v>135</v>
      </c>
      <c r="C343" s="14" t="s">
        <v>481</v>
      </c>
      <c r="D343" s="11" t="s">
        <v>394</v>
      </c>
      <c r="E343" s="11">
        <v>1</v>
      </c>
      <c r="F343" s="27" t="s">
        <v>383</v>
      </c>
      <c r="G343" t="s">
        <v>476</v>
      </c>
      <c r="H343" s="11" t="s">
        <v>429</v>
      </c>
      <c r="I343" s="11">
        <v>0</v>
      </c>
      <c r="J343" s="11" t="s">
        <v>386</v>
      </c>
      <c r="K343" s="11" t="s">
        <v>429</v>
      </c>
      <c r="L343" s="11">
        <v>0</v>
      </c>
      <c r="M343" s="11">
        <v>0</v>
      </c>
      <c r="N343" s="11">
        <v>0</v>
      </c>
      <c r="O343" s="11">
        <v>2</v>
      </c>
      <c r="P343" s="12">
        <f t="shared" ca="1" si="34"/>
        <v>666915020</v>
      </c>
      <c r="Q343" s="12">
        <f>_xlfn.XLOOKUP(ResourceEffects[[#This Row],[Protocol Name]],ProtocolNamesCol,ProtocolIds,"")</f>
        <v>21200</v>
      </c>
      <c r="R343" s="12">
        <f>ResourceEffects[[#This Row],[Time Factor]]</f>
        <v>2</v>
      </c>
      <c r="S343" s="12">
        <f>ResourceEffects[[#This Row],[Drone ID]]</f>
        <v>0</v>
      </c>
      <c r="T343" s="12">
        <f>_xlfn.XLOOKUP(ResourceEffects[[#This Row],[Resource Name]],ResourceNames,ResourceIds,"")</f>
        <v>5201</v>
      </c>
      <c r="U343" s="12">
        <f>_xlfn.XLOOKUP(ResourceEffects[[#This Row],[Event Type]],EventTypeNames,EventTypeIds,"")</f>
        <v>1</v>
      </c>
      <c r="V343" s="12">
        <f>IF(ResourceEffects[[#This Row],[Is Local]]="Yes",1,0)</f>
        <v>1</v>
      </c>
      <c r="W343" s="12">
        <f>IF(ResourceEffects[[#This Row],[Is Installed]]="Yes",1,0)</f>
        <v>0</v>
      </c>
      <c r="X343" s="12">
        <f>IF(ResourceEffects[[#This Row],[Status]]="Locked",1,0)</f>
        <v>1</v>
      </c>
      <c r="Y343" s="12">
        <f>IF(ResourceEffects[[#This Row],[event_type]]=1,0,1)</f>
        <v>0</v>
      </c>
      <c r="Z343" s="12">
        <f>IF(ResourceEffects[[#This Row],[Use Abundancies]]="Yes",1,0)</f>
        <v>0</v>
      </c>
      <c r="AA343" s="12">
        <f>ResourceEffects[[#This Row],[∆]]</f>
        <v>1</v>
      </c>
    </row>
    <row r="344" spans="1:27" x14ac:dyDescent="0.3">
      <c r="A344" s="16">
        <v>9</v>
      </c>
      <c r="B344" s="32" t="s">
        <v>135</v>
      </c>
      <c r="C344" s="14" t="s">
        <v>482</v>
      </c>
      <c r="D344" s="11" t="s">
        <v>395</v>
      </c>
      <c r="E344" s="11">
        <v>1</v>
      </c>
      <c r="F344" s="27" t="s">
        <v>383</v>
      </c>
      <c r="G344" t="s">
        <v>476</v>
      </c>
      <c r="H344" s="11" t="str">
        <f t="shared" ref="H344:H351" si="38">"No"</f>
        <v>No</v>
      </c>
      <c r="I344" s="11">
        <f>0</f>
        <v>0</v>
      </c>
      <c r="J344" s="11" t="str">
        <f t="shared" ref="J344:J351" si="39">"Yes"</f>
        <v>Yes</v>
      </c>
      <c r="K344" s="11" t="str">
        <f t="shared" ref="K344:K351" si="40">"No"</f>
        <v>No</v>
      </c>
      <c r="L344" s="11">
        <f>INT(ResourceEffects[[#This Row],[Time Factor]]*TimeInterval/60/60/24)</f>
        <v>0</v>
      </c>
      <c r="M344" s="11">
        <f>INT(ResourceEffects[[#This Row],[Time Factor]]*TimeInterval/60/60)-ResourceEffects[[#This Row],[Days]]*24</f>
        <v>0</v>
      </c>
      <c r="N344" s="11">
        <f>INT(ResourceEffects[[#This Row],[Time Factor]]*TimeInterval/60)-ResourceEffects[[#This Row],[Hours]]*60-ResourceEffects[[#This Row],[Days]]*60*24</f>
        <v>0</v>
      </c>
      <c r="O344" s="11">
        <f>ResourceEffects[[#This Row],[Time Factor]]*TimeInterval-ResourceEffects[[#This Row],[Min]]*60-ResourceEffects[[#This Row],[Hours]]*60*60-ResourceEffects[[#This Row],[Days]]*60*60*24</f>
        <v>9</v>
      </c>
      <c r="P344" s="12">
        <f t="shared" ca="1" si="34"/>
        <v>227407233</v>
      </c>
      <c r="Q344" s="12">
        <f>_xlfn.XLOOKUP(ResourceEffects[[#This Row],[Protocol Name]],ProtocolNamesCol,ProtocolIds,"")</f>
        <v>21200</v>
      </c>
      <c r="R344" s="12">
        <f>ResourceEffects[[#This Row],[Time Factor]]</f>
        <v>9</v>
      </c>
      <c r="S344" s="12">
        <f>ResourceEffects[[#This Row],[Drone ID]]</f>
        <v>0</v>
      </c>
      <c r="T344" s="12">
        <f>_xlfn.XLOOKUP(ResourceEffects[[#This Row],[Resource Name]],ResourceNames,ResourceIds,"")</f>
        <v>5201</v>
      </c>
      <c r="U344" s="12">
        <f>_xlfn.XLOOKUP(ResourceEffects[[#This Row],[Event Type]],EventTypeNames,EventTypeIds,"")</f>
        <v>2</v>
      </c>
      <c r="V344" s="12">
        <f>IF(ResourceEffects[[#This Row],[Is Local]]="Yes",1,0)</f>
        <v>1</v>
      </c>
      <c r="W344" s="12">
        <f>IF(ResourceEffects[[#This Row],[Is Installed]]="Yes",1,0)</f>
        <v>0</v>
      </c>
      <c r="X344" s="12">
        <f>IF(ResourceEffects[[#This Row],[Status]]="Locked",1,0)</f>
        <v>1</v>
      </c>
      <c r="Y344" s="12">
        <f>IF(ResourceEffects[[#This Row],[event_type]]=1,0,1)</f>
        <v>1</v>
      </c>
      <c r="Z344" s="12">
        <f>IF(ResourceEffects[[#This Row],[Use Abundancies]]="Yes",1,0)</f>
        <v>0</v>
      </c>
      <c r="AA344" s="12">
        <f>ResourceEffects[[#This Row],[∆]]</f>
        <v>1</v>
      </c>
    </row>
    <row r="345" spans="1:27" x14ac:dyDescent="0.3">
      <c r="A345" s="16">
        <v>9</v>
      </c>
      <c r="B345" s="32" t="s">
        <v>135</v>
      </c>
      <c r="C345" s="14" t="s">
        <v>482</v>
      </c>
      <c r="D345" s="11" t="s">
        <v>394</v>
      </c>
      <c r="E345" s="11">
        <v>1</v>
      </c>
      <c r="F345" s="27" t="s">
        <v>387</v>
      </c>
      <c r="G345" t="s">
        <v>476</v>
      </c>
      <c r="H345" s="11" t="str">
        <f t="shared" si="38"/>
        <v>No</v>
      </c>
      <c r="I345" s="11">
        <f>0</f>
        <v>0</v>
      </c>
      <c r="J345" s="11" t="str">
        <f t="shared" si="39"/>
        <v>Yes</v>
      </c>
      <c r="K345" s="11" t="str">
        <f t="shared" si="40"/>
        <v>No</v>
      </c>
      <c r="L345" s="11">
        <f>INT(ResourceEffects[[#This Row],[Time Factor]]*TimeInterval/60/60/24)</f>
        <v>0</v>
      </c>
      <c r="M345" s="11">
        <f>INT(ResourceEffects[[#This Row],[Time Factor]]*TimeInterval/60/60)-ResourceEffects[[#This Row],[Days]]*24</f>
        <v>0</v>
      </c>
      <c r="N345" s="11">
        <f>INT(ResourceEffects[[#This Row],[Time Factor]]*TimeInterval/60)-ResourceEffects[[#This Row],[Hours]]*60-ResourceEffects[[#This Row],[Days]]*60*24</f>
        <v>0</v>
      </c>
      <c r="O345" s="11">
        <f>ResourceEffects[[#This Row],[Time Factor]]*TimeInterval-ResourceEffects[[#This Row],[Min]]*60-ResourceEffects[[#This Row],[Hours]]*60*60-ResourceEffects[[#This Row],[Days]]*60*60*24</f>
        <v>9</v>
      </c>
      <c r="P345" s="12">
        <f t="shared" ca="1" si="34"/>
        <v>906030676</v>
      </c>
      <c r="Q345" s="12">
        <f>_xlfn.XLOOKUP(ResourceEffects[[#This Row],[Protocol Name]],ProtocolNamesCol,ProtocolIds,"")</f>
        <v>21200</v>
      </c>
      <c r="R345" s="12">
        <f>ResourceEffects[[#This Row],[Time Factor]]</f>
        <v>9</v>
      </c>
      <c r="S345" s="12">
        <f>ResourceEffects[[#This Row],[Drone ID]]</f>
        <v>0</v>
      </c>
      <c r="T345" s="12">
        <f>_xlfn.XLOOKUP(ResourceEffects[[#This Row],[Resource Name]],ResourceNames,ResourceIds,"")</f>
        <v>5201</v>
      </c>
      <c r="U345" s="12">
        <f>_xlfn.XLOOKUP(ResourceEffects[[#This Row],[Event Type]],EventTypeNames,EventTypeIds,"")</f>
        <v>1</v>
      </c>
      <c r="V345" s="12">
        <f>IF(ResourceEffects[[#This Row],[Is Local]]="Yes",1,0)</f>
        <v>1</v>
      </c>
      <c r="W345" s="12">
        <f>IF(ResourceEffects[[#This Row],[Is Installed]]="Yes",1,0)</f>
        <v>0</v>
      </c>
      <c r="X345" s="12">
        <f>IF(ResourceEffects[[#This Row],[Status]]="Locked",1,0)</f>
        <v>0</v>
      </c>
      <c r="Y345" s="12">
        <f>IF(ResourceEffects[[#This Row],[event_type]]=1,0,1)</f>
        <v>0</v>
      </c>
      <c r="Z345" s="12">
        <f>IF(ResourceEffects[[#This Row],[Use Abundancies]]="Yes",1,0)</f>
        <v>0</v>
      </c>
      <c r="AA345" s="12">
        <f>ResourceEffects[[#This Row],[∆]]</f>
        <v>1</v>
      </c>
    </row>
    <row r="346" spans="1:27" x14ac:dyDescent="0.3">
      <c r="A346" s="15">
        <v>10</v>
      </c>
      <c r="B346" t="s">
        <v>135</v>
      </c>
      <c r="C346" s="14" t="s">
        <v>480</v>
      </c>
      <c r="D346" s="11" t="s">
        <v>394</v>
      </c>
      <c r="E346" s="11">
        <v>2</v>
      </c>
      <c r="F346" s="27" t="s">
        <v>387</v>
      </c>
      <c r="G346" t="s">
        <v>188</v>
      </c>
      <c r="H346" s="11" t="str">
        <f t="shared" si="38"/>
        <v>No</v>
      </c>
      <c r="I346" s="11">
        <f>0</f>
        <v>0</v>
      </c>
      <c r="J346" s="11" t="str">
        <f t="shared" si="39"/>
        <v>Yes</v>
      </c>
      <c r="K346" s="11" t="str">
        <f t="shared" si="40"/>
        <v>No</v>
      </c>
      <c r="L346" s="11">
        <f>INT(ResourceEffects[[#This Row],[Time Factor]]*TimeInterval/60/60/24)</f>
        <v>0</v>
      </c>
      <c r="M346" s="11">
        <f>INT(ResourceEffects[[#This Row],[Time Factor]]*TimeInterval/60/60)-ResourceEffects[[#This Row],[Days]]*24</f>
        <v>0</v>
      </c>
      <c r="N346" s="11">
        <f>INT(ResourceEffects[[#This Row],[Time Factor]]*TimeInterval/60)-ResourceEffects[[#This Row],[Hours]]*60-ResourceEffects[[#This Row],[Days]]*60*24</f>
        <v>0</v>
      </c>
      <c r="O346" s="11">
        <f>ResourceEffects[[#This Row],[Time Factor]]*TimeInterval-ResourceEffects[[#This Row],[Min]]*60-ResourceEffects[[#This Row],[Hours]]*60*60-ResourceEffects[[#This Row],[Days]]*60*60*24</f>
        <v>10</v>
      </c>
      <c r="P346" s="12">
        <f t="shared" ca="1" si="34"/>
        <v>430631035</v>
      </c>
      <c r="Q346" s="12">
        <f>_xlfn.XLOOKUP(ResourceEffects[[#This Row],[Protocol Name]],ProtocolNamesCol,ProtocolIds,"")</f>
        <v>21200</v>
      </c>
      <c r="R346" s="12">
        <f>ResourceEffects[[#This Row],[Time Factor]]</f>
        <v>10</v>
      </c>
      <c r="S346" s="12">
        <f>ResourceEffects[[#This Row],[Drone ID]]</f>
        <v>0</v>
      </c>
      <c r="T346" s="12">
        <f>_xlfn.XLOOKUP(ResourceEffects[[#This Row],[Resource Name]],ResourceNames,ResourceIds,"")</f>
        <v>2011</v>
      </c>
      <c r="U346" s="12">
        <f>_xlfn.XLOOKUP(ResourceEffects[[#This Row],[Event Type]],EventTypeNames,EventTypeIds,"")</f>
        <v>1</v>
      </c>
      <c r="V346" s="12">
        <f>IF(ResourceEffects[[#This Row],[Is Local]]="Yes",1,0)</f>
        <v>1</v>
      </c>
      <c r="W346" s="12">
        <f>IF(ResourceEffects[[#This Row],[Is Installed]]="Yes",1,0)</f>
        <v>0</v>
      </c>
      <c r="X346" s="12">
        <f>IF(ResourceEffects[[#This Row],[Status]]="Locked",1,0)</f>
        <v>0</v>
      </c>
      <c r="Y346" s="12">
        <f>IF(ResourceEffects[[#This Row],[event_type]]=1,0,1)</f>
        <v>0</v>
      </c>
      <c r="Z346" s="12">
        <f>IF(ResourceEffects[[#This Row],[Use Abundancies]]="Yes",1,0)</f>
        <v>0</v>
      </c>
      <c r="AA346" s="12">
        <f>ResourceEffects[[#This Row],[∆]]</f>
        <v>2</v>
      </c>
    </row>
    <row r="347" spans="1:27" x14ac:dyDescent="0.3">
      <c r="A347" s="15">
        <v>10</v>
      </c>
      <c r="B347" t="s">
        <v>135</v>
      </c>
      <c r="C347" s="14" t="s">
        <v>480</v>
      </c>
      <c r="D347" s="11" t="s">
        <v>394</v>
      </c>
      <c r="E347" s="11">
        <v>1</v>
      </c>
      <c r="F347" s="27" t="s">
        <v>387</v>
      </c>
      <c r="G347" t="s">
        <v>190</v>
      </c>
      <c r="H347" s="11" t="str">
        <f t="shared" si="38"/>
        <v>No</v>
      </c>
      <c r="I347" s="11">
        <f>0</f>
        <v>0</v>
      </c>
      <c r="J347" s="11" t="str">
        <f t="shared" si="39"/>
        <v>Yes</v>
      </c>
      <c r="K347" s="11" t="str">
        <f t="shared" si="40"/>
        <v>No</v>
      </c>
      <c r="L347" s="11">
        <f>INT(ResourceEffects[[#This Row],[Time Factor]]*TimeInterval/60/60/24)</f>
        <v>0</v>
      </c>
      <c r="M347" s="11">
        <f>INT(ResourceEffects[[#This Row],[Time Factor]]*TimeInterval/60/60)-ResourceEffects[[#This Row],[Days]]*24</f>
        <v>0</v>
      </c>
      <c r="N347" s="11">
        <f>INT(ResourceEffects[[#This Row],[Time Factor]]*TimeInterval/60)-ResourceEffects[[#This Row],[Hours]]*60-ResourceEffects[[#This Row],[Days]]*60*24</f>
        <v>0</v>
      </c>
      <c r="O347" s="11">
        <f>ResourceEffects[[#This Row],[Time Factor]]*TimeInterval-ResourceEffects[[#This Row],[Min]]*60-ResourceEffects[[#This Row],[Hours]]*60*60-ResourceEffects[[#This Row],[Days]]*60*60*24</f>
        <v>10</v>
      </c>
      <c r="P347" s="12">
        <f t="shared" ca="1" si="34"/>
        <v>795515850</v>
      </c>
      <c r="Q347" s="12">
        <f>_xlfn.XLOOKUP(ResourceEffects[[#This Row],[Protocol Name]],ProtocolNamesCol,ProtocolIds,"")</f>
        <v>21200</v>
      </c>
      <c r="R347" s="12">
        <f>ResourceEffects[[#This Row],[Time Factor]]</f>
        <v>10</v>
      </c>
      <c r="S347" s="12">
        <f>ResourceEffects[[#This Row],[Drone ID]]</f>
        <v>0</v>
      </c>
      <c r="T347" s="12">
        <f>_xlfn.XLOOKUP(ResourceEffects[[#This Row],[Resource Name]],ResourceNames,ResourceIds,"")</f>
        <v>2012</v>
      </c>
      <c r="U347" s="12">
        <f>_xlfn.XLOOKUP(ResourceEffects[[#This Row],[Event Type]],EventTypeNames,EventTypeIds,"")</f>
        <v>1</v>
      </c>
      <c r="V347" s="12">
        <f>IF(ResourceEffects[[#This Row],[Is Local]]="Yes",1,0)</f>
        <v>1</v>
      </c>
      <c r="W347" s="12">
        <f>IF(ResourceEffects[[#This Row],[Is Installed]]="Yes",1,0)</f>
        <v>0</v>
      </c>
      <c r="X347" s="12">
        <f>IF(ResourceEffects[[#This Row],[Status]]="Locked",1,0)</f>
        <v>0</v>
      </c>
      <c r="Y347" s="12">
        <f>IF(ResourceEffects[[#This Row],[event_type]]=1,0,1)</f>
        <v>0</v>
      </c>
      <c r="Z347" s="12">
        <f>IF(ResourceEffects[[#This Row],[Use Abundancies]]="Yes",1,0)</f>
        <v>0</v>
      </c>
      <c r="AA347" s="12">
        <f>ResourceEffects[[#This Row],[∆]]</f>
        <v>1</v>
      </c>
    </row>
    <row r="348" spans="1:27" x14ac:dyDescent="0.3">
      <c r="A348" s="15">
        <v>10</v>
      </c>
      <c r="B348" t="s">
        <v>135</v>
      </c>
      <c r="C348" s="14" t="s">
        <v>480</v>
      </c>
      <c r="D348" s="11" t="s">
        <v>394</v>
      </c>
      <c r="E348" s="11">
        <v>1</v>
      </c>
      <c r="F348" s="27" t="s">
        <v>387</v>
      </c>
      <c r="G348" t="s">
        <v>200</v>
      </c>
      <c r="H348" s="11" t="str">
        <f t="shared" si="38"/>
        <v>No</v>
      </c>
      <c r="I348" s="11">
        <f>0</f>
        <v>0</v>
      </c>
      <c r="J348" s="11" t="str">
        <f t="shared" si="39"/>
        <v>Yes</v>
      </c>
      <c r="K348" s="11" t="str">
        <f t="shared" si="40"/>
        <v>No</v>
      </c>
      <c r="L348" s="11">
        <f>INT(ResourceEffects[[#This Row],[Time Factor]]*TimeInterval/60/60/24)</f>
        <v>0</v>
      </c>
      <c r="M348" s="11">
        <f>INT(ResourceEffects[[#This Row],[Time Factor]]*TimeInterval/60/60)-ResourceEffects[[#This Row],[Days]]*24</f>
        <v>0</v>
      </c>
      <c r="N348" s="11">
        <f>INT(ResourceEffects[[#This Row],[Time Factor]]*TimeInterval/60)-ResourceEffects[[#This Row],[Hours]]*60-ResourceEffects[[#This Row],[Days]]*60*24</f>
        <v>0</v>
      </c>
      <c r="O348" s="11">
        <f>ResourceEffects[[#This Row],[Time Factor]]*TimeInterval-ResourceEffects[[#This Row],[Min]]*60-ResourceEffects[[#This Row],[Hours]]*60*60-ResourceEffects[[#This Row],[Days]]*60*60*24</f>
        <v>10</v>
      </c>
      <c r="P348" s="12">
        <f t="shared" ca="1" si="34"/>
        <v>526850112</v>
      </c>
      <c r="Q348" s="12">
        <f>_xlfn.XLOOKUP(ResourceEffects[[#This Row],[Protocol Name]],ProtocolNamesCol,ProtocolIds,"")</f>
        <v>21200</v>
      </c>
      <c r="R348" s="12">
        <f>ResourceEffects[[#This Row],[Time Factor]]</f>
        <v>10</v>
      </c>
      <c r="S348" s="12">
        <f>ResourceEffects[[#This Row],[Drone ID]]</f>
        <v>0</v>
      </c>
      <c r="T348" s="12">
        <f>_xlfn.XLOOKUP(ResourceEffects[[#This Row],[Resource Name]],ResourceNames,ResourceIds,"")</f>
        <v>2031</v>
      </c>
      <c r="U348" s="12">
        <f>_xlfn.XLOOKUP(ResourceEffects[[#This Row],[Event Type]],EventTypeNames,EventTypeIds,"")</f>
        <v>1</v>
      </c>
      <c r="V348" s="12">
        <f>IF(ResourceEffects[[#This Row],[Is Local]]="Yes",1,0)</f>
        <v>1</v>
      </c>
      <c r="W348" s="12">
        <f>IF(ResourceEffects[[#This Row],[Is Installed]]="Yes",1,0)</f>
        <v>0</v>
      </c>
      <c r="X348" s="12">
        <f>IF(ResourceEffects[[#This Row],[Status]]="Locked",1,0)</f>
        <v>0</v>
      </c>
      <c r="Y348" s="12">
        <f>IF(ResourceEffects[[#This Row],[event_type]]=1,0,1)</f>
        <v>0</v>
      </c>
      <c r="Z348" s="12">
        <f>IF(ResourceEffects[[#This Row],[Use Abundancies]]="Yes",1,0)</f>
        <v>0</v>
      </c>
      <c r="AA348" s="12">
        <f>ResourceEffects[[#This Row],[∆]]</f>
        <v>1</v>
      </c>
    </row>
    <row r="349" spans="1:27" x14ac:dyDescent="0.3">
      <c r="A349" s="16">
        <v>0</v>
      </c>
      <c r="B349" s="32" t="s">
        <v>136</v>
      </c>
      <c r="C349" s="14" t="s">
        <v>479</v>
      </c>
      <c r="D349" s="11" t="s">
        <v>395</v>
      </c>
      <c r="E349" s="11">
        <v>1</v>
      </c>
      <c r="F349" s="27" t="s">
        <v>387</v>
      </c>
      <c r="G349" t="s">
        <v>476</v>
      </c>
      <c r="H349" s="11" t="str">
        <f t="shared" si="38"/>
        <v>No</v>
      </c>
      <c r="I349" s="11">
        <f>0</f>
        <v>0</v>
      </c>
      <c r="J349" s="11" t="str">
        <f t="shared" si="39"/>
        <v>Yes</v>
      </c>
      <c r="K349" s="11" t="str">
        <f t="shared" si="40"/>
        <v>No</v>
      </c>
      <c r="L349" s="11">
        <f>INT(ResourceEffects[[#This Row],[Time Factor]]*TimeInterval/60/60/24)</f>
        <v>0</v>
      </c>
      <c r="M349" s="11">
        <f>INT(ResourceEffects[[#This Row],[Time Factor]]*TimeInterval/60/60)-ResourceEffects[[#This Row],[Days]]*24</f>
        <v>0</v>
      </c>
      <c r="N349" s="11">
        <f>INT(ResourceEffects[[#This Row],[Time Factor]]*TimeInterval/60)-ResourceEffects[[#This Row],[Hours]]*60-ResourceEffects[[#This Row],[Days]]*60*24</f>
        <v>0</v>
      </c>
      <c r="O349" s="11">
        <f>ResourceEffects[[#This Row],[Time Factor]]*TimeInterval-ResourceEffects[[#This Row],[Min]]*60-ResourceEffects[[#This Row],[Hours]]*60*60-ResourceEffects[[#This Row],[Days]]*60*60*24</f>
        <v>0</v>
      </c>
      <c r="P349" s="12">
        <f t="shared" ca="1" si="34"/>
        <v>242542704</v>
      </c>
      <c r="Q349" s="12">
        <f>_xlfn.XLOOKUP(ResourceEffects[[#This Row],[Protocol Name]],ProtocolNamesCol,ProtocolIds,"")</f>
        <v>21210</v>
      </c>
      <c r="R349" s="12">
        <f>ResourceEffects[[#This Row],[Time Factor]]</f>
        <v>0</v>
      </c>
      <c r="S349" s="12">
        <f>ResourceEffects[[#This Row],[Drone ID]]</f>
        <v>0</v>
      </c>
      <c r="T349" s="12">
        <f>_xlfn.XLOOKUP(ResourceEffects[[#This Row],[Resource Name]],ResourceNames,ResourceIds,"")</f>
        <v>5201</v>
      </c>
      <c r="U349" s="12">
        <f>_xlfn.XLOOKUP(ResourceEffects[[#This Row],[Event Type]],EventTypeNames,EventTypeIds,"")</f>
        <v>2</v>
      </c>
      <c r="V349" s="12">
        <f>IF(ResourceEffects[[#This Row],[Is Local]]="Yes",1,0)</f>
        <v>1</v>
      </c>
      <c r="W349" s="12">
        <f>IF(ResourceEffects[[#This Row],[Is Installed]]="Yes",1,0)</f>
        <v>0</v>
      </c>
      <c r="X349" s="12">
        <f>IF(ResourceEffects[[#This Row],[Status]]="Locked",1,0)</f>
        <v>0</v>
      </c>
      <c r="Y349" s="12">
        <f>IF(ResourceEffects[[#This Row],[event_type]]=1,0,1)</f>
        <v>1</v>
      </c>
      <c r="Z349" s="12">
        <f>IF(ResourceEffects[[#This Row],[Use Abundancies]]="Yes",1,0)</f>
        <v>0</v>
      </c>
      <c r="AA349" s="12">
        <f>ResourceEffects[[#This Row],[∆]]</f>
        <v>1</v>
      </c>
    </row>
    <row r="350" spans="1:27" x14ac:dyDescent="0.3">
      <c r="A350" s="16">
        <v>0</v>
      </c>
      <c r="B350" s="32" t="s">
        <v>136</v>
      </c>
      <c r="C350" s="14" t="s">
        <v>479</v>
      </c>
      <c r="D350" s="11" t="s">
        <v>394</v>
      </c>
      <c r="E350" s="11">
        <v>1</v>
      </c>
      <c r="F350" s="27" t="s">
        <v>387</v>
      </c>
      <c r="G350" t="s">
        <v>476</v>
      </c>
      <c r="H350" s="11" t="str">
        <f t="shared" si="38"/>
        <v>No</v>
      </c>
      <c r="I350" s="11">
        <f>0</f>
        <v>0</v>
      </c>
      <c r="J350" s="11" t="str">
        <f t="shared" si="39"/>
        <v>Yes</v>
      </c>
      <c r="K350" s="11" t="str">
        <f t="shared" si="40"/>
        <v>No</v>
      </c>
      <c r="L350" s="11">
        <f>INT(ResourceEffects[[#This Row],[Time Factor]]*TimeInterval/60/60/24)</f>
        <v>0</v>
      </c>
      <c r="M350" s="11">
        <f>INT(ResourceEffects[[#This Row],[Time Factor]]*TimeInterval/60/60)-ResourceEffects[[#This Row],[Days]]*24</f>
        <v>0</v>
      </c>
      <c r="N350" s="11">
        <f>INT(ResourceEffects[[#This Row],[Time Factor]]*TimeInterval/60)-ResourceEffects[[#This Row],[Hours]]*60-ResourceEffects[[#This Row],[Days]]*60*24</f>
        <v>0</v>
      </c>
      <c r="O350" s="11">
        <f>ResourceEffects[[#This Row],[Time Factor]]*TimeInterval-ResourceEffects[[#This Row],[Min]]*60-ResourceEffects[[#This Row],[Hours]]*60*60-ResourceEffects[[#This Row],[Days]]*60*60*24</f>
        <v>0</v>
      </c>
      <c r="P350" s="12">
        <f t="shared" ca="1" si="34"/>
        <v>853817037</v>
      </c>
      <c r="Q350" s="12">
        <f>_xlfn.XLOOKUP(ResourceEffects[[#This Row],[Protocol Name]],ProtocolNamesCol,ProtocolIds,"")</f>
        <v>21210</v>
      </c>
      <c r="R350" s="12">
        <f>ResourceEffects[[#This Row],[Time Factor]]</f>
        <v>0</v>
      </c>
      <c r="S350" s="12">
        <f>ResourceEffects[[#This Row],[Drone ID]]</f>
        <v>0</v>
      </c>
      <c r="T350" s="12">
        <f>_xlfn.XLOOKUP(ResourceEffects[[#This Row],[Resource Name]],ResourceNames,ResourceIds,"")</f>
        <v>5201</v>
      </c>
      <c r="U350" s="12">
        <f>_xlfn.XLOOKUP(ResourceEffects[[#This Row],[Event Type]],EventTypeNames,EventTypeIds,"")</f>
        <v>1</v>
      </c>
      <c r="V350" s="12">
        <f>IF(ResourceEffects[[#This Row],[Is Local]]="Yes",1,0)</f>
        <v>1</v>
      </c>
      <c r="W350" s="12">
        <f>IF(ResourceEffects[[#This Row],[Is Installed]]="Yes",1,0)</f>
        <v>0</v>
      </c>
      <c r="X350" s="12">
        <f>IF(ResourceEffects[[#This Row],[Status]]="Locked",1,0)</f>
        <v>0</v>
      </c>
      <c r="Y350" s="12">
        <f>IF(ResourceEffects[[#This Row],[event_type]]=1,0,1)</f>
        <v>0</v>
      </c>
      <c r="Z350" s="12">
        <f>IF(ResourceEffects[[#This Row],[Use Abundancies]]="Yes",1,0)</f>
        <v>0</v>
      </c>
      <c r="AA350" s="12">
        <f>ResourceEffects[[#This Row],[∆]]</f>
        <v>1</v>
      </c>
    </row>
    <row r="351" spans="1:27" x14ac:dyDescent="0.3">
      <c r="A351" s="15">
        <v>1</v>
      </c>
      <c r="B351" t="s">
        <v>136</v>
      </c>
      <c r="C351" s="14" t="s">
        <v>478</v>
      </c>
      <c r="D351" s="11" t="s">
        <v>395</v>
      </c>
      <c r="E351" s="11">
        <v>12</v>
      </c>
      <c r="F351" s="27" t="s">
        <v>387</v>
      </c>
      <c r="G351" t="s">
        <v>175</v>
      </c>
      <c r="H351" s="11" t="str">
        <f t="shared" si="38"/>
        <v>No</v>
      </c>
      <c r="I351" s="11">
        <f>0</f>
        <v>0</v>
      </c>
      <c r="J351" s="11" t="str">
        <f t="shared" si="39"/>
        <v>Yes</v>
      </c>
      <c r="K351" s="11" t="str">
        <f t="shared" si="40"/>
        <v>No</v>
      </c>
      <c r="L351" s="11">
        <f>INT(ResourceEffects[[#This Row],[Time Factor]]*TimeInterval/60/60/24)</f>
        <v>0</v>
      </c>
      <c r="M351" s="11">
        <f>INT(ResourceEffects[[#This Row],[Time Factor]]*TimeInterval/60/60)-ResourceEffects[[#This Row],[Days]]*24</f>
        <v>0</v>
      </c>
      <c r="N351" s="11">
        <f>INT(ResourceEffects[[#This Row],[Time Factor]]*TimeInterval/60)-ResourceEffects[[#This Row],[Hours]]*60-ResourceEffects[[#This Row],[Days]]*60*24</f>
        <v>0</v>
      </c>
      <c r="O351" s="11">
        <f>ResourceEffects[[#This Row],[Time Factor]]*TimeInterval-ResourceEffects[[#This Row],[Min]]*60-ResourceEffects[[#This Row],[Hours]]*60*60-ResourceEffects[[#This Row],[Days]]*60*60*24</f>
        <v>1</v>
      </c>
      <c r="P351" s="12">
        <f t="shared" ca="1" si="34"/>
        <v>106890748</v>
      </c>
      <c r="Q351" s="12">
        <f>_xlfn.XLOOKUP(ResourceEffects[[#This Row],[Protocol Name]],ProtocolNamesCol,ProtocolIds,"")</f>
        <v>21210</v>
      </c>
      <c r="R351" s="12">
        <f>ResourceEffects[[#This Row],[Time Factor]]</f>
        <v>1</v>
      </c>
      <c r="S351" s="12">
        <f>ResourceEffects[[#This Row],[Drone ID]]</f>
        <v>0</v>
      </c>
      <c r="T351" s="12">
        <f>_xlfn.XLOOKUP(ResourceEffects[[#This Row],[Resource Name]],ResourceNames,ResourceIds,"")</f>
        <v>1210</v>
      </c>
      <c r="U351" s="12">
        <f>_xlfn.XLOOKUP(ResourceEffects[[#This Row],[Event Type]],EventTypeNames,EventTypeIds,"")</f>
        <v>2</v>
      </c>
      <c r="V351" s="12">
        <f>IF(ResourceEffects[[#This Row],[Is Local]]="Yes",1,0)</f>
        <v>1</v>
      </c>
      <c r="W351" s="12">
        <f>IF(ResourceEffects[[#This Row],[Is Installed]]="Yes",1,0)</f>
        <v>0</v>
      </c>
      <c r="X351" s="12">
        <f>IF(ResourceEffects[[#This Row],[Status]]="Locked",1,0)</f>
        <v>0</v>
      </c>
      <c r="Y351" s="12">
        <f>IF(ResourceEffects[[#This Row],[event_type]]=1,0,1)</f>
        <v>1</v>
      </c>
      <c r="Z351" s="12">
        <f>IF(ResourceEffects[[#This Row],[Use Abundancies]]="Yes",1,0)</f>
        <v>0</v>
      </c>
      <c r="AA351" s="12">
        <f>ResourceEffects[[#This Row],[∆]]</f>
        <v>12</v>
      </c>
    </row>
    <row r="352" spans="1:27" x14ac:dyDescent="0.3">
      <c r="A352" s="16">
        <v>2</v>
      </c>
      <c r="B352" s="32" t="s">
        <v>136</v>
      </c>
      <c r="C352" s="14" t="s">
        <v>481</v>
      </c>
      <c r="D352" s="11" t="s">
        <v>395</v>
      </c>
      <c r="E352" s="11">
        <v>1</v>
      </c>
      <c r="F352" s="27" t="s">
        <v>387</v>
      </c>
      <c r="G352" t="s">
        <v>476</v>
      </c>
      <c r="H352" s="11" t="s">
        <v>429</v>
      </c>
      <c r="I352" s="11">
        <v>0</v>
      </c>
      <c r="J352" s="11" t="s">
        <v>386</v>
      </c>
      <c r="K352" s="11" t="s">
        <v>429</v>
      </c>
      <c r="L352" s="11">
        <v>0</v>
      </c>
      <c r="M352" s="11">
        <v>0</v>
      </c>
      <c r="N352" s="11">
        <v>0</v>
      </c>
      <c r="O352" s="11">
        <v>2</v>
      </c>
      <c r="P352" s="12">
        <f t="shared" ca="1" si="34"/>
        <v>525516563</v>
      </c>
      <c r="Q352" s="12">
        <f>_xlfn.XLOOKUP(ResourceEffects[[#This Row],[Protocol Name]],ProtocolNamesCol,ProtocolIds,"")</f>
        <v>21210</v>
      </c>
      <c r="R352" s="12">
        <f>ResourceEffects[[#This Row],[Time Factor]]</f>
        <v>2</v>
      </c>
      <c r="S352" s="12">
        <f>ResourceEffects[[#This Row],[Drone ID]]</f>
        <v>0</v>
      </c>
      <c r="T352" s="12">
        <f>_xlfn.XLOOKUP(ResourceEffects[[#This Row],[Resource Name]],ResourceNames,ResourceIds,"")</f>
        <v>5201</v>
      </c>
      <c r="U352" s="12">
        <f>_xlfn.XLOOKUP(ResourceEffects[[#This Row],[Event Type]],EventTypeNames,EventTypeIds,"")</f>
        <v>2</v>
      </c>
      <c r="V352" s="12">
        <f>IF(ResourceEffects[[#This Row],[Is Local]]="Yes",1,0)</f>
        <v>1</v>
      </c>
      <c r="W352" s="12">
        <f>IF(ResourceEffects[[#This Row],[Is Installed]]="Yes",1,0)</f>
        <v>0</v>
      </c>
      <c r="X352" s="12">
        <f>IF(ResourceEffects[[#This Row],[Status]]="Locked",1,0)</f>
        <v>0</v>
      </c>
      <c r="Y352" s="12">
        <f>IF(ResourceEffects[[#This Row],[event_type]]=1,0,1)</f>
        <v>1</v>
      </c>
      <c r="Z352" s="12">
        <f>IF(ResourceEffects[[#This Row],[Use Abundancies]]="Yes",1,0)</f>
        <v>0</v>
      </c>
      <c r="AA352" s="12">
        <f>ResourceEffects[[#This Row],[∆]]</f>
        <v>1</v>
      </c>
    </row>
    <row r="353" spans="1:27" x14ac:dyDescent="0.3">
      <c r="A353" s="16">
        <v>2</v>
      </c>
      <c r="B353" s="32" t="s">
        <v>136</v>
      </c>
      <c r="C353" s="14" t="s">
        <v>481</v>
      </c>
      <c r="D353" s="11" t="s">
        <v>394</v>
      </c>
      <c r="E353" s="11">
        <v>1</v>
      </c>
      <c r="F353" s="27" t="s">
        <v>383</v>
      </c>
      <c r="G353" t="s">
        <v>476</v>
      </c>
      <c r="H353" s="11" t="s">
        <v>429</v>
      </c>
      <c r="I353" s="11">
        <v>0</v>
      </c>
      <c r="J353" s="11" t="s">
        <v>386</v>
      </c>
      <c r="K353" s="11" t="s">
        <v>429</v>
      </c>
      <c r="L353" s="11">
        <v>0</v>
      </c>
      <c r="M353" s="11">
        <v>0</v>
      </c>
      <c r="N353" s="11">
        <v>0</v>
      </c>
      <c r="O353" s="11">
        <v>2</v>
      </c>
      <c r="P353" s="12">
        <f t="shared" ca="1" si="34"/>
        <v>477195459</v>
      </c>
      <c r="Q353" s="12">
        <f>_xlfn.XLOOKUP(ResourceEffects[[#This Row],[Protocol Name]],ProtocolNamesCol,ProtocolIds,"")</f>
        <v>21210</v>
      </c>
      <c r="R353" s="12">
        <f>ResourceEffects[[#This Row],[Time Factor]]</f>
        <v>2</v>
      </c>
      <c r="S353" s="12">
        <f>ResourceEffects[[#This Row],[Drone ID]]</f>
        <v>0</v>
      </c>
      <c r="T353" s="12">
        <f>_xlfn.XLOOKUP(ResourceEffects[[#This Row],[Resource Name]],ResourceNames,ResourceIds,"")</f>
        <v>5201</v>
      </c>
      <c r="U353" s="12">
        <f>_xlfn.XLOOKUP(ResourceEffects[[#This Row],[Event Type]],EventTypeNames,EventTypeIds,"")</f>
        <v>1</v>
      </c>
      <c r="V353" s="12">
        <f>IF(ResourceEffects[[#This Row],[Is Local]]="Yes",1,0)</f>
        <v>1</v>
      </c>
      <c r="W353" s="12">
        <f>IF(ResourceEffects[[#This Row],[Is Installed]]="Yes",1,0)</f>
        <v>0</v>
      </c>
      <c r="X353" s="12">
        <f>IF(ResourceEffects[[#This Row],[Status]]="Locked",1,0)</f>
        <v>1</v>
      </c>
      <c r="Y353" s="12">
        <f>IF(ResourceEffects[[#This Row],[event_type]]=1,0,1)</f>
        <v>0</v>
      </c>
      <c r="Z353" s="12">
        <f>IF(ResourceEffects[[#This Row],[Use Abundancies]]="Yes",1,0)</f>
        <v>0</v>
      </c>
      <c r="AA353" s="12">
        <f>ResourceEffects[[#This Row],[∆]]</f>
        <v>1</v>
      </c>
    </row>
    <row r="354" spans="1:27" x14ac:dyDescent="0.3">
      <c r="A354" s="16">
        <v>9</v>
      </c>
      <c r="B354" s="32" t="s">
        <v>136</v>
      </c>
      <c r="C354" s="14" t="s">
        <v>482</v>
      </c>
      <c r="D354" s="11" t="s">
        <v>395</v>
      </c>
      <c r="E354" s="11">
        <v>1</v>
      </c>
      <c r="F354" s="27" t="s">
        <v>383</v>
      </c>
      <c r="G354" t="s">
        <v>476</v>
      </c>
      <c r="H354" s="11" t="str">
        <f t="shared" ref="H354:H361" si="41">"No"</f>
        <v>No</v>
      </c>
      <c r="I354" s="11">
        <f>0</f>
        <v>0</v>
      </c>
      <c r="J354" s="11" t="str">
        <f t="shared" ref="J354:J361" si="42">"Yes"</f>
        <v>Yes</v>
      </c>
      <c r="K354" s="11" t="str">
        <f t="shared" ref="K354:K361" si="43">"No"</f>
        <v>No</v>
      </c>
      <c r="L354" s="11">
        <f>INT(ResourceEffects[[#This Row],[Time Factor]]*TimeInterval/60/60/24)</f>
        <v>0</v>
      </c>
      <c r="M354" s="11">
        <f>INT(ResourceEffects[[#This Row],[Time Factor]]*TimeInterval/60/60)-ResourceEffects[[#This Row],[Days]]*24</f>
        <v>0</v>
      </c>
      <c r="N354" s="11">
        <f>INT(ResourceEffects[[#This Row],[Time Factor]]*TimeInterval/60)-ResourceEffects[[#This Row],[Hours]]*60-ResourceEffects[[#This Row],[Days]]*60*24</f>
        <v>0</v>
      </c>
      <c r="O354" s="11">
        <f>ResourceEffects[[#This Row],[Time Factor]]*TimeInterval-ResourceEffects[[#This Row],[Min]]*60-ResourceEffects[[#This Row],[Hours]]*60*60-ResourceEffects[[#This Row],[Days]]*60*60*24</f>
        <v>9</v>
      </c>
      <c r="P354" s="12">
        <f t="shared" ca="1" si="34"/>
        <v>178935931</v>
      </c>
      <c r="Q354" s="12">
        <f>_xlfn.XLOOKUP(ResourceEffects[[#This Row],[Protocol Name]],ProtocolNamesCol,ProtocolIds,"")</f>
        <v>21210</v>
      </c>
      <c r="R354" s="12">
        <f>ResourceEffects[[#This Row],[Time Factor]]</f>
        <v>9</v>
      </c>
      <c r="S354" s="12">
        <f>ResourceEffects[[#This Row],[Drone ID]]</f>
        <v>0</v>
      </c>
      <c r="T354" s="12">
        <f>_xlfn.XLOOKUP(ResourceEffects[[#This Row],[Resource Name]],ResourceNames,ResourceIds,"")</f>
        <v>5201</v>
      </c>
      <c r="U354" s="12">
        <f>_xlfn.XLOOKUP(ResourceEffects[[#This Row],[Event Type]],EventTypeNames,EventTypeIds,"")</f>
        <v>2</v>
      </c>
      <c r="V354" s="12">
        <f>IF(ResourceEffects[[#This Row],[Is Local]]="Yes",1,0)</f>
        <v>1</v>
      </c>
      <c r="W354" s="12">
        <f>IF(ResourceEffects[[#This Row],[Is Installed]]="Yes",1,0)</f>
        <v>0</v>
      </c>
      <c r="X354" s="12">
        <f>IF(ResourceEffects[[#This Row],[Status]]="Locked",1,0)</f>
        <v>1</v>
      </c>
      <c r="Y354" s="12">
        <f>IF(ResourceEffects[[#This Row],[event_type]]=1,0,1)</f>
        <v>1</v>
      </c>
      <c r="Z354" s="12">
        <f>IF(ResourceEffects[[#This Row],[Use Abundancies]]="Yes",1,0)</f>
        <v>0</v>
      </c>
      <c r="AA354" s="12">
        <f>ResourceEffects[[#This Row],[∆]]</f>
        <v>1</v>
      </c>
    </row>
    <row r="355" spans="1:27" x14ac:dyDescent="0.3">
      <c r="A355" s="16">
        <v>9</v>
      </c>
      <c r="B355" s="32" t="s">
        <v>136</v>
      </c>
      <c r="C355" s="14" t="s">
        <v>482</v>
      </c>
      <c r="D355" s="11" t="s">
        <v>394</v>
      </c>
      <c r="E355" s="11">
        <v>1</v>
      </c>
      <c r="F355" s="27" t="s">
        <v>387</v>
      </c>
      <c r="G355" t="s">
        <v>476</v>
      </c>
      <c r="H355" s="11" t="str">
        <f t="shared" si="41"/>
        <v>No</v>
      </c>
      <c r="I355" s="11">
        <f>0</f>
        <v>0</v>
      </c>
      <c r="J355" s="11" t="str">
        <f t="shared" si="42"/>
        <v>Yes</v>
      </c>
      <c r="K355" s="11" t="str">
        <f t="shared" si="43"/>
        <v>No</v>
      </c>
      <c r="L355" s="11">
        <f>INT(ResourceEffects[[#This Row],[Time Factor]]*TimeInterval/60/60/24)</f>
        <v>0</v>
      </c>
      <c r="M355" s="11">
        <f>INT(ResourceEffects[[#This Row],[Time Factor]]*TimeInterval/60/60)-ResourceEffects[[#This Row],[Days]]*24</f>
        <v>0</v>
      </c>
      <c r="N355" s="11">
        <f>INT(ResourceEffects[[#This Row],[Time Factor]]*TimeInterval/60)-ResourceEffects[[#This Row],[Hours]]*60-ResourceEffects[[#This Row],[Days]]*60*24</f>
        <v>0</v>
      </c>
      <c r="O355" s="11">
        <f>ResourceEffects[[#This Row],[Time Factor]]*TimeInterval-ResourceEffects[[#This Row],[Min]]*60-ResourceEffects[[#This Row],[Hours]]*60*60-ResourceEffects[[#This Row],[Days]]*60*60*24</f>
        <v>9</v>
      </c>
      <c r="P355" s="12">
        <f t="shared" ca="1" si="34"/>
        <v>520336031</v>
      </c>
      <c r="Q355" s="12">
        <f>_xlfn.XLOOKUP(ResourceEffects[[#This Row],[Protocol Name]],ProtocolNamesCol,ProtocolIds,"")</f>
        <v>21210</v>
      </c>
      <c r="R355" s="12">
        <f>ResourceEffects[[#This Row],[Time Factor]]</f>
        <v>9</v>
      </c>
      <c r="S355" s="12">
        <f>ResourceEffects[[#This Row],[Drone ID]]</f>
        <v>0</v>
      </c>
      <c r="T355" s="12">
        <f>_xlfn.XLOOKUP(ResourceEffects[[#This Row],[Resource Name]],ResourceNames,ResourceIds,"")</f>
        <v>5201</v>
      </c>
      <c r="U355" s="12">
        <f>_xlfn.XLOOKUP(ResourceEffects[[#This Row],[Event Type]],EventTypeNames,EventTypeIds,"")</f>
        <v>1</v>
      </c>
      <c r="V355" s="12">
        <f>IF(ResourceEffects[[#This Row],[Is Local]]="Yes",1,0)</f>
        <v>1</v>
      </c>
      <c r="W355" s="12">
        <f>IF(ResourceEffects[[#This Row],[Is Installed]]="Yes",1,0)</f>
        <v>0</v>
      </c>
      <c r="X355" s="12">
        <f>IF(ResourceEffects[[#This Row],[Status]]="Locked",1,0)</f>
        <v>0</v>
      </c>
      <c r="Y355" s="12">
        <f>IF(ResourceEffects[[#This Row],[event_type]]=1,0,1)</f>
        <v>0</v>
      </c>
      <c r="Z355" s="12">
        <f>IF(ResourceEffects[[#This Row],[Use Abundancies]]="Yes",1,0)</f>
        <v>0</v>
      </c>
      <c r="AA355" s="12">
        <f>ResourceEffects[[#This Row],[∆]]</f>
        <v>1</v>
      </c>
    </row>
    <row r="356" spans="1:27" x14ac:dyDescent="0.3">
      <c r="A356" s="15">
        <v>10</v>
      </c>
      <c r="B356" t="s">
        <v>136</v>
      </c>
      <c r="C356" s="14" t="s">
        <v>480</v>
      </c>
      <c r="D356" s="11" t="s">
        <v>394</v>
      </c>
      <c r="E356" s="11">
        <v>1</v>
      </c>
      <c r="F356" s="27" t="s">
        <v>387</v>
      </c>
      <c r="G356" t="s">
        <v>190</v>
      </c>
      <c r="H356" s="11" t="str">
        <f t="shared" si="41"/>
        <v>No</v>
      </c>
      <c r="I356" s="11">
        <f>0</f>
        <v>0</v>
      </c>
      <c r="J356" s="11" t="str">
        <f t="shared" si="42"/>
        <v>Yes</v>
      </c>
      <c r="K356" s="11" t="str">
        <f t="shared" si="43"/>
        <v>No</v>
      </c>
      <c r="L356" s="11">
        <f>INT(ResourceEffects[[#This Row],[Time Factor]]*TimeInterval/60/60/24)</f>
        <v>0</v>
      </c>
      <c r="M356" s="11">
        <f>INT(ResourceEffects[[#This Row],[Time Factor]]*TimeInterval/60/60)-ResourceEffects[[#This Row],[Days]]*24</f>
        <v>0</v>
      </c>
      <c r="N356" s="11">
        <f>INT(ResourceEffects[[#This Row],[Time Factor]]*TimeInterval/60)-ResourceEffects[[#This Row],[Hours]]*60-ResourceEffects[[#This Row],[Days]]*60*24</f>
        <v>0</v>
      </c>
      <c r="O356" s="11">
        <f>ResourceEffects[[#This Row],[Time Factor]]*TimeInterval-ResourceEffects[[#This Row],[Min]]*60-ResourceEffects[[#This Row],[Hours]]*60*60-ResourceEffects[[#This Row],[Days]]*60*60*24</f>
        <v>10</v>
      </c>
      <c r="P356" s="12">
        <f t="shared" ca="1" si="34"/>
        <v>234198279</v>
      </c>
      <c r="Q356" s="12">
        <f>_xlfn.XLOOKUP(ResourceEffects[[#This Row],[Protocol Name]],ProtocolNamesCol,ProtocolIds,"")</f>
        <v>21210</v>
      </c>
      <c r="R356" s="12">
        <f>ResourceEffects[[#This Row],[Time Factor]]</f>
        <v>10</v>
      </c>
      <c r="S356" s="12">
        <f>ResourceEffects[[#This Row],[Drone ID]]</f>
        <v>0</v>
      </c>
      <c r="T356" s="12">
        <f>_xlfn.XLOOKUP(ResourceEffects[[#This Row],[Resource Name]],ResourceNames,ResourceIds,"")</f>
        <v>2012</v>
      </c>
      <c r="U356" s="12">
        <f>_xlfn.XLOOKUP(ResourceEffects[[#This Row],[Event Type]],EventTypeNames,EventTypeIds,"")</f>
        <v>1</v>
      </c>
      <c r="V356" s="12">
        <f>IF(ResourceEffects[[#This Row],[Is Local]]="Yes",1,0)</f>
        <v>1</v>
      </c>
      <c r="W356" s="12">
        <f>IF(ResourceEffects[[#This Row],[Is Installed]]="Yes",1,0)</f>
        <v>0</v>
      </c>
      <c r="X356" s="12">
        <f>IF(ResourceEffects[[#This Row],[Status]]="Locked",1,0)</f>
        <v>0</v>
      </c>
      <c r="Y356" s="12">
        <f>IF(ResourceEffects[[#This Row],[event_type]]=1,0,1)</f>
        <v>0</v>
      </c>
      <c r="Z356" s="12">
        <f>IF(ResourceEffects[[#This Row],[Use Abundancies]]="Yes",1,0)</f>
        <v>0</v>
      </c>
      <c r="AA356" s="12">
        <f>ResourceEffects[[#This Row],[∆]]</f>
        <v>1</v>
      </c>
    </row>
    <row r="357" spans="1:27" x14ac:dyDescent="0.3">
      <c r="A357" s="15">
        <v>10</v>
      </c>
      <c r="B357" t="s">
        <v>136</v>
      </c>
      <c r="C357" s="14" t="s">
        <v>480</v>
      </c>
      <c r="D357" s="11" t="s">
        <v>394</v>
      </c>
      <c r="E357" s="11">
        <v>1</v>
      </c>
      <c r="F357" s="27" t="s">
        <v>387</v>
      </c>
      <c r="G357" t="s">
        <v>202</v>
      </c>
      <c r="H357" s="11" t="str">
        <f t="shared" si="41"/>
        <v>No</v>
      </c>
      <c r="I357" s="11">
        <f>0</f>
        <v>0</v>
      </c>
      <c r="J357" s="11" t="str">
        <f t="shared" si="42"/>
        <v>Yes</v>
      </c>
      <c r="K357" s="11" t="str">
        <f t="shared" si="43"/>
        <v>No</v>
      </c>
      <c r="L357" s="11">
        <f>INT(ResourceEffects[[#This Row],[Time Factor]]*TimeInterval/60/60/24)</f>
        <v>0</v>
      </c>
      <c r="M357" s="11">
        <f>INT(ResourceEffects[[#This Row],[Time Factor]]*TimeInterval/60/60)-ResourceEffects[[#This Row],[Days]]*24</f>
        <v>0</v>
      </c>
      <c r="N357" s="11">
        <f>INT(ResourceEffects[[#This Row],[Time Factor]]*TimeInterval/60)-ResourceEffects[[#This Row],[Hours]]*60-ResourceEffects[[#This Row],[Days]]*60*24</f>
        <v>0</v>
      </c>
      <c r="O357" s="11">
        <f>ResourceEffects[[#This Row],[Time Factor]]*TimeInterval-ResourceEffects[[#This Row],[Min]]*60-ResourceEffects[[#This Row],[Hours]]*60*60-ResourceEffects[[#This Row],[Days]]*60*60*24</f>
        <v>10</v>
      </c>
      <c r="P357" s="12">
        <f t="shared" ca="1" si="34"/>
        <v>41720040</v>
      </c>
      <c r="Q357" s="12">
        <f>_xlfn.XLOOKUP(ResourceEffects[[#This Row],[Protocol Name]],ProtocolNamesCol,ProtocolIds,"")</f>
        <v>21210</v>
      </c>
      <c r="R357" s="12">
        <f>ResourceEffects[[#This Row],[Time Factor]]</f>
        <v>10</v>
      </c>
      <c r="S357" s="12">
        <f>ResourceEffects[[#This Row],[Drone ID]]</f>
        <v>0</v>
      </c>
      <c r="T357" s="12">
        <f>_xlfn.XLOOKUP(ResourceEffects[[#This Row],[Resource Name]],ResourceNames,ResourceIds,"")</f>
        <v>2032</v>
      </c>
      <c r="U357" s="12">
        <f>_xlfn.XLOOKUP(ResourceEffects[[#This Row],[Event Type]],EventTypeNames,EventTypeIds,"")</f>
        <v>1</v>
      </c>
      <c r="V357" s="12">
        <f>IF(ResourceEffects[[#This Row],[Is Local]]="Yes",1,0)</f>
        <v>1</v>
      </c>
      <c r="W357" s="12">
        <f>IF(ResourceEffects[[#This Row],[Is Installed]]="Yes",1,0)</f>
        <v>0</v>
      </c>
      <c r="X357" s="12">
        <f>IF(ResourceEffects[[#This Row],[Status]]="Locked",1,0)</f>
        <v>0</v>
      </c>
      <c r="Y357" s="12">
        <f>IF(ResourceEffects[[#This Row],[event_type]]=1,0,1)</f>
        <v>0</v>
      </c>
      <c r="Z357" s="12">
        <f>IF(ResourceEffects[[#This Row],[Use Abundancies]]="Yes",1,0)</f>
        <v>0</v>
      </c>
      <c r="AA357" s="12">
        <f>ResourceEffects[[#This Row],[∆]]</f>
        <v>1</v>
      </c>
    </row>
    <row r="358" spans="1:27" x14ac:dyDescent="0.3">
      <c r="A358" s="15">
        <v>10</v>
      </c>
      <c r="B358" t="s">
        <v>136</v>
      </c>
      <c r="C358" s="14" t="s">
        <v>480</v>
      </c>
      <c r="D358" s="11" t="s">
        <v>394</v>
      </c>
      <c r="E358" s="11">
        <v>1</v>
      </c>
      <c r="F358" s="27" t="s">
        <v>387</v>
      </c>
      <c r="G358" t="s">
        <v>206</v>
      </c>
      <c r="H358" s="11" t="str">
        <f t="shared" si="41"/>
        <v>No</v>
      </c>
      <c r="I358" s="11">
        <f>0</f>
        <v>0</v>
      </c>
      <c r="J358" s="11" t="str">
        <f t="shared" si="42"/>
        <v>Yes</v>
      </c>
      <c r="K358" s="11" t="str">
        <f t="shared" si="43"/>
        <v>No</v>
      </c>
      <c r="L358" s="11">
        <f>INT(ResourceEffects[[#This Row],[Time Factor]]*TimeInterval/60/60/24)</f>
        <v>0</v>
      </c>
      <c r="M358" s="11">
        <f>INT(ResourceEffects[[#This Row],[Time Factor]]*TimeInterval/60/60)-ResourceEffects[[#This Row],[Days]]*24</f>
        <v>0</v>
      </c>
      <c r="N358" s="11">
        <f>INT(ResourceEffects[[#This Row],[Time Factor]]*TimeInterval/60)-ResourceEffects[[#This Row],[Hours]]*60-ResourceEffects[[#This Row],[Days]]*60*24</f>
        <v>0</v>
      </c>
      <c r="O358" s="11">
        <f>ResourceEffects[[#This Row],[Time Factor]]*TimeInterval-ResourceEffects[[#This Row],[Min]]*60-ResourceEffects[[#This Row],[Hours]]*60*60-ResourceEffects[[#This Row],[Days]]*60*60*24</f>
        <v>10</v>
      </c>
      <c r="P358" s="12">
        <f t="shared" ca="1" si="34"/>
        <v>419488432</v>
      </c>
      <c r="Q358" s="12">
        <f>_xlfn.XLOOKUP(ResourceEffects[[#This Row],[Protocol Name]],ProtocolNamesCol,ProtocolIds,"")</f>
        <v>21210</v>
      </c>
      <c r="R358" s="12">
        <f>ResourceEffects[[#This Row],[Time Factor]]</f>
        <v>10</v>
      </c>
      <c r="S358" s="12">
        <f>ResourceEffects[[#This Row],[Drone ID]]</f>
        <v>0</v>
      </c>
      <c r="T358" s="12">
        <f>_xlfn.XLOOKUP(ResourceEffects[[#This Row],[Resource Name]],ResourceNames,ResourceIds,"")</f>
        <v>2041</v>
      </c>
      <c r="U358" s="12">
        <f>_xlfn.XLOOKUP(ResourceEffects[[#This Row],[Event Type]],EventTypeNames,EventTypeIds,"")</f>
        <v>1</v>
      </c>
      <c r="V358" s="12">
        <f>IF(ResourceEffects[[#This Row],[Is Local]]="Yes",1,0)</f>
        <v>1</v>
      </c>
      <c r="W358" s="12">
        <f>IF(ResourceEffects[[#This Row],[Is Installed]]="Yes",1,0)</f>
        <v>0</v>
      </c>
      <c r="X358" s="12">
        <f>IF(ResourceEffects[[#This Row],[Status]]="Locked",1,0)</f>
        <v>0</v>
      </c>
      <c r="Y358" s="12">
        <f>IF(ResourceEffects[[#This Row],[event_type]]=1,0,1)</f>
        <v>0</v>
      </c>
      <c r="Z358" s="12">
        <f>IF(ResourceEffects[[#This Row],[Use Abundancies]]="Yes",1,0)</f>
        <v>0</v>
      </c>
      <c r="AA358" s="12">
        <f>ResourceEffects[[#This Row],[∆]]</f>
        <v>1</v>
      </c>
    </row>
    <row r="359" spans="1:27" x14ac:dyDescent="0.3">
      <c r="A359" s="16">
        <v>0</v>
      </c>
      <c r="B359" s="32" t="s">
        <v>137</v>
      </c>
      <c r="C359" s="14" t="s">
        <v>479</v>
      </c>
      <c r="D359" s="11" t="s">
        <v>395</v>
      </c>
      <c r="E359" s="11">
        <v>1</v>
      </c>
      <c r="F359" s="27" t="s">
        <v>387</v>
      </c>
      <c r="G359" t="s">
        <v>476</v>
      </c>
      <c r="H359" s="11" t="str">
        <f t="shared" si="41"/>
        <v>No</v>
      </c>
      <c r="I359" s="11">
        <f>0</f>
        <v>0</v>
      </c>
      <c r="J359" s="11" t="str">
        <f t="shared" si="42"/>
        <v>Yes</v>
      </c>
      <c r="K359" s="11" t="str">
        <f t="shared" si="43"/>
        <v>No</v>
      </c>
      <c r="L359" s="11">
        <f>INT(ResourceEffects[[#This Row],[Time Factor]]*TimeInterval/60/60/24)</f>
        <v>0</v>
      </c>
      <c r="M359" s="11">
        <f>INT(ResourceEffects[[#This Row],[Time Factor]]*TimeInterval/60/60)-ResourceEffects[[#This Row],[Days]]*24</f>
        <v>0</v>
      </c>
      <c r="N359" s="11">
        <f>INT(ResourceEffects[[#This Row],[Time Factor]]*TimeInterval/60)-ResourceEffects[[#This Row],[Hours]]*60-ResourceEffects[[#This Row],[Days]]*60*24</f>
        <v>0</v>
      </c>
      <c r="O359" s="11">
        <f>ResourceEffects[[#This Row],[Time Factor]]*TimeInterval-ResourceEffects[[#This Row],[Min]]*60-ResourceEffects[[#This Row],[Hours]]*60*60-ResourceEffects[[#This Row],[Days]]*60*60*24</f>
        <v>0</v>
      </c>
      <c r="P359" s="12">
        <f t="shared" ca="1" si="34"/>
        <v>454412434</v>
      </c>
      <c r="Q359" s="12">
        <f>_xlfn.XLOOKUP(ResourceEffects[[#This Row],[Protocol Name]],ProtocolNamesCol,ProtocolIds,"")</f>
        <v>21220</v>
      </c>
      <c r="R359" s="12">
        <f>ResourceEffects[[#This Row],[Time Factor]]</f>
        <v>0</v>
      </c>
      <c r="S359" s="12">
        <f>ResourceEffects[[#This Row],[Drone ID]]</f>
        <v>0</v>
      </c>
      <c r="T359" s="12">
        <f>_xlfn.XLOOKUP(ResourceEffects[[#This Row],[Resource Name]],ResourceNames,ResourceIds,"")</f>
        <v>5201</v>
      </c>
      <c r="U359" s="12">
        <f>_xlfn.XLOOKUP(ResourceEffects[[#This Row],[Event Type]],EventTypeNames,EventTypeIds,"")</f>
        <v>2</v>
      </c>
      <c r="V359" s="12">
        <f>IF(ResourceEffects[[#This Row],[Is Local]]="Yes",1,0)</f>
        <v>1</v>
      </c>
      <c r="W359" s="12">
        <f>IF(ResourceEffects[[#This Row],[Is Installed]]="Yes",1,0)</f>
        <v>0</v>
      </c>
      <c r="X359" s="12">
        <f>IF(ResourceEffects[[#This Row],[Status]]="Locked",1,0)</f>
        <v>0</v>
      </c>
      <c r="Y359" s="12">
        <f>IF(ResourceEffects[[#This Row],[event_type]]=1,0,1)</f>
        <v>1</v>
      </c>
      <c r="Z359" s="12">
        <f>IF(ResourceEffects[[#This Row],[Use Abundancies]]="Yes",1,0)</f>
        <v>0</v>
      </c>
      <c r="AA359" s="12">
        <f>ResourceEffects[[#This Row],[∆]]</f>
        <v>1</v>
      </c>
    </row>
    <row r="360" spans="1:27" x14ac:dyDescent="0.3">
      <c r="A360" s="16">
        <v>0</v>
      </c>
      <c r="B360" s="32" t="s">
        <v>137</v>
      </c>
      <c r="C360" s="14" t="s">
        <v>479</v>
      </c>
      <c r="D360" s="11" t="s">
        <v>394</v>
      </c>
      <c r="E360" s="11">
        <v>1</v>
      </c>
      <c r="F360" s="27" t="s">
        <v>387</v>
      </c>
      <c r="G360" t="s">
        <v>476</v>
      </c>
      <c r="H360" s="11" t="str">
        <f t="shared" si="41"/>
        <v>No</v>
      </c>
      <c r="I360" s="11">
        <f>0</f>
        <v>0</v>
      </c>
      <c r="J360" s="11" t="str">
        <f t="shared" si="42"/>
        <v>Yes</v>
      </c>
      <c r="K360" s="11" t="str">
        <f t="shared" si="43"/>
        <v>No</v>
      </c>
      <c r="L360" s="11">
        <f>INT(ResourceEffects[[#This Row],[Time Factor]]*TimeInterval/60/60/24)</f>
        <v>0</v>
      </c>
      <c r="M360" s="11">
        <f>INT(ResourceEffects[[#This Row],[Time Factor]]*TimeInterval/60/60)-ResourceEffects[[#This Row],[Days]]*24</f>
        <v>0</v>
      </c>
      <c r="N360" s="11">
        <f>INT(ResourceEffects[[#This Row],[Time Factor]]*TimeInterval/60)-ResourceEffects[[#This Row],[Hours]]*60-ResourceEffects[[#This Row],[Days]]*60*24</f>
        <v>0</v>
      </c>
      <c r="O360" s="11">
        <f>ResourceEffects[[#This Row],[Time Factor]]*TimeInterval-ResourceEffects[[#This Row],[Min]]*60-ResourceEffects[[#This Row],[Hours]]*60*60-ResourceEffects[[#This Row],[Days]]*60*60*24</f>
        <v>0</v>
      </c>
      <c r="P360" s="12">
        <f t="shared" ca="1" si="34"/>
        <v>569417143</v>
      </c>
      <c r="Q360" s="12">
        <f>_xlfn.XLOOKUP(ResourceEffects[[#This Row],[Protocol Name]],ProtocolNamesCol,ProtocolIds,"")</f>
        <v>21220</v>
      </c>
      <c r="R360" s="12">
        <f>ResourceEffects[[#This Row],[Time Factor]]</f>
        <v>0</v>
      </c>
      <c r="S360" s="12">
        <f>ResourceEffects[[#This Row],[Drone ID]]</f>
        <v>0</v>
      </c>
      <c r="T360" s="12">
        <f>_xlfn.XLOOKUP(ResourceEffects[[#This Row],[Resource Name]],ResourceNames,ResourceIds,"")</f>
        <v>5201</v>
      </c>
      <c r="U360" s="12">
        <f>_xlfn.XLOOKUP(ResourceEffects[[#This Row],[Event Type]],EventTypeNames,EventTypeIds,"")</f>
        <v>1</v>
      </c>
      <c r="V360" s="12">
        <f>IF(ResourceEffects[[#This Row],[Is Local]]="Yes",1,0)</f>
        <v>1</v>
      </c>
      <c r="W360" s="12">
        <f>IF(ResourceEffects[[#This Row],[Is Installed]]="Yes",1,0)</f>
        <v>0</v>
      </c>
      <c r="X360" s="12">
        <f>IF(ResourceEffects[[#This Row],[Status]]="Locked",1,0)</f>
        <v>0</v>
      </c>
      <c r="Y360" s="12">
        <f>IF(ResourceEffects[[#This Row],[event_type]]=1,0,1)</f>
        <v>0</v>
      </c>
      <c r="Z360" s="12">
        <f>IF(ResourceEffects[[#This Row],[Use Abundancies]]="Yes",1,0)</f>
        <v>0</v>
      </c>
      <c r="AA360" s="12">
        <f>ResourceEffects[[#This Row],[∆]]</f>
        <v>1</v>
      </c>
    </row>
    <row r="361" spans="1:27" x14ac:dyDescent="0.3">
      <c r="A361" s="15">
        <v>1</v>
      </c>
      <c r="B361" t="s">
        <v>137</v>
      </c>
      <c r="C361" s="14" t="s">
        <v>478</v>
      </c>
      <c r="D361" s="11" t="s">
        <v>395</v>
      </c>
      <c r="E361" s="11">
        <v>12</v>
      </c>
      <c r="F361" s="27" t="s">
        <v>387</v>
      </c>
      <c r="G361" t="s">
        <v>176</v>
      </c>
      <c r="H361" s="11" t="str">
        <f t="shared" si="41"/>
        <v>No</v>
      </c>
      <c r="I361" s="11">
        <f>0</f>
        <v>0</v>
      </c>
      <c r="J361" s="11" t="str">
        <f t="shared" si="42"/>
        <v>Yes</v>
      </c>
      <c r="K361" s="11" t="str">
        <f t="shared" si="43"/>
        <v>No</v>
      </c>
      <c r="L361" s="11">
        <f>INT(ResourceEffects[[#This Row],[Time Factor]]*TimeInterval/60/60/24)</f>
        <v>0</v>
      </c>
      <c r="M361" s="11">
        <f>INT(ResourceEffects[[#This Row],[Time Factor]]*TimeInterval/60/60)-ResourceEffects[[#This Row],[Days]]*24</f>
        <v>0</v>
      </c>
      <c r="N361" s="11">
        <f>INT(ResourceEffects[[#This Row],[Time Factor]]*TimeInterval/60)-ResourceEffects[[#This Row],[Hours]]*60-ResourceEffects[[#This Row],[Days]]*60*24</f>
        <v>0</v>
      </c>
      <c r="O361" s="11">
        <f>ResourceEffects[[#This Row],[Time Factor]]*TimeInterval-ResourceEffects[[#This Row],[Min]]*60-ResourceEffects[[#This Row],[Hours]]*60*60-ResourceEffects[[#This Row],[Days]]*60*60*24</f>
        <v>1</v>
      </c>
      <c r="P361" s="12">
        <f t="shared" ca="1" si="34"/>
        <v>484550837</v>
      </c>
      <c r="Q361" s="12">
        <f>_xlfn.XLOOKUP(ResourceEffects[[#This Row],[Protocol Name]],ProtocolNamesCol,ProtocolIds,"")</f>
        <v>21220</v>
      </c>
      <c r="R361" s="12">
        <f>ResourceEffects[[#This Row],[Time Factor]]</f>
        <v>1</v>
      </c>
      <c r="S361" s="12">
        <f>ResourceEffects[[#This Row],[Drone ID]]</f>
        <v>0</v>
      </c>
      <c r="T361" s="12">
        <f>_xlfn.XLOOKUP(ResourceEffects[[#This Row],[Resource Name]],ResourceNames,ResourceIds,"")</f>
        <v>1220</v>
      </c>
      <c r="U361" s="12">
        <f>_xlfn.XLOOKUP(ResourceEffects[[#This Row],[Event Type]],EventTypeNames,EventTypeIds,"")</f>
        <v>2</v>
      </c>
      <c r="V361" s="12">
        <f>IF(ResourceEffects[[#This Row],[Is Local]]="Yes",1,0)</f>
        <v>1</v>
      </c>
      <c r="W361" s="12">
        <f>IF(ResourceEffects[[#This Row],[Is Installed]]="Yes",1,0)</f>
        <v>0</v>
      </c>
      <c r="X361" s="12">
        <f>IF(ResourceEffects[[#This Row],[Status]]="Locked",1,0)</f>
        <v>0</v>
      </c>
      <c r="Y361" s="12">
        <f>IF(ResourceEffects[[#This Row],[event_type]]=1,0,1)</f>
        <v>1</v>
      </c>
      <c r="Z361" s="12">
        <f>IF(ResourceEffects[[#This Row],[Use Abundancies]]="Yes",1,0)</f>
        <v>0</v>
      </c>
      <c r="AA361" s="12">
        <f>ResourceEffects[[#This Row],[∆]]</f>
        <v>12</v>
      </c>
    </row>
    <row r="362" spans="1:27" x14ac:dyDescent="0.3">
      <c r="A362" s="16">
        <v>2</v>
      </c>
      <c r="B362" s="32" t="s">
        <v>137</v>
      </c>
      <c r="C362" s="14" t="s">
        <v>481</v>
      </c>
      <c r="D362" s="11" t="s">
        <v>395</v>
      </c>
      <c r="E362" s="11">
        <v>1</v>
      </c>
      <c r="F362" s="27" t="s">
        <v>387</v>
      </c>
      <c r="G362" t="s">
        <v>476</v>
      </c>
      <c r="H362" s="11" t="s">
        <v>429</v>
      </c>
      <c r="I362" s="11">
        <v>0</v>
      </c>
      <c r="J362" s="11" t="s">
        <v>386</v>
      </c>
      <c r="K362" s="11" t="s">
        <v>429</v>
      </c>
      <c r="L362" s="11">
        <v>0</v>
      </c>
      <c r="M362" s="11">
        <v>0</v>
      </c>
      <c r="N362" s="11">
        <v>0</v>
      </c>
      <c r="O362" s="11">
        <v>2</v>
      </c>
      <c r="P362" s="12">
        <f t="shared" ca="1" si="34"/>
        <v>684338073</v>
      </c>
      <c r="Q362" s="12">
        <f>_xlfn.XLOOKUP(ResourceEffects[[#This Row],[Protocol Name]],ProtocolNamesCol,ProtocolIds,"")</f>
        <v>21220</v>
      </c>
      <c r="R362" s="12">
        <f>ResourceEffects[[#This Row],[Time Factor]]</f>
        <v>2</v>
      </c>
      <c r="S362" s="12">
        <f>ResourceEffects[[#This Row],[Drone ID]]</f>
        <v>0</v>
      </c>
      <c r="T362" s="12">
        <f>_xlfn.XLOOKUP(ResourceEffects[[#This Row],[Resource Name]],ResourceNames,ResourceIds,"")</f>
        <v>5201</v>
      </c>
      <c r="U362" s="12">
        <f>_xlfn.XLOOKUP(ResourceEffects[[#This Row],[Event Type]],EventTypeNames,EventTypeIds,"")</f>
        <v>2</v>
      </c>
      <c r="V362" s="12">
        <f>IF(ResourceEffects[[#This Row],[Is Local]]="Yes",1,0)</f>
        <v>1</v>
      </c>
      <c r="W362" s="12">
        <f>IF(ResourceEffects[[#This Row],[Is Installed]]="Yes",1,0)</f>
        <v>0</v>
      </c>
      <c r="X362" s="12">
        <f>IF(ResourceEffects[[#This Row],[Status]]="Locked",1,0)</f>
        <v>0</v>
      </c>
      <c r="Y362" s="12">
        <f>IF(ResourceEffects[[#This Row],[event_type]]=1,0,1)</f>
        <v>1</v>
      </c>
      <c r="Z362" s="12">
        <f>IF(ResourceEffects[[#This Row],[Use Abundancies]]="Yes",1,0)</f>
        <v>0</v>
      </c>
      <c r="AA362" s="12">
        <f>ResourceEffects[[#This Row],[∆]]</f>
        <v>1</v>
      </c>
    </row>
    <row r="363" spans="1:27" x14ac:dyDescent="0.3">
      <c r="A363" s="16">
        <v>2</v>
      </c>
      <c r="B363" s="32" t="s">
        <v>137</v>
      </c>
      <c r="C363" s="14" t="s">
        <v>481</v>
      </c>
      <c r="D363" s="11" t="s">
        <v>394</v>
      </c>
      <c r="E363" s="11">
        <v>1</v>
      </c>
      <c r="F363" s="27" t="s">
        <v>383</v>
      </c>
      <c r="G363" t="s">
        <v>476</v>
      </c>
      <c r="H363" s="11" t="s">
        <v>429</v>
      </c>
      <c r="I363" s="11">
        <v>0</v>
      </c>
      <c r="J363" s="11" t="s">
        <v>386</v>
      </c>
      <c r="K363" s="11" t="s">
        <v>429</v>
      </c>
      <c r="L363" s="11">
        <v>0</v>
      </c>
      <c r="M363" s="11">
        <v>0</v>
      </c>
      <c r="N363" s="11">
        <v>0</v>
      </c>
      <c r="O363" s="11">
        <v>2</v>
      </c>
      <c r="P363" s="12">
        <f t="shared" ca="1" si="34"/>
        <v>251157920</v>
      </c>
      <c r="Q363" s="12">
        <f>_xlfn.XLOOKUP(ResourceEffects[[#This Row],[Protocol Name]],ProtocolNamesCol,ProtocolIds,"")</f>
        <v>21220</v>
      </c>
      <c r="R363" s="12">
        <f>ResourceEffects[[#This Row],[Time Factor]]</f>
        <v>2</v>
      </c>
      <c r="S363" s="12">
        <f>ResourceEffects[[#This Row],[Drone ID]]</f>
        <v>0</v>
      </c>
      <c r="T363" s="12">
        <f>_xlfn.XLOOKUP(ResourceEffects[[#This Row],[Resource Name]],ResourceNames,ResourceIds,"")</f>
        <v>5201</v>
      </c>
      <c r="U363" s="12">
        <f>_xlfn.XLOOKUP(ResourceEffects[[#This Row],[Event Type]],EventTypeNames,EventTypeIds,"")</f>
        <v>1</v>
      </c>
      <c r="V363" s="12">
        <f>IF(ResourceEffects[[#This Row],[Is Local]]="Yes",1,0)</f>
        <v>1</v>
      </c>
      <c r="W363" s="12">
        <f>IF(ResourceEffects[[#This Row],[Is Installed]]="Yes",1,0)</f>
        <v>0</v>
      </c>
      <c r="X363" s="12">
        <f>IF(ResourceEffects[[#This Row],[Status]]="Locked",1,0)</f>
        <v>1</v>
      </c>
      <c r="Y363" s="12">
        <f>IF(ResourceEffects[[#This Row],[event_type]]=1,0,1)</f>
        <v>0</v>
      </c>
      <c r="Z363" s="12">
        <f>IF(ResourceEffects[[#This Row],[Use Abundancies]]="Yes",1,0)</f>
        <v>0</v>
      </c>
      <c r="AA363" s="12">
        <f>ResourceEffects[[#This Row],[∆]]</f>
        <v>1</v>
      </c>
    </row>
    <row r="364" spans="1:27" x14ac:dyDescent="0.3">
      <c r="A364" s="16">
        <v>9</v>
      </c>
      <c r="B364" s="32" t="s">
        <v>137</v>
      </c>
      <c r="C364" s="14" t="s">
        <v>482</v>
      </c>
      <c r="D364" s="11" t="s">
        <v>395</v>
      </c>
      <c r="E364" s="11">
        <v>1</v>
      </c>
      <c r="F364" s="27" t="s">
        <v>383</v>
      </c>
      <c r="G364" t="s">
        <v>476</v>
      </c>
      <c r="H364" s="11" t="str">
        <f t="shared" ref="H364:H370" si="44">"No"</f>
        <v>No</v>
      </c>
      <c r="I364" s="11">
        <f>0</f>
        <v>0</v>
      </c>
      <c r="J364" s="11" t="str">
        <f t="shared" ref="J364:J370" si="45">"Yes"</f>
        <v>Yes</v>
      </c>
      <c r="K364" s="11" t="str">
        <f t="shared" ref="K364:K370" si="46">"No"</f>
        <v>No</v>
      </c>
      <c r="L364" s="11">
        <f>INT(ResourceEffects[[#This Row],[Time Factor]]*TimeInterval/60/60/24)</f>
        <v>0</v>
      </c>
      <c r="M364" s="11">
        <f>INT(ResourceEffects[[#This Row],[Time Factor]]*TimeInterval/60/60)-ResourceEffects[[#This Row],[Days]]*24</f>
        <v>0</v>
      </c>
      <c r="N364" s="11">
        <f>INT(ResourceEffects[[#This Row],[Time Factor]]*TimeInterval/60)-ResourceEffects[[#This Row],[Hours]]*60-ResourceEffects[[#This Row],[Days]]*60*24</f>
        <v>0</v>
      </c>
      <c r="O364" s="11">
        <f>ResourceEffects[[#This Row],[Time Factor]]*TimeInterval-ResourceEffects[[#This Row],[Min]]*60-ResourceEffects[[#This Row],[Hours]]*60*60-ResourceEffects[[#This Row],[Days]]*60*60*24</f>
        <v>9</v>
      </c>
      <c r="P364" s="12">
        <f t="shared" ca="1" si="34"/>
        <v>709022882</v>
      </c>
      <c r="Q364" s="12">
        <f>_xlfn.XLOOKUP(ResourceEffects[[#This Row],[Protocol Name]],ProtocolNamesCol,ProtocolIds,"")</f>
        <v>21220</v>
      </c>
      <c r="R364" s="12">
        <f>ResourceEffects[[#This Row],[Time Factor]]</f>
        <v>9</v>
      </c>
      <c r="S364" s="12">
        <f>ResourceEffects[[#This Row],[Drone ID]]</f>
        <v>0</v>
      </c>
      <c r="T364" s="12">
        <f>_xlfn.XLOOKUP(ResourceEffects[[#This Row],[Resource Name]],ResourceNames,ResourceIds,"")</f>
        <v>5201</v>
      </c>
      <c r="U364" s="12">
        <f>_xlfn.XLOOKUP(ResourceEffects[[#This Row],[Event Type]],EventTypeNames,EventTypeIds,"")</f>
        <v>2</v>
      </c>
      <c r="V364" s="12">
        <f>IF(ResourceEffects[[#This Row],[Is Local]]="Yes",1,0)</f>
        <v>1</v>
      </c>
      <c r="W364" s="12">
        <f>IF(ResourceEffects[[#This Row],[Is Installed]]="Yes",1,0)</f>
        <v>0</v>
      </c>
      <c r="X364" s="12">
        <f>IF(ResourceEffects[[#This Row],[Status]]="Locked",1,0)</f>
        <v>1</v>
      </c>
      <c r="Y364" s="12">
        <f>IF(ResourceEffects[[#This Row],[event_type]]=1,0,1)</f>
        <v>1</v>
      </c>
      <c r="Z364" s="12">
        <f>IF(ResourceEffects[[#This Row],[Use Abundancies]]="Yes",1,0)</f>
        <v>0</v>
      </c>
      <c r="AA364" s="12">
        <f>ResourceEffects[[#This Row],[∆]]</f>
        <v>1</v>
      </c>
    </row>
    <row r="365" spans="1:27" x14ac:dyDescent="0.3">
      <c r="A365" s="16">
        <v>9</v>
      </c>
      <c r="B365" s="32" t="s">
        <v>137</v>
      </c>
      <c r="C365" s="14" t="s">
        <v>482</v>
      </c>
      <c r="D365" s="11" t="s">
        <v>394</v>
      </c>
      <c r="E365" s="11">
        <v>1</v>
      </c>
      <c r="F365" s="27" t="s">
        <v>387</v>
      </c>
      <c r="G365" t="s">
        <v>476</v>
      </c>
      <c r="H365" s="11" t="str">
        <f t="shared" si="44"/>
        <v>No</v>
      </c>
      <c r="I365" s="11">
        <f>0</f>
        <v>0</v>
      </c>
      <c r="J365" s="11" t="str">
        <f t="shared" si="45"/>
        <v>Yes</v>
      </c>
      <c r="K365" s="11" t="str">
        <f t="shared" si="46"/>
        <v>No</v>
      </c>
      <c r="L365" s="11">
        <f>INT(ResourceEffects[[#This Row],[Time Factor]]*TimeInterval/60/60/24)</f>
        <v>0</v>
      </c>
      <c r="M365" s="11">
        <f>INT(ResourceEffects[[#This Row],[Time Factor]]*TimeInterval/60/60)-ResourceEffects[[#This Row],[Days]]*24</f>
        <v>0</v>
      </c>
      <c r="N365" s="11">
        <f>INT(ResourceEffects[[#This Row],[Time Factor]]*TimeInterval/60)-ResourceEffects[[#This Row],[Hours]]*60-ResourceEffects[[#This Row],[Days]]*60*24</f>
        <v>0</v>
      </c>
      <c r="O365" s="11">
        <f>ResourceEffects[[#This Row],[Time Factor]]*TimeInterval-ResourceEffects[[#This Row],[Min]]*60-ResourceEffects[[#This Row],[Hours]]*60*60-ResourceEffects[[#This Row],[Days]]*60*60*24</f>
        <v>9</v>
      </c>
      <c r="P365" s="12">
        <f t="shared" ca="1" si="34"/>
        <v>237973061</v>
      </c>
      <c r="Q365" s="12">
        <f>_xlfn.XLOOKUP(ResourceEffects[[#This Row],[Protocol Name]],ProtocolNamesCol,ProtocolIds,"")</f>
        <v>21220</v>
      </c>
      <c r="R365" s="12">
        <f>ResourceEffects[[#This Row],[Time Factor]]</f>
        <v>9</v>
      </c>
      <c r="S365" s="12">
        <f>ResourceEffects[[#This Row],[Drone ID]]</f>
        <v>0</v>
      </c>
      <c r="T365" s="12">
        <f>_xlfn.XLOOKUP(ResourceEffects[[#This Row],[Resource Name]],ResourceNames,ResourceIds,"")</f>
        <v>5201</v>
      </c>
      <c r="U365" s="12">
        <f>_xlfn.XLOOKUP(ResourceEffects[[#This Row],[Event Type]],EventTypeNames,EventTypeIds,"")</f>
        <v>1</v>
      </c>
      <c r="V365" s="12">
        <f>IF(ResourceEffects[[#This Row],[Is Local]]="Yes",1,0)</f>
        <v>1</v>
      </c>
      <c r="W365" s="12">
        <f>IF(ResourceEffects[[#This Row],[Is Installed]]="Yes",1,0)</f>
        <v>0</v>
      </c>
      <c r="X365" s="12">
        <f>IF(ResourceEffects[[#This Row],[Status]]="Locked",1,0)</f>
        <v>0</v>
      </c>
      <c r="Y365" s="12">
        <f>IF(ResourceEffects[[#This Row],[event_type]]=1,0,1)</f>
        <v>0</v>
      </c>
      <c r="Z365" s="12">
        <f>IF(ResourceEffects[[#This Row],[Use Abundancies]]="Yes",1,0)</f>
        <v>0</v>
      </c>
      <c r="AA365" s="12">
        <f>ResourceEffects[[#This Row],[∆]]</f>
        <v>1</v>
      </c>
    </row>
    <row r="366" spans="1:27" x14ac:dyDescent="0.3">
      <c r="A366" s="15">
        <v>10</v>
      </c>
      <c r="B366" t="s">
        <v>137</v>
      </c>
      <c r="C366" s="14" t="s">
        <v>480</v>
      </c>
      <c r="D366" s="11" t="s">
        <v>394</v>
      </c>
      <c r="E366" s="11">
        <v>3</v>
      </c>
      <c r="F366" s="27" t="s">
        <v>387</v>
      </c>
      <c r="G366" t="s">
        <v>188</v>
      </c>
      <c r="H366" s="11" t="str">
        <f t="shared" si="44"/>
        <v>No</v>
      </c>
      <c r="I366" s="11">
        <f>0</f>
        <v>0</v>
      </c>
      <c r="J366" s="11" t="str">
        <f t="shared" si="45"/>
        <v>Yes</v>
      </c>
      <c r="K366" s="11" t="str">
        <f t="shared" si="46"/>
        <v>No</v>
      </c>
      <c r="L366" s="11">
        <f>INT(ResourceEffects[[#This Row],[Time Factor]]*TimeInterval/60/60/24)</f>
        <v>0</v>
      </c>
      <c r="M366" s="11">
        <f>INT(ResourceEffects[[#This Row],[Time Factor]]*TimeInterval/60/60)-ResourceEffects[[#This Row],[Days]]*24</f>
        <v>0</v>
      </c>
      <c r="N366" s="11">
        <f>INT(ResourceEffects[[#This Row],[Time Factor]]*TimeInterval/60)-ResourceEffects[[#This Row],[Hours]]*60-ResourceEffects[[#This Row],[Days]]*60*24</f>
        <v>0</v>
      </c>
      <c r="O366" s="11">
        <f>ResourceEffects[[#This Row],[Time Factor]]*TimeInterval-ResourceEffects[[#This Row],[Min]]*60-ResourceEffects[[#This Row],[Hours]]*60*60-ResourceEffects[[#This Row],[Days]]*60*60*24</f>
        <v>10</v>
      </c>
      <c r="P366" s="12">
        <f t="shared" ca="1" si="34"/>
        <v>997098794</v>
      </c>
      <c r="Q366" s="12">
        <f>_xlfn.XLOOKUP(ResourceEffects[[#This Row],[Protocol Name]],ProtocolNamesCol,ProtocolIds,"")</f>
        <v>21220</v>
      </c>
      <c r="R366" s="12">
        <f>ResourceEffects[[#This Row],[Time Factor]]</f>
        <v>10</v>
      </c>
      <c r="S366" s="12">
        <f>ResourceEffects[[#This Row],[Drone ID]]</f>
        <v>0</v>
      </c>
      <c r="T366" s="12">
        <f>_xlfn.XLOOKUP(ResourceEffects[[#This Row],[Resource Name]],ResourceNames,ResourceIds,"")</f>
        <v>2011</v>
      </c>
      <c r="U366" s="12">
        <f>_xlfn.XLOOKUP(ResourceEffects[[#This Row],[Event Type]],EventTypeNames,EventTypeIds,"")</f>
        <v>1</v>
      </c>
      <c r="V366" s="12">
        <f>IF(ResourceEffects[[#This Row],[Is Local]]="Yes",1,0)</f>
        <v>1</v>
      </c>
      <c r="W366" s="12">
        <f>IF(ResourceEffects[[#This Row],[Is Installed]]="Yes",1,0)</f>
        <v>0</v>
      </c>
      <c r="X366" s="12">
        <f>IF(ResourceEffects[[#This Row],[Status]]="Locked",1,0)</f>
        <v>0</v>
      </c>
      <c r="Y366" s="12">
        <f>IF(ResourceEffects[[#This Row],[event_type]]=1,0,1)</f>
        <v>0</v>
      </c>
      <c r="Z366" s="12">
        <f>IF(ResourceEffects[[#This Row],[Use Abundancies]]="Yes",1,0)</f>
        <v>0</v>
      </c>
      <c r="AA366" s="12">
        <f>ResourceEffects[[#This Row],[∆]]</f>
        <v>3</v>
      </c>
    </row>
    <row r="367" spans="1:27" x14ac:dyDescent="0.3">
      <c r="A367" s="15">
        <v>10</v>
      </c>
      <c r="B367" t="s">
        <v>137</v>
      </c>
      <c r="C367" s="14" t="s">
        <v>480</v>
      </c>
      <c r="D367" s="11" t="s">
        <v>394</v>
      </c>
      <c r="E367" s="11">
        <v>1</v>
      </c>
      <c r="F367" s="27" t="s">
        <v>387</v>
      </c>
      <c r="G367" t="s">
        <v>206</v>
      </c>
      <c r="H367" s="11" t="str">
        <f t="shared" si="44"/>
        <v>No</v>
      </c>
      <c r="I367" s="11">
        <f>0</f>
        <v>0</v>
      </c>
      <c r="J367" s="11" t="str">
        <f t="shared" si="45"/>
        <v>Yes</v>
      </c>
      <c r="K367" s="11" t="str">
        <f t="shared" si="46"/>
        <v>No</v>
      </c>
      <c r="L367" s="11">
        <f>INT(ResourceEffects[[#This Row],[Time Factor]]*TimeInterval/60/60/24)</f>
        <v>0</v>
      </c>
      <c r="M367" s="11">
        <f>INT(ResourceEffects[[#This Row],[Time Factor]]*TimeInterval/60/60)-ResourceEffects[[#This Row],[Days]]*24</f>
        <v>0</v>
      </c>
      <c r="N367" s="11">
        <f>INT(ResourceEffects[[#This Row],[Time Factor]]*TimeInterval/60)-ResourceEffects[[#This Row],[Hours]]*60-ResourceEffects[[#This Row],[Days]]*60*24</f>
        <v>0</v>
      </c>
      <c r="O367" s="11">
        <f>ResourceEffects[[#This Row],[Time Factor]]*TimeInterval-ResourceEffects[[#This Row],[Min]]*60-ResourceEffects[[#This Row],[Hours]]*60*60-ResourceEffects[[#This Row],[Days]]*60*60*24</f>
        <v>10</v>
      </c>
      <c r="P367" s="12">
        <f t="shared" ca="1" si="34"/>
        <v>684985414</v>
      </c>
      <c r="Q367" s="12">
        <f>_xlfn.XLOOKUP(ResourceEffects[[#This Row],[Protocol Name]],ProtocolNamesCol,ProtocolIds,"")</f>
        <v>21220</v>
      </c>
      <c r="R367" s="12">
        <f>ResourceEffects[[#This Row],[Time Factor]]</f>
        <v>10</v>
      </c>
      <c r="S367" s="12">
        <f>ResourceEffects[[#This Row],[Drone ID]]</f>
        <v>0</v>
      </c>
      <c r="T367" s="12">
        <f>_xlfn.XLOOKUP(ResourceEffects[[#This Row],[Resource Name]],ResourceNames,ResourceIds,"")</f>
        <v>2041</v>
      </c>
      <c r="U367" s="12">
        <f>_xlfn.XLOOKUP(ResourceEffects[[#This Row],[Event Type]],EventTypeNames,EventTypeIds,"")</f>
        <v>1</v>
      </c>
      <c r="V367" s="12">
        <f>IF(ResourceEffects[[#This Row],[Is Local]]="Yes",1,0)</f>
        <v>1</v>
      </c>
      <c r="W367" s="12">
        <f>IF(ResourceEffects[[#This Row],[Is Installed]]="Yes",1,0)</f>
        <v>0</v>
      </c>
      <c r="X367" s="12">
        <f>IF(ResourceEffects[[#This Row],[Status]]="Locked",1,0)</f>
        <v>0</v>
      </c>
      <c r="Y367" s="12">
        <f>IF(ResourceEffects[[#This Row],[event_type]]=1,0,1)</f>
        <v>0</v>
      </c>
      <c r="Z367" s="12">
        <f>IF(ResourceEffects[[#This Row],[Use Abundancies]]="Yes",1,0)</f>
        <v>0</v>
      </c>
      <c r="AA367" s="12">
        <f>ResourceEffects[[#This Row],[∆]]</f>
        <v>1</v>
      </c>
    </row>
    <row r="368" spans="1:27" x14ac:dyDescent="0.3">
      <c r="A368" s="16">
        <v>0</v>
      </c>
      <c r="B368" s="32" t="s">
        <v>138</v>
      </c>
      <c r="C368" s="14" t="s">
        <v>479</v>
      </c>
      <c r="D368" s="11" t="s">
        <v>395</v>
      </c>
      <c r="E368" s="11">
        <v>1</v>
      </c>
      <c r="F368" s="27" t="s">
        <v>387</v>
      </c>
      <c r="G368" t="s">
        <v>476</v>
      </c>
      <c r="H368" s="11" t="str">
        <f t="shared" si="44"/>
        <v>No</v>
      </c>
      <c r="I368" s="11">
        <f>0</f>
        <v>0</v>
      </c>
      <c r="J368" s="11" t="str">
        <f t="shared" si="45"/>
        <v>Yes</v>
      </c>
      <c r="K368" s="11" t="str">
        <f t="shared" si="46"/>
        <v>No</v>
      </c>
      <c r="L368" s="11">
        <f>INT(ResourceEffects[[#This Row],[Time Factor]]*TimeInterval/60/60/24)</f>
        <v>0</v>
      </c>
      <c r="M368" s="11">
        <f>INT(ResourceEffects[[#This Row],[Time Factor]]*TimeInterval/60/60)-ResourceEffects[[#This Row],[Days]]*24</f>
        <v>0</v>
      </c>
      <c r="N368" s="11">
        <f>INT(ResourceEffects[[#This Row],[Time Factor]]*TimeInterval/60)-ResourceEffects[[#This Row],[Hours]]*60-ResourceEffects[[#This Row],[Days]]*60*24</f>
        <v>0</v>
      </c>
      <c r="O368" s="11">
        <f>ResourceEffects[[#This Row],[Time Factor]]*TimeInterval-ResourceEffects[[#This Row],[Min]]*60-ResourceEffects[[#This Row],[Hours]]*60*60-ResourceEffects[[#This Row],[Days]]*60*60*24</f>
        <v>0</v>
      </c>
      <c r="P368" s="12">
        <f t="shared" ca="1" si="34"/>
        <v>827415589</v>
      </c>
      <c r="Q368" s="12">
        <f>_xlfn.XLOOKUP(ResourceEffects[[#This Row],[Protocol Name]],ProtocolNamesCol,ProtocolIds,"")</f>
        <v>21230</v>
      </c>
      <c r="R368" s="12">
        <f>ResourceEffects[[#This Row],[Time Factor]]</f>
        <v>0</v>
      </c>
      <c r="S368" s="12">
        <f>ResourceEffects[[#This Row],[Drone ID]]</f>
        <v>0</v>
      </c>
      <c r="T368" s="12">
        <f>_xlfn.XLOOKUP(ResourceEffects[[#This Row],[Resource Name]],ResourceNames,ResourceIds,"")</f>
        <v>5201</v>
      </c>
      <c r="U368" s="12">
        <f>_xlfn.XLOOKUP(ResourceEffects[[#This Row],[Event Type]],EventTypeNames,EventTypeIds,"")</f>
        <v>2</v>
      </c>
      <c r="V368" s="12">
        <f>IF(ResourceEffects[[#This Row],[Is Local]]="Yes",1,0)</f>
        <v>1</v>
      </c>
      <c r="W368" s="12">
        <f>IF(ResourceEffects[[#This Row],[Is Installed]]="Yes",1,0)</f>
        <v>0</v>
      </c>
      <c r="X368" s="12">
        <f>IF(ResourceEffects[[#This Row],[Status]]="Locked",1,0)</f>
        <v>0</v>
      </c>
      <c r="Y368" s="12">
        <f>IF(ResourceEffects[[#This Row],[event_type]]=1,0,1)</f>
        <v>1</v>
      </c>
      <c r="Z368" s="12">
        <f>IF(ResourceEffects[[#This Row],[Use Abundancies]]="Yes",1,0)</f>
        <v>0</v>
      </c>
      <c r="AA368" s="12">
        <f>ResourceEffects[[#This Row],[∆]]</f>
        <v>1</v>
      </c>
    </row>
    <row r="369" spans="1:27" x14ac:dyDescent="0.3">
      <c r="A369" s="16">
        <v>0</v>
      </c>
      <c r="B369" s="32" t="s">
        <v>138</v>
      </c>
      <c r="C369" s="14" t="s">
        <v>479</v>
      </c>
      <c r="D369" s="11" t="s">
        <v>394</v>
      </c>
      <c r="E369" s="11">
        <v>1</v>
      </c>
      <c r="F369" s="27" t="s">
        <v>387</v>
      </c>
      <c r="G369" t="s">
        <v>476</v>
      </c>
      <c r="H369" s="11" t="str">
        <f t="shared" si="44"/>
        <v>No</v>
      </c>
      <c r="I369" s="11">
        <f>0</f>
        <v>0</v>
      </c>
      <c r="J369" s="11" t="str">
        <f t="shared" si="45"/>
        <v>Yes</v>
      </c>
      <c r="K369" s="11" t="str">
        <f t="shared" si="46"/>
        <v>No</v>
      </c>
      <c r="L369" s="11">
        <f>INT(ResourceEffects[[#This Row],[Time Factor]]*TimeInterval/60/60/24)</f>
        <v>0</v>
      </c>
      <c r="M369" s="11">
        <f>INT(ResourceEffects[[#This Row],[Time Factor]]*TimeInterval/60/60)-ResourceEffects[[#This Row],[Days]]*24</f>
        <v>0</v>
      </c>
      <c r="N369" s="11">
        <f>INT(ResourceEffects[[#This Row],[Time Factor]]*TimeInterval/60)-ResourceEffects[[#This Row],[Hours]]*60-ResourceEffects[[#This Row],[Days]]*60*24</f>
        <v>0</v>
      </c>
      <c r="O369" s="11">
        <f>ResourceEffects[[#This Row],[Time Factor]]*TimeInterval-ResourceEffects[[#This Row],[Min]]*60-ResourceEffects[[#This Row],[Hours]]*60*60-ResourceEffects[[#This Row],[Days]]*60*60*24</f>
        <v>0</v>
      </c>
      <c r="P369" s="12">
        <f t="shared" ca="1" si="34"/>
        <v>39093193</v>
      </c>
      <c r="Q369" s="12">
        <f>_xlfn.XLOOKUP(ResourceEffects[[#This Row],[Protocol Name]],ProtocolNamesCol,ProtocolIds,"")</f>
        <v>21230</v>
      </c>
      <c r="R369" s="12">
        <f>ResourceEffects[[#This Row],[Time Factor]]</f>
        <v>0</v>
      </c>
      <c r="S369" s="12">
        <f>ResourceEffects[[#This Row],[Drone ID]]</f>
        <v>0</v>
      </c>
      <c r="T369" s="12">
        <f>_xlfn.XLOOKUP(ResourceEffects[[#This Row],[Resource Name]],ResourceNames,ResourceIds,"")</f>
        <v>5201</v>
      </c>
      <c r="U369" s="12">
        <f>_xlfn.XLOOKUP(ResourceEffects[[#This Row],[Event Type]],EventTypeNames,EventTypeIds,"")</f>
        <v>1</v>
      </c>
      <c r="V369" s="12">
        <f>IF(ResourceEffects[[#This Row],[Is Local]]="Yes",1,0)</f>
        <v>1</v>
      </c>
      <c r="W369" s="12">
        <f>IF(ResourceEffects[[#This Row],[Is Installed]]="Yes",1,0)</f>
        <v>0</v>
      </c>
      <c r="X369" s="12">
        <f>IF(ResourceEffects[[#This Row],[Status]]="Locked",1,0)</f>
        <v>0</v>
      </c>
      <c r="Y369" s="12">
        <f>IF(ResourceEffects[[#This Row],[event_type]]=1,0,1)</f>
        <v>0</v>
      </c>
      <c r="Z369" s="12">
        <f>IF(ResourceEffects[[#This Row],[Use Abundancies]]="Yes",1,0)</f>
        <v>0</v>
      </c>
      <c r="AA369" s="12">
        <f>ResourceEffects[[#This Row],[∆]]</f>
        <v>1</v>
      </c>
    </row>
    <row r="370" spans="1:27" x14ac:dyDescent="0.3">
      <c r="A370" s="15">
        <v>1</v>
      </c>
      <c r="B370" t="s">
        <v>138</v>
      </c>
      <c r="C370" s="14" t="s">
        <v>478</v>
      </c>
      <c r="D370" s="11" t="s">
        <v>395</v>
      </c>
      <c r="E370" s="11">
        <v>12</v>
      </c>
      <c r="F370" s="27" t="s">
        <v>387</v>
      </c>
      <c r="G370" t="s">
        <v>177</v>
      </c>
      <c r="H370" s="11" t="str">
        <f t="shared" si="44"/>
        <v>No</v>
      </c>
      <c r="I370" s="11">
        <f>0</f>
        <v>0</v>
      </c>
      <c r="J370" s="11" t="str">
        <f t="shared" si="45"/>
        <v>Yes</v>
      </c>
      <c r="K370" s="11" t="str">
        <f t="shared" si="46"/>
        <v>No</v>
      </c>
      <c r="L370" s="11">
        <f>INT(ResourceEffects[[#This Row],[Time Factor]]*TimeInterval/60/60/24)</f>
        <v>0</v>
      </c>
      <c r="M370" s="11">
        <f>INT(ResourceEffects[[#This Row],[Time Factor]]*TimeInterval/60/60)-ResourceEffects[[#This Row],[Days]]*24</f>
        <v>0</v>
      </c>
      <c r="N370" s="11">
        <f>INT(ResourceEffects[[#This Row],[Time Factor]]*TimeInterval/60)-ResourceEffects[[#This Row],[Hours]]*60-ResourceEffects[[#This Row],[Days]]*60*24</f>
        <v>0</v>
      </c>
      <c r="O370" s="11">
        <f>ResourceEffects[[#This Row],[Time Factor]]*TimeInterval-ResourceEffects[[#This Row],[Min]]*60-ResourceEffects[[#This Row],[Hours]]*60*60-ResourceEffects[[#This Row],[Days]]*60*60*24</f>
        <v>1</v>
      </c>
      <c r="P370" s="12">
        <f t="shared" ca="1" si="34"/>
        <v>456318340</v>
      </c>
      <c r="Q370" s="12">
        <f>_xlfn.XLOOKUP(ResourceEffects[[#This Row],[Protocol Name]],ProtocolNamesCol,ProtocolIds,"")</f>
        <v>21230</v>
      </c>
      <c r="R370" s="12">
        <f>ResourceEffects[[#This Row],[Time Factor]]</f>
        <v>1</v>
      </c>
      <c r="S370" s="12">
        <f>ResourceEffects[[#This Row],[Drone ID]]</f>
        <v>0</v>
      </c>
      <c r="T370" s="12">
        <f>_xlfn.XLOOKUP(ResourceEffects[[#This Row],[Resource Name]],ResourceNames,ResourceIds,"")</f>
        <v>1230</v>
      </c>
      <c r="U370" s="12">
        <f>_xlfn.XLOOKUP(ResourceEffects[[#This Row],[Event Type]],EventTypeNames,EventTypeIds,"")</f>
        <v>2</v>
      </c>
      <c r="V370" s="12">
        <f>IF(ResourceEffects[[#This Row],[Is Local]]="Yes",1,0)</f>
        <v>1</v>
      </c>
      <c r="W370" s="12">
        <f>IF(ResourceEffects[[#This Row],[Is Installed]]="Yes",1,0)</f>
        <v>0</v>
      </c>
      <c r="X370" s="12">
        <f>IF(ResourceEffects[[#This Row],[Status]]="Locked",1,0)</f>
        <v>0</v>
      </c>
      <c r="Y370" s="12">
        <f>IF(ResourceEffects[[#This Row],[event_type]]=1,0,1)</f>
        <v>1</v>
      </c>
      <c r="Z370" s="12">
        <f>IF(ResourceEffects[[#This Row],[Use Abundancies]]="Yes",1,0)</f>
        <v>0</v>
      </c>
      <c r="AA370" s="12">
        <f>ResourceEffects[[#This Row],[∆]]</f>
        <v>12</v>
      </c>
    </row>
    <row r="371" spans="1:27" x14ac:dyDescent="0.3">
      <c r="A371" s="16">
        <v>2</v>
      </c>
      <c r="B371" s="32" t="s">
        <v>138</v>
      </c>
      <c r="C371" s="14" t="s">
        <v>481</v>
      </c>
      <c r="D371" s="11" t="s">
        <v>395</v>
      </c>
      <c r="E371" s="11">
        <v>1</v>
      </c>
      <c r="F371" s="27" t="s">
        <v>387</v>
      </c>
      <c r="G371" t="s">
        <v>476</v>
      </c>
      <c r="H371" s="11" t="s">
        <v>429</v>
      </c>
      <c r="I371" s="11">
        <v>0</v>
      </c>
      <c r="J371" s="11" t="s">
        <v>386</v>
      </c>
      <c r="K371" s="11" t="s">
        <v>429</v>
      </c>
      <c r="L371" s="11">
        <v>0</v>
      </c>
      <c r="M371" s="11">
        <v>0</v>
      </c>
      <c r="N371" s="11">
        <v>0</v>
      </c>
      <c r="O371" s="11">
        <v>2</v>
      </c>
      <c r="P371" s="12">
        <f t="shared" ca="1" si="34"/>
        <v>165367833</v>
      </c>
      <c r="Q371" s="12">
        <f>_xlfn.XLOOKUP(ResourceEffects[[#This Row],[Protocol Name]],ProtocolNamesCol,ProtocolIds,"")</f>
        <v>21230</v>
      </c>
      <c r="R371" s="12">
        <f>ResourceEffects[[#This Row],[Time Factor]]</f>
        <v>2</v>
      </c>
      <c r="S371" s="12">
        <f>ResourceEffects[[#This Row],[Drone ID]]</f>
        <v>0</v>
      </c>
      <c r="T371" s="12">
        <f>_xlfn.XLOOKUP(ResourceEffects[[#This Row],[Resource Name]],ResourceNames,ResourceIds,"")</f>
        <v>5201</v>
      </c>
      <c r="U371" s="12">
        <f>_xlfn.XLOOKUP(ResourceEffects[[#This Row],[Event Type]],EventTypeNames,EventTypeIds,"")</f>
        <v>2</v>
      </c>
      <c r="V371" s="12">
        <f>IF(ResourceEffects[[#This Row],[Is Local]]="Yes",1,0)</f>
        <v>1</v>
      </c>
      <c r="W371" s="12">
        <f>IF(ResourceEffects[[#This Row],[Is Installed]]="Yes",1,0)</f>
        <v>0</v>
      </c>
      <c r="X371" s="12">
        <f>IF(ResourceEffects[[#This Row],[Status]]="Locked",1,0)</f>
        <v>0</v>
      </c>
      <c r="Y371" s="12">
        <f>IF(ResourceEffects[[#This Row],[event_type]]=1,0,1)</f>
        <v>1</v>
      </c>
      <c r="Z371" s="12">
        <f>IF(ResourceEffects[[#This Row],[Use Abundancies]]="Yes",1,0)</f>
        <v>0</v>
      </c>
      <c r="AA371" s="12">
        <f>ResourceEffects[[#This Row],[∆]]</f>
        <v>1</v>
      </c>
    </row>
    <row r="372" spans="1:27" x14ac:dyDescent="0.3">
      <c r="A372" s="16">
        <v>2</v>
      </c>
      <c r="B372" s="9" t="s">
        <v>138</v>
      </c>
      <c r="C372" s="14" t="s">
        <v>481</v>
      </c>
      <c r="D372" s="11" t="s">
        <v>394</v>
      </c>
      <c r="E372" s="11">
        <v>1</v>
      </c>
      <c r="F372" s="27" t="s">
        <v>383</v>
      </c>
      <c r="G372" t="s">
        <v>476</v>
      </c>
      <c r="H372" s="11" t="s">
        <v>429</v>
      </c>
      <c r="I372" s="11">
        <v>0</v>
      </c>
      <c r="J372" s="11" t="s">
        <v>386</v>
      </c>
      <c r="K372" s="11" t="s">
        <v>429</v>
      </c>
      <c r="L372" s="11">
        <v>0</v>
      </c>
      <c r="M372" s="11">
        <v>0</v>
      </c>
      <c r="N372" s="11">
        <v>0</v>
      </c>
      <c r="O372" s="11">
        <v>2</v>
      </c>
      <c r="P372" s="12">
        <f t="shared" ca="1" si="34"/>
        <v>467520983</v>
      </c>
      <c r="Q372" s="12">
        <f>_xlfn.XLOOKUP(ResourceEffects[[#This Row],[Protocol Name]],ProtocolNamesCol,ProtocolIds,"")</f>
        <v>21230</v>
      </c>
      <c r="R372" s="12">
        <f>ResourceEffects[[#This Row],[Time Factor]]</f>
        <v>2</v>
      </c>
      <c r="S372" s="12">
        <f>ResourceEffects[[#This Row],[Drone ID]]</f>
        <v>0</v>
      </c>
      <c r="T372" s="12">
        <f>_xlfn.XLOOKUP(ResourceEffects[[#This Row],[Resource Name]],ResourceNames,ResourceIds,"")</f>
        <v>5201</v>
      </c>
      <c r="U372" s="12">
        <f>_xlfn.XLOOKUP(ResourceEffects[[#This Row],[Event Type]],EventTypeNames,EventTypeIds,"")</f>
        <v>1</v>
      </c>
      <c r="V372" s="12">
        <f>IF(ResourceEffects[[#This Row],[Is Local]]="Yes",1,0)</f>
        <v>1</v>
      </c>
      <c r="W372" s="12">
        <f>IF(ResourceEffects[[#This Row],[Is Installed]]="Yes",1,0)</f>
        <v>0</v>
      </c>
      <c r="X372" s="12">
        <f>IF(ResourceEffects[[#This Row],[Status]]="Locked",1,0)</f>
        <v>1</v>
      </c>
      <c r="Y372" s="12">
        <f>IF(ResourceEffects[[#This Row],[event_type]]=1,0,1)</f>
        <v>0</v>
      </c>
      <c r="Z372" s="12">
        <f>IF(ResourceEffects[[#This Row],[Use Abundancies]]="Yes",1,0)</f>
        <v>0</v>
      </c>
      <c r="AA372" s="12">
        <f>ResourceEffects[[#This Row],[∆]]</f>
        <v>1</v>
      </c>
    </row>
    <row r="373" spans="1:27" x14ac:dyDescent="0.3">
      <c r="A373" s="16">
        <v>9</v>
      </c>
      <c r="B373" s="9" t="s">
        <v>138</v>
      </c>
      <c r="C373" s="14" t="s">
        <v>482</v>
      </c>
      <c r="D373" s="11" t="s">
        <v>395</v>
      </c>
      <c r="E373" s="11">
        <v>1</v>
      </c>
      <c r="F373" s="27" t="s">
        <v>383</v>
      </c>
      <c r="G373" t="s">
        <v>476</v>
      </c>
      <c r="H373" s="11" t="str">
        <f t="shared" ref="H373:H380" si="47">"No"</f>
        <v>No</v>
      </c>
      <c r="I373" s="11">
        <f>0</f>
        <v>0</v>
      </c>
      <c r="J373" s="11" t="str">
        <f t="shared" ref="J373:J380" si="48">"Yes"</f>
        <v>Yes</v>
      </c>
      <c r="K373" s="11" t="str">
        <f t="shared" ref="K373:K380" si="49">"No"</f>
        <v>No</v>
      </c>
      <c r="L373" s="11">
        <f>INT(ResourceEffects[[#This Row],[Time Factor]]*TimeInterval/60/60/24)</f>
        <v>0</v>
      </c>
      <c r="M373" s="11">
        <f>INT(ResourceEffects[[#This Row],[Time Factor]]*TimeInterval/60/60)-ResourceEffects[[#This Row],[Days]]*24</f>
        <v>0</v>
      </c>
      <c r="N373" s="11">
        <f>INT(ResourceEffects[[#This Row],[Time Factor]]*TimeInterval/60)-ResourceEffects[[#This Row],[Hours]]*60-ResourceEffects[[#This Row],[Days]]*60*24</f>
        <v>0</v>
      </c>
      <c r="O373" s="11">
        <f>ResourceEffects[[#This Row],[Time Factor]]*TimeInterval-ResourceEffects[[#This Row],[Min]]*60-ResourceEffects[[#This Row],[Hours]]*60*60-ResourceEffects[[#This Row],[Days]]*60*60*24</f>
        <v>9</v>
      </c>
      <c r="P373" s="12">
        <f t="shared" ca="1" si="34"/>
        <v>271315171</v>
      </c>
      <c r="Q373" s="12">
        <f>_xlfn.XLOOKUP(ResourceEffects[[#This Row],[Protocol Name]],ProtocolNamesCol,ProtocolIds,"")</f>
        <v>21230</v>
      </c>
      <c r="R373" s="12">
        <f>ResourceEffects[[#This Row],[Time Factor]]</f>
        <v>9</v>
      </c>
      <c r="S373" s="12">
        <f>ResourceEffects[[#This Row],[Drone ID]]</f>
        <v>0</v>
      </c>
      <c r="T373" s="12">
        <f>_xlfn.XLOOKUP(ResourceEffects[[#This Row],[Resource Name]],ResourceNames,ResourceIds,"")</f>
        <v>5201</v>
      </c>
      <c r="U373" s="12">
        <f>_xlfn.XLOOKUP(ResourceEffects[[#This Row],[Event Type]],EventTypeNames,EventTypeIds,"")</f>
        <v>2</v>
      </c>
      <c r="V373" s="12">
        <f>IF(ResourceEffects[[#This Row],[Is Local]]="Yes",1,0)</f>
        <v>1</v>
      </c>
      <c r="W373" s="12">
        <f>IF(ResourceEffects[[#This Row],[Is Installed]]="Yes",1,0)</f>
        <v>0</v>
      </c>
      <c r="X373" s="12">
        <f>IF(ResourceEffects[[#This Row],[Status]]="Locked",1,0)</f>
        <v>1</v>
      </c>
      <c r="Y373" s="12">
        <f>IF(ResourceEffects[[#This Row],[event_type]]=1,0,1)</f>
        <v>1</v>
      </c>
      <c r="Z373" s="12">
        <f>IF(ResourceEffects[[#This Row],[Use Abundancies]]="Yes",1,0)</f>
        <v>0</v>
      </c>
      <c r="AA373" s="12">
        <f>ResourceEffects[[#This Row],[∆]]</f>
        <v>1</v>
      </c>
    </row>
    <row r="374" spans="1:27" x14ac:dyDescent="0.3">
      <c r="A374" s="16">
        <v>9</v>
      </c>
      <c r="B374" s="9" t="s">
        <v>138</v>
      </c>
      <c r="C374" s="14" t="s">
        <v>482</v>
      </c>
      <c r="D374" s="11" t="s">
        <v>394</v>
      </c>
      <c r="E374" s="11">
        <v>1</v>
      </c>
      <c r="F374" s="27" t="s">
        <v>387</v>
      </c>
      <c r="G374" t="s">
        <v>476</v>
      </c>
      <c r="H374" s="11" t="str">
        <f t="shared" si="47"/>
        <v>No</v>
      </c>
      <c r="I374" s="11">
        <f>0</f>
        <v>0</v>
      </c>
      <c r="J374" s="11" t="str">
        <f t="shared" si="48"/>
        <v>Yes</v>
      </c>
      <c r="K374" s="11" t="str">
        <f t="shared" si="49"/>
        <v>No</v>
      </c>
      <c r="L374" s="11">
        <f>INT(ResourceEffects[[#This Row],[Time Factor]]*TimeInterval/60/60/24)</f>
        <v>0</v>
      </c>
      <c r="M374" s="11">
        <f>INT(ResourceEffects[[#This Row],[Time Factor]]*TimeInterval/60/60)-ResourceEffects[[#This Row],[Days]]*24</f>
        <v>0</v>
      </c>
      <c r="N374" s="11">
        <f>INT(ResourceEffects[[#This Row],[Time Factor]]*TimeInterval/60)-ResourceEffects[[#This Row],[Hours]]*60-ResourceEffects[[#This Row],[Days]]*60*24</f>
        <v>0</v>
      </c>
      <c r="O374" s="11">
        <f>ResourceEffects[[#This Row],[Time Factor]]*TimeInterval-ResourceEffects[[#This Row],[Min]]*60-ResourceEffects[[#This Row],[Hours]]*60*60-ResourceEffects[[#This Row],[Days]]*60*60*24</f>
        <v>9</v>
      </c>
      <c r="P374" s="12">
        <f t="shared" ca="1" si="34"/>
        <v>466682635</v>
      </c>
      <c r="Q374" s="12">
        <f>_xlfn.XLOOKUP(ResourceEffects[[#This Row],[Protocol Name]],ProtocolNamesCol,ProtocolIds,"")</f>
        <v>21230</v>
      </c>
      <c r="R374" s="12">
        <f>ResourceEffects[[#This Row],[Time Factor]]</f>
        <v>9</v>
      </c>
      <c r="S374" s="12">
        <f>ResourceEffects[[#This Row],[Drone ID]]</f>
        <v>0</v>
      </c>
      <c r="T374" s="12">
        <f>_xlfn.XLOOKUP(ResourceEffects[[#This Row],[Resource Name]],ResourceNames,ResourceIds,"")</f>
        <v>5201</v>
      </c>
      <c r="U374" s="12">
        <f>_xlfn.XLOOKUP(ResourceEffects[[#This Row],[Event Type]],EventTypeNames,EventTypeIds,"")</f>
        <v>1</v>
      </c>
      <c r="V374" s="12">
        <f>IF(ResourceEffects[[#This Row],[Is Local]]="Yes",1,0)</f>
        <v>1</v>
      </c>
      <c r="W374" s="12">
        <f>IF(ResourceEffects[[#This Row],[Is Installed]]="Yes",1,0)</f>
        <v>0</v>
      </c>
      <c r="X374" s="12">
        <f>IF(ResourceEffects[[#This Row],[Status]]="Locked",1,0)</f>
        <v>0</v>
      </c>
      <c r="Y374" s="12">
        <f>IF(ResourceEffects[[#This Row],[event_type]]=1,0,1)</f>
        <v>0</v>
      </c>
      <c r="Z374" s="12">
        <f>IF(ResourceEffects[[#This Row],[Use Abundancies]]="Yes",1,0)</f>
        <v>0</v>
      </c>
      <c r="AA374" s="12">
        <f>ResourceEffects[[#This Row],[∆]]</f>
        <v>1</v>
      </c>
    </row>
    <row r="375" spans="1:27" x14ac:dyDescent="0.3">
      <c r="A375" s="15">
        <v>10</v>
      </c>
      <c r="B375" s="33" t="s">
        <v>138</v>
      </c>
      <c r="C375" s="14" t="s">
        <v>480</v>
      </c>
      <c r="D375" s="11" t="s">
        <v>394</v>
      </c>
      <c r="E375" s="11">
        <v>2</v>
      </c>
      <c r="F375" s="27" t="s">
        <v>387</v>
      </c>
      <c r="G375" t="s">
        <v>188</v>
      </c>
      <c r="H375" s="11" t="str">
        <f t="shared" si="47"/>
        <v>No</v>
      </c>
      <c r="I375" s="11">
        <f>0</f>
        <v>0</v>
      </c>
      <c r="J375" s="11" t="str">
        <f t="shared" si="48"/>
        <v>Yes</v>
      </c>
      <c r="K375" s="11" t="str">
        <f t="shared" si="49"/>
        <v>No</v>
      </c>
      <c r="L375" s="11">
        <f>INT(ResourceEffects[[#This Row],[Time Factor]]*TimeInterval/60/60/24)</f>
        <v>0</v>
      </c>
      <c r="M375" s="11">
        <f>INT(ResourceEffects[[#This Row],[Time Factor]]*TimeInterval/60/60)-ResourceEffects[[#This Row],[Days]]*24</f>
        <v>0</v>
      </c>
      <c r="N375" s="11">
        <f>INT(ResourceEffects[[#This Row],[Time Factor]]*TimeInterval/60)-ResourceEffects[[#This Row],[Hours]]*60-ResourceEffects[[#This Row],[Days]]*60*24</f>
        <v>0</v>
      </c>
      <c r="O375" s="11">
        <f>ResourceEffects[[#This Row],[Time Factor]]*TimeInterval-ResourceEffects[[#This Row],[Min]]*60-ResourceEffects[[#This Row],[Hours]]*60*60-ResourceEffects[[#This Row],[Days]]*60*60*24</f>
        <v>10</v>
      </c>
      <c r="P375" s="12">
        <f t="shared" ca="1" si="34"/>
        <v>462514735</v>
      </c>
      <c r="Q375" s="12">
        <f>_xlfn.XLOOKUP(ResourceEffects[[#This Row],[Protocol Name]],ProtocolNamesCol,ProtocolIds,"")</f>
        <v>21230</v>
      </c>
      <c r="R375" s="12">
        <f>ResourceEffects[[#This Row],[Time Factor]]</f>
        <v>10</v>
      </c>
      <c r="S375" s="12">
        <f>ResourceEffects[[#This Row],[Drone ID]]</f>
        <v>0</v>
      </c>
      <c r="T375" s="12">
        <f>_xlfn.XLOOKUP(ResourceEffects[[#This Row],[Resource Name]],ResourceNames,ResourceIds,"")</f>
        <v>2011</v>
      </c>
      <c r="U375" s="12">
        <f>_xlfn.XLOOKUP(ResourceEffects[[#This Row],[Event Type]],EventTypeNames,EventTypeIds,"")</f>
        <v>1</v>
      </c>
      <c r="V375" s="12">
        <f>IF(ResourceEffects[[#This Row],[Is Local]]="Yes",1,0)</f>
        <v>1</v>
      </c>
      <c r="W375" s="12">
        <f>IF(ResourceEffects[[#This Row],[Is Installed]]="Yes",1,0)</f>
        <v>0</v>
      </c>
      <c r="X375" s="12">
        <f>IF(ResourceEffects[[#This Row],[Status]]="Locked",1,0)</f>
        <v>0</v>
      </c>
      <c r="Y375" s="12">
        <f>IF(ResourceEffects[[#This Row],[event_type]]=1,0,1)</f>
        <v>0</v>
      </c>
      <c r="Z375" s="12">
        <f>IF(ResourceEffects[[#This Row],[Use Abundancies]]="Yes",1,0)</f>
        <v>0</v>
      </c>
      <c r="AA375" s="12">
        <f>ResourceEffects[[#This Row],[∆]]</f>
        <v>2</v>
      </c>
    </row>
    <row r="376" spans="1:27" x14ac:dyDescent="0.3">
      <c r="A376" s="15">
        <v>10</v>
      </c>
      <c r="B376" s="33" t="s">
        <v>138</v>
      </c>
      <c r="C376" s="14" t="s">
        <v>480</v>
      </c>
      <c r="D376" s="11" t="s">
        <v>394</v>
      </c>
      <c r="E376" s="11">
        <v>1</v>
      </c>
      <c r="F376" s="27" t="s">
        <v>387</v>
      </c>
      <c r="G376" t="s">
        <v>202</v>
      </c>
      <c r="H376" s="11" t="str">
        <f t="shared" si="47"/>
        <v>No</v>
      </c>
      <c r="I376" s="11">
        <f>0</f>
        <v>0</v>
      </c>
      <c r="J376" s="11" t="str">
        <f t="shared" si="48"/>
        <v>Yes</v>
      </c>
      <c r="K376" s="11" t="str">
        <f t="shared" si="49"/>
        <v>No</v>
      </c>
      <c r="L376" s="11">
        <f>INT(ResourceEffects[[#This Row],[Time Factor]]*TimeInterval/60/60/24)</f>
        <v>0</v>
      </c>
      <c r="M376" s="11">
        <f>INT(ResourceEffects[[#This Row],[Time Factor]]*TimeInterval/60/60)-ResourceEffects[[#This Row],[Days]]*24</f>
        <v>0</v>
      </c>
      <c r="N376" s="11">
        <f>INT(ResourceEffects[[#This Row],[Time Factor]]*TimeInterval/60)-ResourceEffects[[#This Row],[Hours]]*60-ResourceEffects[[#This Row],[Days]]*60*24</f>
        <v>0</v>
      </c>
      <c r="O376" s="11">
        <f>ResourceEffects[[#This Row],[Time Factor]]*TimeInterval-ResourceEffects[[#This Row],[Min]]*60-ResourceEffects[[#This Row],[Hours]]*60*60-ResourceEffects[[#This Row],[Days]]*60*60*24</f>
        <v>10</v>
      </c>
      <c r="P376" s="12">
        <f t="shared" ca="1" si="34"/>
        <v>235335182</v>
      </c>
      <c r="Q376" s="12">
        <f>_xlfn.XLOOKUP(ResourceEffects[[#This Row],[Protocol Name]],ProtocolNamesCol,ProtocolIds,"")</f>
        <v>21230</v>
      </c>
      <c r="R376" s="12">
        <f>ResourceEffects[[#This Row],[Time Factor]]</f>
        <v>10</v>
      </c>
      <c r="S376" s="12">
        <f>ResourceEffects[[#This Row],[Drone ID]]</f>
        <v>0</v>
      </c>
      <c r="T376" s="12">
        <f>_xlfn.XLOOKUP(ResourceEffects[[#This Row],[Resource Name]],ResourceNames,ResourceIds,"")</f>
        <v>2032</v>
      </c>
      <c r="U376" s="12">
        <f>_xlfn.XLOOKUP(ResourceEffects[[#This Row],[Event Type]],EventTypeNames,EventTypeIds,"")</f>
        <v>1</v>
      </c>
      <c r="V376" s="12">
        <f>IF(ResourceEffects[[#This Row],[Is Local]]="Yes",1,0)</f>
        <v>1</v>
      </c>
      <c r="W376" s="12">
        <f>IF(ResourceEffects[[#This Row],[Is Installed]]="Yes",1,0)</f>
        <v>0</v>
      </c>
      <c r="X376" s="12">
        <f>IF(ResourceEffects[[#This Row],[Status]]="Locked",1,0)</f>
        <v>0</v>
      </c>
      <c r="Y376" s="12">
        <f>IF(ResourceEffects[[#This Row],[event_type]]=1,0,1)</f>
        <v>0</v>
      </c>
      <c r="Z376" s="12">
        <f>IF(ResourceEffects[[#This Row],[Use Abundancies]]="Yes",1,0)</f>
        <v>0</v>
      </c>
      <c r="AA376" s="12">
        <f>ResourceEffects[[#This Row],[∆]]</f>
        <v>1</v>
      </c>
    </row>
    <row r="377" spans="1:27" x14ac:dyDescent="0.3">
      <c r="A377" s="15">
        <v>10</v>
      </c>
      <c r="B377" s="33" t="s">
        <v>138</v>
      </c>
      <c r="C377" s="14" t="s">
        <v>480</v>
      </c>
      <c r="D377" s="11" t="s">
        <v>394</v>
      </c>
      <c r="E377" s="11">
        <v>1</v>
      </c>
      <c r="F377" s="27" t="s">
        <v>387</v>
      </c>
      <c r="G377" t="s">
        <v>206</v>
      </c>
      <c r="H377" s="11" t="str">
        <f t="shared" si="47"/>
        <v>No</v>
      </c>
      <c r="I377" s="11">
        <f>0</f>
        <v>0</v>
      </c>
      <c r="J377" s="11" t="str">
        <f t="shared" si="48"/>
        <v>Yes</v>
      </c>
      <c r="K377" s="11" t="str">
        <f t="shared" si="49"/>
        <v>No</v>
      </c>
      <c r="L377" s="11">
        <f>INT(ResourceEffects[[#This Row],[Time Factor]]*TimeInterval/60/60/24)</f>
        <v>0</v>
      </c>
      <c r="M377" s="11">
        <f>INT(ResourceEffects[[#This Row],[Time Factor]]*TimeInterval/60/60)-ResourceEffects[[#This Row],[Days]]*24</f>
        <v>0</v>
      </c>
      <c r="N377" s="11">
        <f>INT(ResourceEffects[[#This Row],[Time Factor]]*TimeInterval/60)-ResourceEffects[[#This Row],[Hours]]*60-ResourceEffects[[#This Row],[Days]]*60*24</f>
        <v>0</v>
      </c>
      <c r="O377" s="11">
        <f>ResourceEffects[[#This Row],[Time Factor]]*TimeInterval-ResourceEffects[[#This Row],[Min]]*60-ResourceEffects[[#This Row],[Hours]]*60*60-ResourceEffects[[#This Row],[Days]]*60*60*24</f>
        <v>10</v>
      </c>
      <c r="P377" s="12">
        <f t="shared" ca="1" si="34"/>
        <v>702254695</v>
      </c>
      <c r="Q377" s="12">
        <f>_xlfn.XLOOKUP(ResourceEffects[[#This Row],[Protocol Name]],ProtocolNamesCol,ProtocolIds,"")</f>
        <v>21230</v>
      </c>
      <c r="R377" s="12">
        <f>ResourceEffects[[#This Row],[Time Factor]]</f>
        <v>10</v>
      </c>
      <c r="S377" s="12">
        <f>ResourceEffects[[#This Row],[Drone ID]]</f>
        <v>0</v>
      </c>
      <c r="T377" s="12">
        <f>_xlfn.XLOOKUP(ResourceEffects[[#This Row],[Resource Name]],ResourceNames,ResourceIds,"")</f>
        <v>2041</v>
      </c>
      <c r="U377" s="12">
        <f>_xlfn.XLOOKUP(ResourceEffects[[#This Row],[Event Type]],EventTypeNames,EventTypeIds,"")</f>
        <v>1</v>
      </c>
      <c r="V377" s="12">
        <f>IF(ResourceEffects[[#This Row],[Is Local]]="Yes",1,0)</f>
        <v>1</v>
      </c>
      <c r="W377" s="12">
        <f>IF(ResourceEffects[[#This Row],[Is Installed]]="Yes",1,0)</f>
        <v>0</v>
      </c>
      <c r="X377" s="12">
        <f>IF(ResourceEffects[[#This Row],[Status]]="Locked",1,0)</f>
        <v>0</v>
      </c>
      <c r="Y377" s="12">
        <f>IF(ResourceEffects[[#This Row],[event_type]]=1,0,1)</f>
        <v>0</v>
      </c>
      <c r="Z377" s="12">
        <f>IF(ResourceEffects[[#This Row],[Use Abundancies]]="Yes",1,0)</f>
        <v>0</v>
      </c>
      <c r="AA377" s="12">
        <f>ResourceEffects[[#This Row],[∆]]</f>
        <v>1</v>
      </c>
    </row>
    <row r="378" spans="1:27" x14ac:dyDescent="0.3">
      <c r="A378" s="16">
        <v>0</v>
      </c>
      <c r="B378" s="9" t="s">
        <v>139</v>
      </c>
      <c r="C378" s="14" t="s">
        <v>479</v>
      </c>
      <c r="D378" s="11" t="s">
        <v>395</v>
      </c>
      <c r="E378" s="11">
        <v>1</v>
      </c>
      <c r="F378" s="27" t="s">
        <v>387</v>
      </c>
      <c r="G378" t="s">
        <v>476</v>
      </c>
      <c r="H378" s="11" t="str">
        <f t="shared" si="47"/>
        <v>No</v>
      </c>
      <c r="I378" s="11">
        <f>0</f>
        <v>0</v>
      </c>
      <c r="J378" s="11" t="str">
        <f t="shared" si="48"/>
        <v>Yes</v>
      </c>
      <c r="K378" s="11" t="str">
        <f t="shared" si="49"/>
        <v>No</v>
      </c>
      <c r="L378" s="11">
        <f>INT(ResourceEffects[[#This Row],[Time Factor]]*TimeInterval/60/60/24)</f>
        <v>0</v>
      </c>
      <c r="M378" s="11">
        <f>INT(ResourceEffects[[#This Row],[Time Factor]]*TimeInterval/60/60)-ResourceEffects[[#This Row],[Days]]*24</f>
        <v>0</v>
      </c>
      <c r="N378" s="11">
        <f>INT(ResourceEffects[[#This Row],[Time Factor]]*TimeInterval/60)-ResourceEffects[[#This Row],[Hours]]*60-ResourceEffects[[#This Row],[Days]]*60*24</f>
        <v>0</v>
      </c>
      <c r="O378" s="11">
        <f>ResourceEffects[[#This Row],[Time Factor]]*TimeInterval-ResourceEffects[[#This Row],[Min]]*60-ResourceEffects[[#This Row],[Hours]]*60*60-ResourceEffects[[#This Row],[Days]]*60*60*24</f>
        <v>0</v>
      </c>
      <c r="P378" s="12">
        <f t="shared" ca="1" si="34"/>
        <v>357439929</v>
      </c>
      <c r="Q378" s="12">
        <f>_xlfn.XLOOKUP(ResourceEffects[[#This Row],[Protocol Name]],ProtocolNamesCol,ProtocolIds,"")</f>
        <v>21300</v>
      </c>
      <c r="R378" s="12">
        <f>ResourceEffects[[#This Row],[Time Factor]]</f>
        <v>0</v>
      </c>
      <c r="S378" s="12">
        <f>ResourceEffects[[#This Row],[Drone ID]]</f>
        <v>0</v>
      </c>
      <c r="T378" s="12">
        <f>_xlfn.XLOOKUP(ResourceEffects[[#This Row],[Resource Name]],ResourceNames,ResourceIds,"")</f>
        <v>5201</v>
      </c>
      <c r="U378" s="12">
        <f>_xlfn.XLOOKUP(ResourceEffects[[#This Row],[Event Type]],EventTypeNames,EventTypeIds,"")</f>
        <v>2</v>
      </c>
      <c r="V378" s="12">
        <f>IF(ResourceEffects[[#This Row],[Is Local]]="Yes",1,0)</f>
        <v>1</v>
      </c>
      <c r="W378" s="12">
        <f>IF(ResourceEffects[[#This Row],[Is Installed]]="Yes",1,0)</f>
        <v>0</v>
      </c>
      <c r="X378" s="12">
        <f>IF(ResourceEffects[[#This Row],[Status]]="Locked",1,0)</f>
        <v>0</v>
      </c>
      <c r="Y378" s="12">
        <f>IF(ResourceEffects[[#This Row],[event_type]]=1,0,1)</f>
        <v>1</v>
      </c>
      <c r="Z378" s="12">
        <f>IF(ResourceEffects[[#This Row],[Use Abundancies]]="Yes",1,0)</f>
        <v>0</v>
      </c>
      <c r="AA378" s="12">
        <f>ResourceEffects[[#This Row],[∆]]</f>
        <v>1</v>
      </c>
    </row>
    <row r="379" spans="1:27" x14ac:dyDescent="0.3">
      <c r="A379" s="16">
        <v>0</v>
      </c>
      <c r="B379" s="9" t="s">
        <v>139</v>
      </c>
      <c r="C379" s="14" t="s">
        <v>479</v>
      </c>
      <c r="D379" s="11" t="s">
        <v>394</v>
      </c>
      <c r="E379" s="11">
        <v>1</v>
      </c>
      <c r="F379" s="27" t="s">
        <v>387</v>
      </c>
      <c r="G379" t="s">
        <v>476</v>
      </c>
      <c r="H379" s="11" t="str">
        <f t="shared" si="47"/>
        <v>No</v>
      </c>
      <c r="I379" s="11">
        <f>0</f>
        <v>0</v>
      </c>
      <c r="J379" s="11" t="str">
        <f t="shared" si="48"/>
        <v>Yes</v>
      </c>
      <c r="K379" s="11" t="str">
        <f t="shared" si="49"/>
        <v>No</v>
      </c>
      <c r="L379" s="11">
        <f>INT(ResourceEffects[[#This Row],[Time Factor]]*TimeInterval/60/60/24)</f>
        <v>0</v>
      </c>
      <c r="M379" s="11">
        <f>INT(ResourceEffects[[#This Row],[Time Factor]]*TimeInterval/60/60)-ResourceEffects[[#This Row],[Days]]*24</f>
        <v>0</v>
      </c>
      <c r="N379" s="11">
        <f>INT(ResourceEffects[[#This Row],[Time Factor]]*TimeInterval/60)-ResourceEffects[[#This Row],[Hours]]*60-ResourceEffects[[#This Row],[Days]]*60*24</f>
        <v>0</v>
      </c>
      <c r="O379" s="11">
        <f>ResourceEffects[[#This Row],[Time Factor]]*TimeInterval-ResourceEffects[[#This Row],[Min]]*60-ResourceEffects[[#This Row],[Hours]]*60*60-ResourceEffects[[#This Row],[Days]]*60*60*24</f>
        <v>0</v>
      </c>
      <c r="P379" s="12">
        <f t="shared" ca="1" si="34"/>
        <v>324247115</v>
      </c>
      <c r="Q379" s="12">
        <f>_xlfn.XLOOKUP(ResourceEffects[[#This Row],[Protocol Name]],ProtocolNamesCol,ProtocolIds,"")</f>
        <v>21300</v>
      </c>
      <c r="R379" s="12">
        <f>ResourceEffects[[#This Row],[Time Factor]]</f>
        <v>0</v>
      </c>
      <c r="S379" s="12">
        <f>ResourceEffects[[#This Row],[Drone ID]]</f>
        <v>0</v>
      </c>
      <c r="T379" s="12">
        <f>_xlfn.XLOOKUP(ResourceEffects[[#This Row],[Resource Name]],ResourceNames,ResourceIds,"")</f>
        <v>5201</v>
      </c>
      <c r="U379" s="12">
        <f>_xlfn.XLOOKUP(ResourceEffects[[#This Row],[Event Type]],EventTypeNames,EventTypeIds,"")</f>
        <v>1</v>
      </c>
      <c r="V379" s="12">
        <f>IF(ResourceEffects[[#This Row],[Is Local]]="Yes",1,0)</f>
        <v>1</v>
      </c>
      <c r="W379" s="12">
        <f>IF(ResourceEffects[[#This Row],[Is Installed]]="Yes",1,0)</f>
        <v>0</v>
      </c>
      <c r="X379" s="12">
        <f>IF(ResourceEffects[[#This Row],[Status]]="Locked",1,0)</f>
        <v>0</v>
      </c>
      <c r="Y379" s="12">
        <f>IF(ResourceEffects[[#This Row],[event_type]]=1,0,1)</f>
        <v>0</v>
      </c>
      <c r="Z379" s="12">
        <f>IF(ResourceEffects[[#This Row],[Use Abundancies]]="Yes",1,0)</f>
        <v>0</v>
      </c>
      <c r="AA379" s="12">
        <f>ResourceEffects[[#This Row],[∆]]</f>
        <v>1</v>
      </c>
    </row>
    <row r="380" spans="1:27" x14ac:dyDescent="0.3">
      <c r="A380" s="15">
        <v>1</v>
      </c>
      <c r="B380" s="33" t="s">
        <v>139</v>
      </c>
      <c r="C380" s="14" t="s">
        <v>478</v>
      </c>
      <c r="D380" s="11" t="s">
        <v>395</v>
      </c>
      <c r="E380" s="11">
        <v>15</v>
      </c>
      <c r="F380" s="27" t="s">
        <v>387</v>
      </c>
      <c r="G380" t="s">
        <v>178</v>
      </c>
      <c r="H380" s="11" t="str">
        <f t="shared" si="47"/>
        <v>No</v>
      </c>
      <c r="I380" s="11">
        <f>0</f>
        <v>0</v>
      </c>
      <c r="J380" s="11" t="str">
        <f t="shared" si="48"/>
        <v>Yes</v>
      </c>
      <c r="K380" s="11" t="str">
        <f t="shared" si="49"/>
        <v>No</v>
      </c>
      <c r="L380" s="11">
        <f>INT(ResourceEffects[[#This Row],[Time Factor]]*TimeInterval/60/60/24)</f>
        <v>0</v>
      </c>
      <c r="M380" s="11">
        <f>INT(ResourceEffects[[#This Row],[Time Factor]]*TimeInterval/60/60)-ResourceEffects[[#This Row],[Days]]*24</f>
        <v>0</v>
      </c>
      <c r="N380" s="11">
        <f>INT(ResourceEffects[[#This Row],[Time Factor]]*TimeInterval/60)-ResourceEffects[[#This Row],[Hours]]*60-ResourceEffects[[#This Row],[Days]]*60*24</f>
        <v>0</v>
      </c>
      <c r="O380" s="11">
        <f>ResourceEffects[[#This Row],[Time Factor]]*TimeInterval-ResourceEffects[[#This Row],[Min]]*60-ResourceEffects[[#This Row],[Hours]]*60*60-ResourceEffects[[#This Row],[Days]]*60*60*24</f>
        <v>1</v>
      </c>
      <c r="P380" s="12">
        <f t="shared" ca="1" si="34"/>
        <v>878621553</v>
      </c>
      <c r="Q380" s="12">
        <f>_xlfn.XLOOKUP(ResourceEffects[[#This Row],[Protocol Name]],ProtocolNamesCol,ProtocolIds,"")</f>
        <v>21300</v>
      </c>
      <c r="R380" s="12">
        <f>ResourceEffects[[#This Row],[Time Factor]]</f>
        <v>1</v>
      </c>
      <c r="S380" s="12">
        <f>ResourceEffects[[#This Row],[Drone ID]]</f>
        <v>0</v>
      </c>
      <c r="T380" s="12">
        <f>_xlfn.XLOOKUP(ResourceEffects[[#This Row],[Resource Name]],ResourceNames,ResourceIds,"")</f>
        <v>1300</v>
      </c>
      <c r="U380" s="12">
        <f>_xlfn.XLOOKUP(ResourceEffects[[#This Row],[Event Type]],EventTypeNames,EventTypeIds,"")</f>
        <v>2</v>
      </c>
      <c r="V380" s="12">
        <f>IF(ResourceEffects[[#This Row],[Is Local]]="Yes",1,0)</f>
        <v>1</v>
      </c>
      <c r="W380" s="12">
        <f>IF(ResourceEffects[[#This Row],[Is Installed]]="Yes",1,0)</f>
        <v>0</v>
      </c>
      <c r="X380" s="12">
        <f>IF(ResourceEffects[[#This Row],[Status]]="Locked",1,0)</f>
        <v>0</v>
      </c>
      <c r="Y380" s="12">
        <f>IF(ResourceEffects[[#This Row],[event_type]]=1,0,1)</f>
        <v>1</v>
      </c>
      <c r="Z380" s="12">
        <f>IF(ResourceEffects[[#This Row],[Use Abundancies]]="Yes",1,0)</f>
        <v>0</v>
      </c>
      <c r="AA380" s="12">
        <f>ResourceEffects[[#This Row],[∆]]</f>
        <v>15</v>
      </c>
    </row>
    <row r="381" spans="1:27" x14ac:dyDescent="0.3">
      <c r="A381" s="16">
        <v>2</v>
      </c>
      <c r="B381" s="9" t="s">
        <v>139</v>
      </c>
      <c r="C381" s="14" t="s">
        <v>481</v>
      </c>
      <c r="D381" s="11" t="s">
        <v>395</v>
      </c>
      <c r="E381" s="11">
        <v>1</v>
      </c>
      <c r="F381" s="27" t="s">
        <v>387</v>
      </c>
      <c r="G381" t="s">
        <v>476</v>
      </c>
      <c r="H381" s="11" t="s">
        <v>429</v>
      </c>
      <c r="I381" s="11">
        <v>0</v>
      </c>
      <c r="J381" s="11" t="s">
        <v>386</v>
      </c>
      <c r="K381" s="11" t="s">
        <v>429</v>
      </c>
      <c r="L381" s="11">
        <v>0</v>
      </c>
      <c r="M381" s="11">
        <v>0</v>
      </c>
      <c r="N381" s="11">
        <v>0</v>
      </c>
      <c r="O381" s="11">
        <v>2</v>
      </c>
      <c r="P381" s="12">
        <f t="shared" ca="1" si="34"/>
        <v>588157790</v>
      </c>
      <c r="Q381" s="12">
        <f>_xlfn.XLOOKUP(ResourceEffects[[#This Row],[Protocol Name]],ProtocolNamesCol,ProtocolIds,"")</f>
        <v>21300</v>
      </c>
      <c r="R381" s="12">
        <f>ResourceEffects[[#This Row],[Time Factor]]</f>
        <v>2</v>
      </c>
      <c r="S381" s="12">
        <f>ResourceEffects[[#This Row],[Drone ID]]</f>
        <v>0</v>
      </c>
      <c r="T381" s="12">
        <f>_xlfn.XLOOKUP(ResourceEffects[[#This Row],[Resource Name]],ResourceNames,ResourceIds,"")</f>
        <v>5201</v>
      </c>
      <c r="U381" s="12">
        <f>_xlfn.XLOOKUP(ResourceEffects[[#This Row],[Event Type]],EventTypeNames,EventTypeIds,"")</f>
        <v>2</v>
      </c>
      <c r="V381" s="12">
        <f>IF(ResourceEffects[[#This Row],[Is Local]]="Yes",1,0)</f>
        <v>1</v>
      </c>
      <c r="W381" s="12">
        <f>IF(ResourceEffects[[#This Row],[Is Installed]]="Yes",1,0)</f>
        <v>0</v>
      </c>
      <c r="X381" s="12">
        <f>IF(ResourceEffects[[#This Row],[Status]]="Locked",1,0)</f>
        <v>0</v>
      </c>
      <c r="Y381" s="12">
        <f>IF(ResourceEffects[[#This Row],[event_type]]=1,0,1)</f>
        <v>1</v>
      </c>
      <c r="Z381" s="12">
        <f>IF(ResourceEffects[[#This Row],[Use Abundancies]]="Yes",1,0)</f>
        <v>0</v>
      </c>
      <c r="AA381" s="12">
        <f>ResourceEffects[[#This Row],[∆]]</f>
        <v>1</v>
      </c>
    </row>
    <row r="382" spans="1:27" x14ac:dyDescent="0.3">
      <c r="A382" s="16">
        <v>2</v>
      </c>
      <c r="B382" s="9" t="s">
        <v>139</v>
      </c>
      <c r="C382" s="14" t="s">
        <v>481</v>
      </c>
      <c r="D382" s="11" t="s">
        <v>394</v>
      </c>
      <c r="E382" s="11">
        <v>1</v>
      </c>
      <c r="F382" s="27" t="s">
        <v>383</v>
      </c>
      <c r="G382" t="s">
        <v>476</v>
      </c>
      <c r="H382" s="11" t="s">
        <v>429</v>
      </c>
      <c r="I382" s="11">
        <v>0</v>
      </c>
      <c r="J382" s="11" t="s">
        <v>386</v>
      </c>
      <c r="K382" s="11" t="s">
        <v>429</v>
      </c>
      <c r="L382" s="11">
        <v>0</v>
      </c>
      <c r="M382" s="11">
        <v>0</v>
      </c>
      <c r="N382" s="11">
        <v>0</v>
      </c>
      <c r="O382" s="11">
        <v>2</v>
      </c>
      <c r="P382" s="12">
        <f t="shared" ca="1" si="34"/>
        <v>685155657</v>
      </c>
      <c r="Q382" s="12">
        <f>_xlfn.XLOOKUP(ResourceEffects[[#This Row],[Protocol Name]],ProtocolNamesCol,ProtocolIds,"")</f>
        <v>21300</v>
      </c>
      <c r="R382" s="12">
        <f>ResourceEffects[[#This Row],[Time Factor]]</f>
        <v>2</v>
      </c>
      <c r="S382" s="12">
        <f>ResourceEffects[[#This Row],[Drone ID]]</f>
        <v>0</v>
      </c>
      <c r="T382" s="12">
        <f>_xlfn.XLOOKUP(ResourceEffects[[#This Row],[Resource Name]],ResourceNames,ResourceIds,"")</f>
        <v>5201</v>
      </c>
      <c r="U382" s="12">
        <f>_xlfn.XLOOKUP(ResourceEffects[[#This Row],[Event Type]],EventTypeNames,EventTypeIds,"")</f>
        <v>1</v>
      </c>
      <c r="V382" s="12">
        <f>IF(ResourceEffects[[#This Row],[Is Local]]="Yes",1,0)</f>
        <v>1</v>
      </c>
      <c r="W382" s="12">
        <f>IF(ResourceEffects[[#This Row],[Is Installed]]="Yes",1,0)</f>
        <v>0</v>
      </c>
      <c r="X382" s="12">
        <f>IF(ResourceEffects[[#This Row],[Status]]="Locked",1,0)</f>
        <v>1</v>
      </c>
      <c r="Y382" s="12">
        <f>IF(ResourceEffects[[#This Row],[event_type]]=1,0,1)</f>
        <v>0</v>
      </c>
      <c r="Z382" s="12">
        <f>IF(ResourceEffects[[#This Row],[Use Abundancies]]="Yes",1,0)</f>
        <v>0</v>
      </c>
      <c r="AA382" s="12">
        <f>ResourceEffects[[#This Row],[∆]]</f>
        <v>1</v>
      </c>
    </row>
    <row r="383" spans="1:27" x14ac:dyDescent="0.3">
      <c r="A383" s="16">
        <v>9</v>
      </c>
      <c r="B383" s="9" t="s">
        <v>139</v>
      </c>
      <c r="C383" s="14" t="s">
        <v>482</v>
      </c>
      <c r="D383" s="11" t="s">
        <v>395</v>
      </c>
      <c r="E383" s="11">
        <v>1</v>
      </c>
      <c r="F383" s="27" t="s">
        <v>383</v>
      </c>
      <c r="G383" t="s">
        <v>476</v>
      </c>
      <c r="H383" s="11" t="str">
        <f t="shared" ref="H383:H389" si="50">"No"</f>
        <v>No</v>
      </c>
      <c r="I383" s="11">
        <f>0</f>
        <v>0</v>
      </c>
      <c r="J383" s="11" t="str">
        <f t="shared" ref="J383:J389" si="51">"Yes"</f>
        <v>Yes</v>
      </c>
      <c r="K383" s="11" t="str">
        <f t="shared" ref="K383:K389" si="52">"No"</f>
        <v>No</v>
      </c>
      <c r="L383" s="11">
        <f>INT(ResourceEffects[[#This Row],[Time Factor]]*TimeInterval/60/60/24)</f>
        <v>0</v>
      </c>
      <c r="M383" s="11">
        <f>INT(ResourceEffects[[#This Row],[Time Factor]]*TimeInterval/60/60)-ResourceEffects[[#This Row],[Days]]*24</f>
        <v>0</v>
      </c>
      <c r="N383" s="11">
        <f>INT(ResourceEffects[[#This Row],[Time Factor]]*TimeInterval/60)-ResourceEffects[[#This Row],[Hours]]*60-ResourceEffects[[#This Row],[Days]]*60*24</f>
        <v>0</v>
      </c>
      <c r="O383" s="11">
        <f>ResourceEffects[[#This Row],[Time Factor]]*TimeInterval-ResourceEffects[[#This Row],[Min]]*60-ResourceEffects[[#This Row],[Hours]]*60*60-ResourceEffects[[#This Row],[Days]]*60*60*24</f>
        <v>9</v>
      </c>
      <c r="P383" s="12">
        <f t="shared" ca="1" si="34"/>
        <v>190120951</v>
      </c>
      <c r="Q383" s="12">
        <f>_xlfn.XLOOKUP(ResourceEffects[[#This Row],[Protocol Name]],ProtocolNamesCol,ProtocolIds,"")</f>
        <v>21300</v>
      </c>
      <c r="R383" s="12">
        <f>ResourceEffects[[#This Row],[Time Factor]]</f>
        <v>9</v>
      </c>
      <c r="S383" s="12">
        <f>ResourceEffects[[#This Row],[Drone ID]]</f>
        <v>0</v>
      </c>
      <c r="T383" s="12">
        <f>_xlfn.XLOOKUP(ResourceEffects[[#This Row],[Resource Name]],ResourceNames,ResourceIds,"")</f>
        <v>5201</v>
      </c>
      <c r="U383" s="12">
        <f>_xlfn.XLOOKUP(ResourceEffects[[#This Row],[Event Type]],EventTypeNames,EventTypeIds,"")</f>
        <v>2</v>
      </c>
      <c r="V383" s="12">
        <f>IF(ResourceEffects[[#This Row],[Is Local]]="Yes",1,0)</f>
        <v>1</v>
      </c>
      <c r="W383" s="12">
        <f>IF(ResourceEffects[[#This Row],[Is Installed]]="Yes",1,0)</f>
        <v>0</v>
      </c>
      <c r="X383" s="12">
        <f>IF(ResourceEffects[[#This Row],[Status]]="Locked",1,0)</f>
        <v>1</v>
      </c>
      <c r="Y383" s="12">
        <f>IF(ResourceEffects[[#This Row],[event_type]]=1,0,1)</f>
        <v>1</v>
      </c>
      <c r="Z383" s="12">
        <f>IF(ResourceEffects[[#This Row],[Use Abundancies]]="Yes",1,0)</f>
        <v>0</v>
      </c>
      <c r="AA383" s="12">
        <f>ResourceEffects[[#This Row],[∆]]</f>
        <v>1</v>
      </c>
    </row>
    <row r="384" spans="1:27" x14ac:dyDescent="0.3">
      <c r="A384" s="16">
        <v>9</v>
      </c>
      <c r="B384" s="9" t="s">
        <v>139</v>
      </c>
      <c r="C384" s="14" t="s">
        <v>482</v>
      </c>
      <c r="D384" s="11" t="s">
        <v>394</v>
      </c>
      <c r="E384" s="11">
        <v>1</v>
      </c>
      <c r="F384" s="27" t="s">
        <v>387</v>
      </c>
      <c r="G384" t="s">
        <v>476</v>
      </c>
      <c r="H384" s="11" t="str">
        <f t="shared" si="50"/>
        <v>No</v>
      </c>
      <c r="I384" s="11">
        <f>0</f>
        <v>0</v>
      </c>
      <c r="J384" s="11" t="str">
        <f t="shared" si="51"/>
        <v>Yes</v>
      </c>
      <c r="K384" s="11" t="str">
        <f t="shared" si="52"/>
        <v>No</v>
      </c>
      <c r="L384" s="11">
        <f>INT(ResourceEffects[[#This Row],[Time Factor]]*TimeInterval/60/60/24)</f>
        <v>0</v>
      </c>
      <c r="M384" s="11">
        <f>INT(ResourceEffects[[#This Row],[Time Factor]]*TimeInterval/60/60)-ResourceEffects[[#This Row],[Days]]*24</f>
        <v>0</v>
      </c>
      <c r="N384" s="11">
        <f>INT(ResourceEffects[[#This Row],[Time Factor]]*TimeInterval/60)-ResourceEffects[[#This Row],[Hours]]*60-ResourceEffects[[#This Row],[Days]]*60*24</f>
        <v>0</v>
      </c>
      <c r="O384" s="11">
        <f>ResourceEffects[[#This Row],[Time Factor]]*TimeInterval-ResourceEffects[[#This Row],[Min]]*60-ResourceEffects[[#This Row],[Hours]]*60*60-ResourceEffects[[#This Row],[Days]]*60*60*24</f>
        <v>9</v>
      </c>
      <c r="P384" s="12">
        <f t="shared" ca="1" si="34"/>
        <v>38630704</v>
      </c>
      <c r="Q384" s="12">
        <f>_xlfn.XLOOKUP(ResourceEffects[[#This Row],[Protocol Name]],ProtocolNamesCol,ProtocolIds,"")</f>
        <v>21300</v>
      </c>
      <c r="R384" s="12">
        <f>ResourceEffects[[#This Row],[Time Factor]]</f>
        <v>9</v>
      </c>
      <c r="S384" s="12">
        <f>ResourceEffects[[#This Row],[Drone ID]]</f>
        <v>0</v>
      </c>
      <c r="T384" s="12">
        <f>_xlfn.XLOOKUP(ResourceEffects[[#This Row],[Resource Name]],ResourceNames,ResourceIds,"")</f>
        <v>5201</v>
      </c>
      <c r="U384" s="12">
        <f>_xlfn.XLOOKUP(ResourceEffects[[#This Row],[Event Type]],EventTypeNames,EventTypeIds,"")</f>
        <v>1</v>
      </c>
      <c r="V384" s="12">
        <f>IF(ResourceEffects[[#This Row],[Is Local]]="Yes",1,0)</f>
        <v>1</v>
      </c>
      <c r="W384" s="12">
        <f>IF(ResourceEffects[[#This Row],[Is Installed]]="Yes",1,0)</f>
        <v>0</v>
      </c>
      <c r="X384" s="12">
        <f>IF(ResourceEffects[[#This Row],[Status]]="Locked",1,0)</f>
        <v>0</v>
      </c>
      <c r="Y384" s="12">
        <f>IF(ResourceEffects[[#This Row],[event_type]]=1,0,1)</f>
        <v>0</v>
      </c>
      <c r="Z384" s="12">
        <f>IF(ResourceEffects[[#This Row],[Use Abundancies]]="Yes",1,0)</f>
        <v>0</v>
      </c>
      <c r="AA384" s="12">
        <f>ResourceEffects[[#This Row],[∆]]</f>
        <v>1</v>
      </c>
    </row>
    <row r="385" spans="1:27" x14ac:dyDescent="0.3">
      <c r="A385" s="15">
        <v>10</v>
      </c>
      <c r="B385" s="33" t="s">
        <v>139</v>
      </c>
      <c r="C385" s="14" t="s">
        <v>480</v>
      </c>
      <c r="D385" s="11" t="s">
        <v>394</v>
      </c>
      <c r="E385" s="11">
        <v>1</v>
      </c>
      <c r="F385" s="27" t="s">
        <v>387</v>
      </c>
      <c r="G385" t="s">
        <v>192</v>
      </c>
      <c r="H385" s="11" t="str">
        <f t="shared" si="50"/>
        <v>No</v>
      </c>
      <c r="I385" s="11">
        <f>0</f>
        <v>0</v>
      </c>
      <c r="J385" s="11" t="str">
        <f t="shared" si="51"/>
        <v>Yes</v>
      </c>
      <c r="K385" s="11" t="str">
        <f t="shared" si="52"/>
        <v>No</v>
      </c>
      <c r="L385" s="11">
        <f>INT(ResourceEffects[[#This Row],[Time Factor]]*TimeInterval/60/60/24)</f>
        <v>0</v>
      </c>
      <c r="M385" s="11">
        <f>INT(ResourceEffects[[#This Row],[Time Factor]]*TimeInterval/60/60)-ResourceEffects[[#This Row],[Days]]*24</f>
        <v>0</v>
      </c>
      <c r="N385" s="11">
        <f>INT(ResourceEffects[[#This Row],[Time Factor]]*TimeInterval/60)-ResourceEffects[[#This Row],[Hours]]*60-ResourceEffects[[#This Row],[Days]]*60*24</f>
        <v>0</v>
      </c>
      <c r="O385" s="11">
        <f>ResourceEffects[[#This Row],[Time Factor]]*TimeInterval-ResourceEffects[[#This Row],[Min]]*60-ResourceEffects[[#This Row],[Hours]]*60*60-ResourceEffects[[#This Row],[Days]]*60*60*24</f>
        <v>10</v>
      </c>
      <c r="P385" s="12">
        <f t="shared" ca="1" si="34"/>
        <v>192846613</v>
      </c>
      <c r="Q385" s="12">
        <f>_xlfn.XLOOKUP(ResourceEffects[[#This Row],[Protocol Name]],ProtocolNamesCol,ProtocolIds,"")</f>
        <v>21300</v>
      </c>
      <c r="R385" s="12">
        <f>ResourceEffects[[#This Row],[Time Factor]]</f>
        <v>10</v>
      </c>
      <c r="S385" s="12">
        <f>ResourceEffects[[#This Row],[Drone ID]]</f>
        <v>0</v>
      </c>
      <c r="T385" s="12">
        <f>_xlfn.XLOOKUP(ResourceEffects[[#This Row],[Resource Name]],ResourceNames,ResourceIds,"")</f>
        <v>2013</v>
      </c>
      <c r="U385" s="12">
        <f>_xlfn.XLOOKUP(ResourceEffects[[#This Row],[Event Type]],EventTypeNames,EventTypeIds,"")</f>
        <v>1</v>
      </c>
      <c r="V385" s="12">
        <f>IF(ResourceEffects[[#This Row],[Is Local]]="Yes",1,0)</f>
        <v>1</v>
      </c>
      <c r="W385" s="12">
        <f>IF(ResourceEffects[[#This Row],[Is Installed]]="Yes",1,0)</f>
        <v>0</v>
      </c>
      <c r="X385" s="12">
        <f>IF(ResourceEffects[[#This Row],[Status]]="Locked",1,0)</f>
        <v>0</v>
      </c>
      <c r="Y385" s="12">
        <f>IF(ResourceEffects[[#This Row],[event_type]]=1,0,1)</f>
        <v>0</v>
      </c>
      <c r="Z385" s="12">
        <f>IF(ResourceEffects[[#This Row],[Use Abundancies]]="Yes",1,0)</f>
        <v>0</v>
      </c>
      <c r="AA385" s="12">
        <f>ResourceEffects[[#This Row],[∆]]</f>
        <v>1</v>
      </c>
    </row>
    <row r="386" spans="1:27" x14ac:dyDescent="0.3">
      <c r="A386" s="15">
        <v>10</v>
      </c>
      <c r="B386" s="33" t="s">
        <v>139</v>
      </c>
      <c r="C386" s="14" t="s">
        <v>480</v>
      </c>
      <c r="D386" s="11" t="s">
        <v>394</v>
      </c>
      <c r="E386" s="11">
        <v>2</v>
      </c>
      <c r="F386" s="27" t="s">
        <v>387</v>
      </c>
      <c r="G386" t="s">
        <v>200</v>
      </c>
      <c r="H386" s="11" t="str">
        <f t="shared" si="50"/>
        <v>No</v>
      </c>
      <c r="I386" s="11">
        <f>0</f>
        <v>0</v>
      </c>
      <c r="J386" s="11" t="str">
        <f t="shared" si="51"/>
        <v>Yes</v>
      </c>
      <c r="K386" s="11" t="str">
        <f t="shared" si="52"/>
        <v>No</v>
      </c>
      <c r="L386" s="11">
        <f>INT(ResourceEffects[[#This Row],[Time Factor]]*TimeInterval/60/60/24)</f>
        <v>0</v>
      </c>
      <c r="M386" s="11">
        <f>INT(ResourceEffects[[#This Row],[Time Factor]]*TimeInterval/60/60)-ResourceEffects[[#This Row],[Days]]*24</f>
        <v>0</v>
      </c>
      <c r="N386" s="11">
        <f>INT(ResourceEffects[[#This Row],[Time Factor]]*TimeInterval/60)-ResourceEffects[[#This Row],[Hours]]*60-ResourceEffects[[#This Row],[Days]]*60*24</f>
        <v>0</v>
      </c>
      <c r="O386" s="11">
        <f>ResourceEffects[[#This Row],[Time Factor]]*TimeInterval-ResourceEffects[[#This Row],[Min]]*60-ResourceEffects[[#This Row],[Hours]]*60*60-ResourceEffects[[#This Row],[Days]]*60*60*24</f>
        <v>10</v>
      </c>
      <c r="P386" s="12">
        <f t="shared" ca="1" si="34"/>
        <v>602720585</v>
      </c>
      <c r="Q386" s="12">
        <f>_xlfn.XLOOKUP(ResourceEffects[[#This Row],[Protocol Name]],ProtocolNamesCol,ProtocolIds,"")</f>
        <v>21300</v>
      </c>
      <c r="R386" s="12">
        <f>ResourceEffects[[#This Row],[Time Factor]]</f>
        <v>10</v>
      </c>
      <c r="S386" s="12">
        <f>ResourceEffects[[#This Row],[Drone ID]]</f>
        <v>0</v>
      </c>
      <c r="T386" s="12">
        <f>_xlfn.XLOOKUP(ResourceEffects[[#This Row],[Resource Name]],ResourceNames,ResourceIds,"")</f>
        <v>2031</v>
      </c>
      <c r="U386" s="12">
        <f>_xlfn.XLOOKUP(ResourceEffects[[#This Row],[Event Type]],EventTypeNames,EventTypeIds,"")</f>
        <v>1</v>
      </c>
      <c r="V386" s="12">
        <f>IF(ResourceEffects[[#This Row],[Is Local]]="Yes",1,0)</f>
        <v>1</v>
      </c>
      <c r="W386" s="12">
        <f>IF(ResourceEffects[[#This Row],[Is Installed]]="Yes",1,0)</f>
        <v>0</v>
      </c>
      <c r="X386" s="12">
        <f>IF(ResourceEffects[[#This Row],[Status]]="Locked",1,0)</f>
        <v>0</v>
      </c>
      <c r="Y386" s="12">
        <f>IF(ResourceEffects[[#This Row],[event_type]]=1,0,1)</f>
        <v>0</v>
      </c>
      <c r="Z386" s="12">
        <f>IF(ResourceEffects[[#This Row],[Use Abundancies]]="Yes",1,0)</f>
        <v>0</v>
      </c>
      <c r="AA386" s="12">
        <f>ResourceEffects[[#This Row],[∆]]</f>
        <v>2</v>
      </c>
    </row>
    <row r="387" spans="1:27" x14ac:dyDescent="0.3">
      <c r="A387" s="16">
        <v>0</v>
      </c>
      <c r="B387" s="9" t="s">
        <v>140</v>
      </c>
      <c r="C387" s="14" t="s">
        <v>479</v>
      </c>
      <c r="D387" s="11" t="s">
        <v>395</v>
      </c>
      <c r="E387" s="11">
        <v>1</v>
      </c>
      <c r="F387" s="27" t="s">
        <v>387</v>
      </c>
      <c r="G387" t="s">
        <v>476</v>
      </c>
      <c r="H387" s="11" t="str">
        <f t="shared" si="50"/>
        <v>No</v>
      </c>
      <c r="I387" s="11">
        <f>0</f>
        <v>0</v>
      </c>
      <c r="J387" s="11" t="str">
        <f t="shared" si="51"/>
        <v>Yes</v>
      </c>
      <c r="K387" s="11" t="str">
        <f t="shared" si="52"/>
        <v>No</v>
      </c>
      <c r="L387" s="11">
        <f>INT(ResourceEffects[[#This Row],[Time Factor]]*TimeInterval/60/60/24)</f>
        <v>0</v>
      </c>
      <c r="M387" s="11">
        <f>INT(ResourceEffects[[#This Row],[Time Factor]]*TimeInterval/60/60)-ResourceEffects[[#This Row],[Days]]*24</f>
        <v>0</v>
      </c>
      <c r="N387" s="11">
        <f>INT(ResourceEffects[[#This Row],[Time Factor]]*TimeInterval/60)-ResourceEffects[[#This Row],[Hours]]*60-ResourceEffects[[#This Row],[Days]]*60*24</f>
        <v>0</v>
      </c>
      <c r="O387" s="11">
        <f>ResourceEffects[[#This Row],[Time Factor]]*TimeInterval-ResourceEffects[[#This Row],[Min]]*60-ResourceEffects[[#This Row],[Hours]]*60*60-ResourceEffects[[#This Row],[Days]]*60*60*24</f>
        <v>0</v>
      </c>
      <c r="P387" s="12">
        <f t="shared" ca="1" si="34"/>
        <v>628126107</v>
      </c>
      <c r="Q387" s="12">
        <f>_xlfn.XLOOKUP(ResourceEffects[[#This Row],[Protocol Name]],ProtocolNamesCol,ProtocolIds,"")</f>
        <v>21310</v>
      </c>
      <c r="R387" s="12">
        <f>ResourceEffects[[#This Row],[Time Factor]]</f>
        <v>0</v>
      </c>
      <c r="S387" s="12">
        <f>ResourceEffects[[#This Row],[Drone ID]]</f>
        <v>0</v>
      </c>
      <c r="T387" s="12">
        <f>_xlfn.XLOOKUP(ResourceEffects[[#This Row],[Resource Name]],ResourceNames,ResourceIds,"")</f>
        <v>5201</v>
      </c>
      <c r="U387" s="12">
        <f>_xlfn.XLOOKUP(ResourceEffects[[#This Row],[Event Type]],EventTypeNames,EventTypeIds,"")</f>
        <v>2</v>
      </c>
      <c r="V387" s="12">
        <f>IF(ResourceEffects[[#This Row],[Is Local]]="Yes",1,0)</f>
        <v>1</v>
      </c>
      <c r="W387" s="12">
        <f>IF(ResourceEffects[[#This Row],[Is Installed]]="Yes",1,0)</f>
        <v>0</v>
      </c>
      <c r="X387" s="12">
        <f>IF(ResourceEffects[[#This Row],[Status]]="Locked",1,0)</f>
        <v>0</v>
      </c>
      <c r="Y387" s="12">
        <f>IF(ResourceEffects[[#This Row],[event_type]]=1,0,1)</f>
        <v>1</v>
      </c>
      <c r="Z387" s="12">
        <f>IF(ResourceEffects[[#This Row],[Use Abundancies]]="Yes",1,0)</f>
        <v>0</v>
      </c>
      <c r="AA387" s="12">
        <f>ResourceEffects[[#This Row],[∆]]</f>
        <v>1</v>
      </c>
    </row>
    <row r="388" spans="1:27" x14ac:dyDescent="0.3">
      <c r="A388" s="16">
        <v>0</v>
      </c>
      <c r="B388" s="9" t="s">
        <v>140</v>
      </c>
      <c r="C388" s="14" t="s">
        <v>479</v>
      </c>
      <c r="D388" s="11" t="s">
        <v>394</v>
      </c>
      <c r="E388" s="11">
        <v>1</v>
      </c>
      <c r="F388" s="27" t="s">
        <v>387</v>
      </c>
      <c r="G388" t="s">
        <v>476</v>
      </c>
      <c r="H388" s="11" t="str">
        <f t="shared" si="50"/>
        <v>No</v>
      </c>
      <c r="I388" s="11">
        <f>0</f>
        <v>0</v>
      </c>
      <c r="J388" s="11" t="str">
        <f t="shared" si="51"/>
        <v>Yes</v>
      </c>
      <c r="K388" s="11" t="str">
        <f t="shared" si="52"/>
        <v>No</v>
      </c>
      <c r="L388" s="11">
        <f>INT(ResourceEffects[[#This Row],[Time Factor]]*TimeInterval/60/60/24)</f>
        <v>0</v>
      </c>
      <c r="M388" s="11">
        <f>INT(ResourceEffects[[#This Row],[Time Factor]]*TimeInterval/60/60)-ResourceEffects[[#This Row],[Days]]*24</f>
        <v>0</v>
      </c>
      <c r="N388" s="11">
        <f>INT(ResourceEffects[[#This Row],[Time Factor]]*TimeInterval/60)-ResourceEffects[[#This Row],[Hours]]*60-ResourceEffects[[#This Row],[Days]]*60*24</f>
        <v>0</v>
      </c>
      <c r="O388" s="11">
        <f>ResourceEffects[[#This Row],[Time Factor]]*TimeInterval-ResourceEffects[[#This Row],[Min]]*60-ResourceEffects[[#This Row],[Hours]]*60*60-ResourceEffects[[#This Row],[Days]]*60*60*24</f>
        <v>0</v>
      </c>
      <c r="P388" s="12">
        <f t="shared" ref="P388:P451" ca="1" si="53">INT(RAND()*999999999)</f>
        <v>532968176</v>
      </c>
      <c r="Q388" s="12">
        <f>_xlfn.XLOOKUP(ResourceEffects[[#This Row],[Protocol Name]],ProtocolNamesCol,ProtocolIds,"")</f>
        <v>21310</v>
      </c>
      <c r="R388" s="12">
        <f>ResourceEffects[[#This Row],[Time Factor]]</f>
        <v>0</v>
      </c>
      <c r="S388" s="12">
        <f>ResourceEffects[[#This Row],[Drone ID]]</f>
        <v>0</v>
      </c>
      <c r="T388" s="12">
        <f>_xlfn.XLOOKUP(ResourceEffects[[#This Row],[Resource Name]],ResourceNames,ResourceIds,"")</f>
        <v>5201</v>
      </c>
      <c r="U388" s="12">
        <f>_xlfn.XLOOKUP(ResourceEffects[[#This Row],[Event Type]],EventTypeNames,EventTypeIds,"")</f>
        <v>1</v>
      </c>
      <c r="V388" s="12">
        <f>IF(ResourceEffects[[#This Row],[Is Local]]="Yes",1,0)</f>
        <v>1</v>
      </c>
      <c r="W388" s="12">
        <f>IF(ResourceEffects[[#This Row],[Is Installed]]="Yes",1,0)</f>
        <v>0</v>
      </c>
      <c r="X388" s="12">
        <f>IF(ResourceEffects[[#This Row],[Status]]="Locked",1,0)</f>
        <v>0</v>
      </c>
      <c r="Y388" s="12">
        <f>IF(ResourceEffects[[#This Row],[event_type]]=1,0,1)</f>
        <v>0</v>
      </c>
      <c r="Z388" s="12">
        <f>IF(ResourceEffects[[#This Row],[Use Abundancies]]="Yes",1,0)</f>
        <v>0</v>
      </c>
      <c r="AA388" s="12">
        <f>ResourceEffects[[#This Row],[∆]]</f>
        <v>1</v>
      </c>
    </row>
    <row r="389" spans="1:27" x14ac:dyDescent="0.3">
      <c r="A389" s="15">
        <v>1</v>
      </c>
      <c r="B389" s="33" t="s">
        <v>140</v>
      </c>
      <c r="C389" s="14" t="s">
        <v>478</v>
      </c>
      <c r="D389" s="11" t="s">
        <v>395</v>
      </c>
      <c r="E389" s="11">
        <v>16</v>
      </c>
      <c r="F389" s="27" t="s">
        <v>387</v>
      </c>
      <c r="G389" t="s">
        <v>180</v>
      </c>
      <c r="H389" s="11" t="str">
        <f t="shared" si="50"/>
        <v>No</v>
      </c>
      <c r="I389" s="11">
        <f>0</f>
        <v>0</v>
      </c>
      <c r="J389" s="11" t="str">
        <f t="shared" si="51"/>
        <v>Yes</v>
      </c>
      <c r="K389" s="11" t="str">
        <f t="shared" si="52"/>
        <v>No</v>
      </c>
      <c r="L389" s="11">
        <f>INT(ResourceEffects[[#This Row],[Time Factor]]*TimeInterval/60/60/24)</f>
        <v>0</v>
      </c>
      <c r="M389" s="11">
        <f>INT(ResourceEffects[[#This Row],[Time Factor]]*TimeInterval/60/60)-ResourceEffects[[#This Row],[Days]]*24</f>
        <v>0</v>
      </c>
      <c r="N389" s="11">
        <f>INT(ResourceEffects[[#This Row],[Time Factor]]*TimeInterval/60)-ResourceEffects[[#This Row],[Hours]]*60-ResourceEffects[[#This Row],[Days]]*60*24</f>
        <v>0</v>
      </c>
      <c r="O389" s="11">
        <f>ResourceEffects[[#This Row],[Time Factor]]*TimeInterval-ResourceEffects[[#This Row],[Min]]*60-ResourceEffects[[#This Row],[Hours]]*60*60-ResourceEffects[[#This Row],[Days]]*60*60*24</f>
        <v>1</v>
      </c>
      <c r="P389" s="12">
        <f t="shared" ca="1" si="53"/>
        <v>814631713</v>
      </c>
      <c r="Q389" s="12">
        <f>_xlfn.XLOOKUP(ResourceEffects[[#This Row],[Protocol Name]],ProtocolNamesCol,ProtocolIds,"")</f>
        <v>21310</v>
      </c>
      <c r="R389" s="12">
        <f>ResourceEffects[[#This Row],[Time Factor]]</f>
        <v>1</v>
      </c>
      <c r="S389" s="12">
        <f>ResourceEffects[[#This Row],[Drone ID]]</f>
        <v>0</v>
      </c>
      <c r="T389" s="12">
        <f>_xlfn.XLOOKUP(ResourceEffects[[#This Row],[Resource Name]],ResourceNames,ResourceIds,"")</f>
        <v>1310</v>
      </c>
      <c r="U389" s="12">
        <f>_xlfn.XLOOKUP(ResourceEffects[[#This Row],[Event Type]],EventTypeNames,EventTypeIds,"")</f>
        <v>2</v>
      </c>
      <c r="V389" s="12">
        <f>IF(ResourceEffects[[#This Row],[Is Local]]="Yes",1,0)</f>
        <v>1</v>
      </c>
      <c r="W389" s="12">
        <f>IF(ResourceEffects[[#This Row],[Is Installed]]="Yes",1,0)</f>
        <v>0</v>
      </c>
      <c r="X389" s="12">
        <f>IF(ResourceEffects[[#This Row],[Status]]="Locked",1,0)</f>
        <v>0</v>
      </c>
      <c r="Y389" s="12">
        <f>IF(ResourceEffects[[#This Row],[event_type]]=1,0,1)</f>
        <v>1</v>
      </c>
      <c r="Z389" s="12">
        <f>IF(ResourceEffects[[#This Row],[Use Abundancies]]="Yes",1,0)</f>
        <v>0</v>
      </c>
      <c r="AA389" s="12">
        <f>ResourceEffects[[#This Row],[∆]]</f>
        <v>16</v>
      </c>
    </row>
    <row r="390" spans="1:27" x14ac:dyDescent="0.3">
      <c r="A390" s="16">
        <v>2</v>
      </c>
      <c r="B390" s="9" t="s">
        <v>140</v>
      </c>
      <c r="C390" s="14" t="s">
        <v>481</v>
      </c>
      <c r="D390" s="11" t="s">
        <v>395</v>
      </c>
      <c r="E390" s="11">
        <v>1</v>
      </c>
      <c r="F390" s="27" t="s">
        <v>387</v>
      </c>
      <c r="G390" t="s">
        <v>476</v>
      </c>
      <c r="H390" s="11" t="s">
        <v>429</v>
      </c>
      <c r="I390" s="11">
        <v>0</v>
      </c>
      <c r="J390" s="11" t="s">
        <v>386</v>
      </c>
      <c r="K390" s="11" t="s">
        <v>429</v>
      </c>
      <c r="L390" s="11">
        <v>0</v>
      </c>
      <c r="M390" s="11">
        <v>0</v>
      </c>
      <c r="N390" s="11">
        <v>0</v>
      </c>
      <c r="O390" s="11">
        <v>2</v>
      </c>
      <c r="P390" s="12">
        <f t="shared" ca="1" si="53"/>
        <v>785168489</v>
      </c>
      <c r="Q390" s="12">
        <f>_xlfn.XLOOKUP(ResourceEffects[[#This Row],[Protocol Name]],ProtocolNamesCol,ProtocolIds,"")</f>
        <v>21310</v>
      </c>
      <c r="R390" s="12">
        <f>ResourceEffects[[#This Row],[Time Factor]]</f>
        <v>2</v>
      </c>
      <c r="S390" s="12">
        <f>ResourceEffects[[#This Row],[Drone ID]]</f>
        <v>0</v>
      </c>
      <c r="T390" s="12">
        <f>_xlfn.XLOOKUP(ResourceEffects[[#This Row],[Resource Name]],ResourceNames,ResourceIds,"")</f>
        <v>5201</v>
      </c>
      <c r="U390" s="12">
        <f>_xlfn.XLOOKUP(ResourceEffects[[#This Row],[Event Type]],EventTypeNames,EventTypeIds,"")</f>
        <v>2</v>
      </c>
      <c r="V390" s="12">
        <f>IF(ResourceEffects[[#This Row],[Is Local]]="Yes",1,0)</f>
        <v>1</v>
      </c>
      <c r="W390" s="12">
        <f>IF(ResourceEffects[[#This Row],[Is Installed]]="Yes",1,0)</f>
        <v>0</v>
      </c>
      <c r="X390" s="12">
        <f>IF(ResourceEffects[[#This Row],[Status]]="Locked",1,0)</f>
        <v>0</v>
      </c>
      <c r="Y390" s="12">
        <f>IF(ResourceEffects[[#This Row],[event_type]]=1,0,1)</f>
        <v>1</v>
      </c>
      <c r="Z390" s="12">
        <f>IF(ResourceEffects[[#This Row],[Use Abundancies]]="Yes",1,0)</f>
        <v>0</v>
      </c>
      <c r="AA390" s="12">
        <f>ResourceEffects[[#This Row],[∆]]</f>
        <v>1</v>
      </c>
    </row>
    <row r="391" spans="1:27" x14ac:dyDescent="0.3">
      <c r="A391" s="16">
        <v>2</v>
      </c>
      <c r="B391" s="9" t="s">
        <v>140</v>
      </c>
      <c r="C391" s="14" t="s">
        <v>481</v>
      </c>
      <c r="D391" s="11" t="s">
        <v>394</v>
      </c>
      <c r="E391" s="11">
        <v>1</v>
      </c>
      <c r="F391" s="27" t="s">
        <v>383</v>
      </c>
      <c r="G391" t="s">
        <v>476</v>
      </c>
      <c r="H391" s="11" t="s">
        <v>429</v>
      </c>
      <c r="I391" s="11">
        <v>0</v>
      </c>
      <c r="J391" s="11" t="s">
        <v>386</v>
      </c>
      <c r="K391" s="11" t="s">
        <v>429</v>
      </c>
      <c r="L391" s="11">
        <v>0</v>
      </c>
      <c r="M391" s="11">
        <v>0</v>
      </c>
      <c r="N391" s="11">
        <v>0</v>
      </c>
      <c r="O391" s="11">
        <v>2</v>
      </c>
      <c r="P391" s="12">
        <f t="shared" ca="1" si="53"/>
        <v>612691668</v>
      </c>
      <c r="Q391" s="12">
        <f>_xlfn.XLOOKUP(ResourceEffects[[#This Row],[Protocol Name]],ProtocolNamesCol,ProtocolIds,"")</f>
        <v>21310</v>
      </c>
      <c r="R391" s="12">
        <f>ResourceEffects[[#This Row],[Time Factor]]</f>
        <v>2</v>
      </c>
      <c r="S391" s="12">
        <f>ResourceEffects[[#This Row],[Drone ID]]</f>
        <v>0</v>
      </c>
      <c r="T391" s="12">
        <f>_xlfn.XLOOKUP(ResourceEffects[[#This Row],[Resource Name]],ResourceNames,ResourceIds,"")</f>
        <v>5201</v>
      </c>
      <c r="U391" s="12">
        <f>_xlfn.XLOOKUP(ResourceEffects[[#This Row],[Event Type]],EventTypeNames,EventTypeIds,"")</f>
        <v>1</v>
      </c>
      <c r="V391" s="12">
        <f>IF(ResourceEffects[[#This Row],[Is Local]]="Yes",1,0)</f>
        <v>1</v>
      </c>
      <c r="W391" s="12">
        <f>IF(ResourceEffects[[#This Row],[Is Installed]]="Yes",1,0)</f>
        <v>0</v>
      </c>
      <c r="X391" s="12">
        <f>IF(ResourceEffects[[#This Row],[Status]]="Locked",1,0)</f>
        <v>1</v>
      </c>
      <c r="Y391" s="12">
        <f>IF(ResourceEffects[[#This Row],[event_type]]=1,0,1)</f>
        <v>0</v>
      </c>
      <c r="Z391" s="12">
        <f>IF(ResourceEffects[[#This Row],[Use Abundancies]]="Yes",1,0)</f>
        <v>0</v>
      </c>
      <c r="AA391" s="12">
        <f>ResourceEffects[[#This Row],[∆]]</f>
        <v>1</v>
      </c>
    </row>
    <row r="392" spans="1:27" x14ac:dyDescent="0.3">
      <c r="A392" s="16">
        <v>9</v>
      </c>
      <c r="B392" s="9" t="s">
        <v>140</v>
      </c>
      <c r="C392" s="14" t="s">
        <v>482</v>
      </c>
      <c r="D392" s="11" t="s">
        <v>395</v>
      </c>
      <c r="E392" s="11">
        <v>1</v>
      </c>
      <c r="F392" s="27" t="s">
        <v>383</v>
      </c>
      <c r="G392" t="s">
        <v>476</v>
      </c>
      <c r="H392" s="11" t="str">
        <f t="shared" ref="H392:H398" si="54">"No"</f>
        <v>No</v>
      </c>
      <c r="I392" s="11">
        <f>0</f>
        <v>0</v>
      </c>
      <c r="J392" s="11" t="str">
        <f t="shared" ref="J392:J398" si="55">"Yes"</f>
        <v>Yes</v>
      </c>
      <c r="K392" s="11" t="str">
        <f t="shared" ref="K392:K398" si="56">"No"</f>
        <v>No</v>
      </c>
      <c r="L392" s="11">
        <f>INT(ResourceEffects[[#This Row],[Time Factor]]*TimeInterval/60/60/24)</f>
        <v>0</v>
      </c>
      <c r="M392" s="11">
        <f>INT(ResourceEffects[[#This Row],[Time Factor]]*TimeInterval/60/60)-ResourceEffects[[#This Row],[Days]]*24</f>
        <v>0</v>
      </c>
      <c r="N392" s="11">
        <f>INT(ResourceEffects[[#This Row],[Time Factor]]*TimeInterval/60)-ResourceEffects[[#This Row],[Hours]]*60-ResourceEffects[[#This Row],[Days]]*60*24</f>
        <v>0</v>
      </c>
      <c r="O392" s="11">
        <f>ResourceEffects[[#This Row],[Time Factor]]*TimeInterval-ResourceEffects[[#This Row],[Min]]*60-ResourceEffects[[#This Row],[Hours]]*60*60-ResourceEffects[[#This Row],[Days]]*60*60*24</f>
        <v>9</v>
      </c>
      <c r="P392" s="12">
        <f t="shared" ca="1" si="53"/>
        <v>565431428</v>
      </c>
      <c r="Q392" s="12">
        <f>_xlfn.XLOOKUP(ResourceEffects[[#This Row],[Protocol Name]],ProtocolNamesCol,ProtocolIds,"")</f>
        <v>21310</v>
      </c>
      <c r="R392" s="12">
        <f>ResourceEffects[[#This Row],[Time Factor]]</f>
        <v>9</v>
      </c>
      <c r="S392" s="12">
        <f>ResourceEffects[[#This Row],[Drone ID]]</f>
        <v>0</v>
      </c>
      <c r="T392" s="12">
        <f>_xlfn.XLOOKUP(ResourceEffects[[#This Row],[Resource Name]],ResourceNames,ResourceIds,"")</f>
        <v>5201</v>
      </c>
      <c r="U392" s="12">
        <f>_xlfn.XLOOKUP(ResourceEffects[[#This Row],[Event Type]],EventTypeNames,EventTypeIds,"")</f>
        <v>2</v>
      </c>
      <c r="V392" s="12">
        <f>IF(ResourceEffects[[#This Row],[Is Local]]="Yes",1,0)</f>
        <v>1</v>
      </c>
      <c r="W392" s="12">
        <f>IF(ResourceEffects[[#This Row],[Is Installed]]="Yes",1,0)</f>
        <v>0</v>
      </c>
      <c r="X392" s="12">
        <f>IF(ResourceEffects[[#This Row],[Status]]="Locked",1,0)</f>
        <v>1</v>
      </c>
      <c r="Y392" s="12">
        <f>IF(ResourceEffects[[#This Row],[event_type]]=1,0,1)</f>
        <v>1</v>
      </c>
      <c r="Z392" s="12">
        <f>IF(ResourceEffects[[#This Row],[Use Abundancies]]="Yes",1,0)</f>
        <v>0</v>
      </c>
      <c r="AA392" s="12">
        <f>ResourceEffects[[#This Row],[∆]]</f>
        <v>1</v>
      </c>
    </row>
    <row r="393" spans="1:27" x14ac:dyDescent="0.3">
      <c r="A393" s="16">
        <v>9</v>
      </c>
      <c r="B393" s="9" t="s">
        <v>140</v>
      </c>
      <c r="C393" s="14" t="s">
        <v>482</v>
      </c>
      <c r="D393" s="11" t="s">
        <v>394</v>
      </c>
      <c r="E393" s="11">
        <v>1</v>
      </c>
      <c r="F393" s="27" t="s">
        <v>387</v>
      </c>
      <c r="G393" t="s">
        <v>476</v>
      </c>
      <c r="H393" s="11" t="str">
        <f t="shared" si="54"/>
        <v>No</v>
      </c>
      <c r="I393" s="11">
        <f>0</f>
        <v>0</v>
      </c>
      <c r="J393" s="11" t="str">
        <f t="shared" si="55"/>
        <v>Yes</v>
      </c>
      <c r="K393" s="11" t="str">
        <f t="shared" si="56"/>
        <v>No</v>
      </c>
      <c r="L393" s="11">
        <f>INT(ResourceEffects[[#This Row],[Time Factor]]*TimeInterval/60/60/24)</f>
        <v>0</v>
      </c>
      <c r="M393" s="11">
        <f>INT(ResourceEffects[[#This Row],[Time Factor]]*TimeInterval/60/60)-ResourceEffects[[#This Row],[Days]]*24</f>
        <v>0</v>
      </c>
      <c r="N393" s="11">
        <f>INT(ResourceEffects[[#This Row],[Time Factor]]*TimeInterval/60)-ResourceEffects[[#This Row],[Hours]]*60-ResourceEffects[[#This Row],[Days]]*60*24</f>
        <v>0</v>
      </c>
      <c r="O393" s="11">
        <f>ResourceEffects[[#This Row],[Time Factor]]*TimeInterval-ResourceEffects[[#This Row],[Min]]*60-ResourceEffects[[#This Row],[Hours]]*60*60-ResourceEffects[[#This Row],[Days]]*60*60*24</f>
        <v>9</v>
      </c>
      <c r="P393" s="12">
        <f t="shared" ca="1" si="53"/>
        <v>457691541</v>
      </c>
      <c r="Q393" s="12">
        <f>_xlfn.XLOOKUP(ResourceEffects[[#This Row],[Protocol Name]],ProtocolNamesCol,ProtocolIds,"")</f>
        <v>21310</v>
      </c>
      <c r="R393" s="12">
        <f>ResourceEffects[[#This Row],[Time Factor]]</f>
        <v>9</v>
      </c>
      <c r="S393" s="12">
        <f>ResourceEffects[[#This Row],[Drone ID]]</f>
        <v>0</v>
      </c>
      <c r="T393" s="12">
        <f>_xlfn.XLOOKUP(ResourceEffects[[#This Row],[Resource Name]],ResourceNames,ResourceIds,"")</f>
        <v>5201</v>
      </c>
      <c r="U393" s="12">
        <f>_xlfn.XLOOKUP(ResourceEffects[[#This Row],[Event Type]],EventTypeNames,EventTypeIds,"")</f>
        <v>1</v>
      </c>
      <c r="V393" s="12">
        <f>IF(ResourceEffects[[#This Row],[Is Local]]="Yes",1,0)</f>
        <v>1</v>
      </c>
      <c r="W393" s="12">
        <f>IF(ResourceEffects[[#This Row],[Is Installed]]="Yes",1,0)</f>
        <v>0</v>
      </c>
      <c r="X393" s="12">
        <f>IF(ResourceEffects[[#This Row],[Status]]="Locked",1,0)</f>
        <v>0</v>
      </c>
      <c r="Y393" s="12">
        <f>IF(ResourceEffects[[#This Row],[event_type]]=1,0,1)</f>
        <v>0</v>
      </c>
      <c r="Z393" s="12">
        <f>IF(ResourceEffects[[#This Row],[Use Abundancies]]="Yes",1,0)</f>
        <v>0</v>
      </c>
      <c r="AA393" s="12">
        <f>ResourceEffects[[#This Row],[∆]]</f>
        <v>1</v>
      </c>
    </row>
    <row r="394" spans="1:27" x14ac:dyDescent="0.3">
      <c r="A394" s="15">
        <v>10</v>
      </c>
      <c r="B394" s="33" t="s">
        <v>140</v>
      </c>
      <c r="C394" s="14" t="s">
        <v>480</v>
      </c>
      <c r="D394" s="11" t="s">
        <v>394</v>
      </c>
      <c r="E394" s="11">
        <v>3</v>
      </c>
      <c r="F394" s="27" t="s">
        <v>387</v>
      </c>
      <c r="G394" t="s">
        <v>188</v>
      </c>
      <c r="H394" s="11" t="str">
        <f t="shared" si="54"/>
        <v>No</v>
      </c>
      <c r="I394" s="11">
        <f>0</f>
        <v>0</v>
      </c>
      <c r="J394" s="11" t="str">
        <f t="shared" si="55"/>
        <v>Yes</v>
      </c>
      <c r="K394" s="11" t="str">
        <f t="shared" si="56"/>
        <v>No</v>
      </c>
      <c r="L394" s="11">
        <f>INT(ResourceEffects[[#This Row],[Time Factor]]*TimeInterval/60/60/24)</f>
        <v>0</v>
      </c>
      <c r="M394" s="11">
        <f>INT(ResourceEffects[[#This Row],[Time Factor]]*TimeInterval/60/60)-ResourceEffects[[#This Row],[Days]]*24</f>
        <v>0</v>
      </c>
      <c r="N394" s="11">
        <f>INT(ResourceEffects[[#This Row],[Time Factor]]*TimeInterval/60)-ResourceEffects[[#This Row],[Hours]]*60-ResourceEffects[[#This Row],[Days]]*60*24</f>
        <v>0</v>
      </c>
      <c r="O394" s="11">
        <f>ResourceEffects[[#This Row],[Time Factor]]*TimeInterval-ResourceEffects[[#This Row],[Min]]*60-ResourceEffects[[#This Row],[Hours]]*60*60-ResourceEffects[[#This Row],[Days]]*60*60*24</f>
        <v>10</v>
      </c>
      <c r="P394" s="12">
        <f t="shared" ca="1" si="53"/>
        <v>508028058</v>
      </c>
      <c r="Q394" s="12">
        <f>_xlfn.XLOOKUP(ResourceEffects[[#This Row],[Protocol Name]],ProtocolNamesCol,ProtocolIds,"")</f>
        <v>21310</v>
      </c>
      <c r="R394" s="12">
        <f>ResourceEffects[[#This Row],[Time Factor]]</f>
        <v>10</v>
      </c>
      <c r="S394" s="12">
        <f>ResourceEffects[[#This Row],[Drone ID]]</f>
        <v>0</v>
      </c>
      <c r="T394" s="12">
        <f>_xlfn.XLOOKUP(ResourceEffects[[#This Row],[Resource Name]],ResourceNames,ResourceIds,"")</f>
        <v>2011</v>
      </c>
      <c r="U394" s="12">
        <f>_xlfn.XLOOKUP(ResourceEffects[[#This Row],[Event Type]],EventTypeNames,EventTypeIds,"")</f>
        <v>1</v>
      </c>
      <c r="V394" s="12">
        <f>IF(ResourceEffects[[#This Row],[Is Local]]="Yes",1,0)</f>
        <v>1</v>
      </c>
      <c r="W394" s="12">
        <f>IF(ResourceEffects[[#This Row],[Is Installed]]="Yes",1,0)</f>
        <v>0</v>
      </c>
      <c r="X394" s="12">
        <f>IF(ResourceEffects[[#This Row],[Status]]="Locked",1,0)</f>
        <v>0</v>
      </c>
      <c r="Y394" s="12">
        <f>IF(ResourceEffects[[#This Row],[event_type]]=1,0,1)</f>
        <v>0</v>
      </c>
      <c r="Z394" s="12">
        <f>IF(ResourceEffects[[#This Row],[Use Abundancies]]="Yes",1,0)</f>
        <v>0</v>
      </c>
      <c r="AA394" s="12">
        <f>ResourceEffects[[#This Row],[∆]]</f>
        <v>3</v>
      </c>
    </row>
    <row r="395" spans="1:27" x14ac:dyDescent="0.3">
      <c r="A395" s="15">
        <v>10</v>
      </c>
      <c r="B395" s="33" t="s">
        <v>140</v>
      </c>
      <c r="C395" s="14" t="s">
        <v>480</v>
      </c>
      <c r="D395" s="11" t="s">
        <v>394</v>
      </c>
      <c r="E395" s="11">
        <v>1</v>
      </c>
      <c r="F395" s="27" t="s">
        <v>387</v>
      </c>
      <c r="G395" t="s">
        <v>190</v>
      </c>
      <c r="H395" s="11" t="str">
        <f t="shared" si="54"/>
        <v>No</v>
      </c>
      <c r="I395" s="11">
        <f>0</f>
        <v>0</v>
      </c>
      <c r="J395" s="11" t="str">
        <f t="shared" si="55"/>
        <v>Yes</v>
      </c>
      <c r="K395" s="11" t="str">
        <f t="shared" si="56"/>
        <v>No</v>
      </c>
      <c r="L395" s="11">
        <f>INT(ResourceEffects[[#This Row],[Time Factor]]*TimeInterval/60/60/24)</f>
        <v>0</v>
      </c>
      <c r="M395" s="11">
        <f>INT(ResourceEffects[[#This Row],[Time Factor]]*TimeInterval/60/60)-ResourceEffects[[#This Row],[Days]]*24</f>
        <v>0</v>
      </c>
      <c r="N395" s="11">
        <f>INT(ResourceEffects[[#This Row],[Time Factor]]*TimeInterval/60)-ResourceEffects[[#This Row],[Hours]]*60-ResourceEffects[[#This Row],[Days]]*60*24</f>
        <v>0</v>
      </c>
      <c r="O395" s="11">
        <f>ResourceEffects[[#This Row],[Time Factor]]*TimeInterval-ResourceEffects[[#This Row],[Min]]*60-ResourceEffects[[#This Row],[Hours]]*60*60-ResourceEffects[[#This Row],[Days]]*60*60*24</f>
        <v>10</v>
      </c>
      <c r="P395" s="12">
        <f t="shared" ca="1" si="53"/>
        <v>556876056</v>
      </c>
      <c r="Q395" s="12">
        <f>_xlfn.XLOOKUP(ResourceEffects[[#This Row],[Protocol Name]],ProtocolNamesCol,ProtocolIds,"")</f>
        <v>21310</v>
      </c>
      <c r="R395" s="12">
        <f>ResourceEffects[[#This Row],[Time Factor]]</f>
        <v>10</v>
      </c>
      <c r="S395" s="12">
        <f>ResourceEffects[[#This Row],[Drone ID]]</f>
        <v>0</v>
      </c>
      <c r="T395" s="12">
        <f>_xlfn.XLOOKUP(ResourceEffects[[#This Row],[Resource Name]],ResourceNames,ResourceIds,"")</f>
        <v>2012</v>
      </c>
      <c r="U395" s="12">
        <f>_xlfn.XLOOKUP(ResourceEffects[[#This Row],[Event Type]],EventTypeNames,EventTypeIds,"")</f>
        <v>1</v>
      </c>
      <c r="V395" s="12">
        <f>IF(ResourceEffects[[#This Row],[Is Local]]="Yes",1,0)</f>
        <v>1</v>
      </c>
      <c r="W395" s="12">
        <f>IF(ResourceEffects[[#This Row],[Is Installed]]="Yes",1,0)</f>
        <v>0</v>
      </c>
      <c r="X395" s="12">
        <f>IF(ResourceEffects[[#This Row],[Status]]="Locked",1,0)</f>
        <v>0</v>
      </c>
      <c r="Y395" s="12">
        <f>IF(ResourceEffects[[#This Row],[event_type]]=1,0,1)</f>
        <v>0</v>
      </c>
      <c r="Z395" s="12">
        <f>IF(ResourceEffects[[#This Row],[Use Abundancies]]="Yes",1,0)</f>
        <v>0</v>
      </c>
      <c r="AA395" s="12">
        <f>ResourceEffects[[#This Row],[∆]]</f>
        <v>1</v>
      </c>
    </row>
    <row r="396" spans="1:27" x14ac:dyDescent="0.3">
      <c r="A396" s="16">
        <v>0</v>
      </c>
      <c r="B396" s="9" t="s">
        <v>141</v>
      </c>
      <c r="C396" s="14" t="s">
        <v>479</v>
      </c>
      <c r="D396" s="11" t="s">
        <v>395</v>
      </c>
      <c r="E396" s="11">
        <v>1</v>
      </c>
      <c r="F396" s="27" t="s">
        <v>387</v>
      </c>
      <c r="G396" t="s">
        <v>476</v>
      </c>
      <c r="H396" s="11" t="str">
        <f t="shared" si="54"/>
        <v>No</v>
      </c>
      <c r="I396" s="11">
        <f>0</f>
        <v>0</v>
      </c>
      <c r="J396" s="11" t="str">
        <f t="shared" si="55"/>
        <v>Yes</v>
      </c>
      <c r="K396" s="11" t="str">
        <f t="shared" si="56"/>
        <v>No</v>
      </c>
      <c r="L396" s="11">
        <f>INT(ResourceEffects[[#This Row],[Time Factor]]*TimeInterval/60/60/24)</f>
        <v>0</v>
      </c>
      <c r="M396" s="11">
        <f>INT(ResourceEffects[[#This Row],[Time Factor]]*TimeInterval/60/60)-ResourceEffects[[#This Row],[Days]]*24</f>
        <v>0</v>
      </c>
      <c r="N396" s="11">
        <f>INT(ResourceEffects[[#This Row],[Time Factor]]*TimeInterval/60)-ResourceEffects[[#This Row],[Hours]]*60-ResourceEffects[[#This Row],[Days]]*60*24</f>
        <v>0</v>
      </c>
      <c r="O396" s="11">
        <f>ResourceEffects[[#This Row],[Time Factor]]*TimeInterval-ResourceEffects[[#This Row],[Min]]*60-ResourceEffects[[#This Row],[Hours]]*60*60-ResourceEffects[[#This Row],[Days]]*60*60*24</f>
        <v>0</v>
      </c>
      <c r="P396" s="12">
        <f t="shared" ca="1" si="53"/>
        <v>351138146</v>
      </c>
      <c r="Q396" s="12">
        <f>_xlfn.XLOOKUP(ResourceEffects[[#This Row],[Protocol Name]],ProtocolNamesCol,ProtocolIds,"")</f>
        <v>21320</v>
      </c>
      <c r="R396" s="12">
        <f>ResourceEffects[[#This Row],[Time Factor]]</f>
        <v>0</v>
      </c>
      <c r="S396" s="12">
        <f>ResourceEffects[[#This Row],[Drone ID]]</f>
        <v>0</v>
      </c>
      <c r="T396" s="12">
        <f>_xlfn.XLOOKUP(ResourceEffects[[#This Row],[Resource Name]],ResourceNames,ResourceIds,"")</f>
        <v>5201</v>
      </c>
      <c r="U396" s="12">
        <f>_xlfn.XLOOKUP(ResourceEffects[[#This Row],[Event Type]],EventTypeNames,EventTypeIds,"")</f>
        <v>2</v>
      </c>
      <c r="V396" s="12">
        <f>IF(ResourceEffects[[#This Row],[Is Local]]="Yes",1,0)</f>
        <v>1</v>
      </c>
      <c r="W396" s="12">
        <f>IF(ResourceEffects[[#This Row],[Is Installed]]="Yes",1,0)</f>
        <v>0</v>
      </c>
      <c r="X396" s="12">
        <f>IF(ResourceEffects[[#This Row],[Status]]="Locked",1,0)</f>
        <v>0</v>
      </c>
      <c r="Y396" s="12">
        <f>IF(ResourceEffects[[#This Row],[event_type]]=1,0,1)</f>
        <v>1</v>
      </c>
      <c r="Z396" s="12">
        <f>IF(ResourceEffects[[#This Row],[Use Abundancies]]="Yes",1,0)</f>
        <v>0</v>
      </c>
      <c r="AA396" s="12">
        <f>ResourceEffects[[#This Row],[∆]]</f>
        <v>1</v>
      </c>
    </row>
    <row r="397" spans="1:27" x14ac:dyDescent="0.3">
      <c r="A397" s="16">
        <v>0</v>
      </c>
      <c r="B397" s="9" t="s">
        <v>141</v>
      </c>
      <c r="C397" s="14" t="s">
        <v>479</v>
      </c>
      <c r="D397" s="11" t="s">
        <v>394</v>
      </c>
      <c r="E397" s="11">
        <v>1</v>
      </c>
      <c r="F397" s="27" t="s">
        <v>387</v>
      </c>
      <c r="G397" t="s">
        <v>476</v>
      </c>
      <c r="H397" s="11" t="str">
        <f t="shared" si="54"/>
        <v>No</v>
      </c>
      <c r="I397" s="11">
        <f>0</f>
        <v>0</v>
      </c>
      <c r="J397" s="11" t="str">
        <f t="shared" si="55"/>
        <v>Yes</v>
      </c>
      <c r="K397" s="11" t="str">
        <f t="shared" si="56"/>
        <v>No</v>
      </c>
      <c r="L397" s="11">
        <f>INT(ResourceEffects[[#This Row],[Time Factor]]*TimeInterval/60/60/24)</f>
        <v>0</v>
      </c>
      <c r="M397" s="11">
        <f>INT(ResourceEffects[[#This Row],[Time Factor]]*TimeInterval/60/60)-ResourceEffects[[#This Row],[Days]]*24</f>
        <v>0</v>
      </c>
      <c r="N397" s="11">
        <f>INT(ResourceEffects[[#This Row],[Time Factor]]*TimeInterval/60)-ResourceEffects[[#This Row],[Hours]]*60-ResourceEffects[[#This Row],[Days]]*60*24</f>
        <v>0</v>
      </c>
      <c r="O397" s="11">
        <f>ResourceEffects[[#This Row],[Time Factor]]*TimeInterval-ResourceEffects[[#This Row],[Min]]*60-ResourceEffects[[#This Row],[Hours]]*60*60-ResourceEffects[[#This Row],[Days]]*60*60*24</f>
        <v>0</v>
      </c>
      <c r="P397" s="12">
        <f t="shared" ca="1" si="53"/>
        <v>305794623</v>
      </c>
      <c r="Q397" s="12">
        <f>_xlfn.XLOOKUP(ResourceEffects[[#This Row],[Protocol Name]],ProtocolNamesCol,ProtocolIds,"")</f>
        <v>21320</v>
      </c>
      <c r="R397" s="12">
        <f>ResourceEffects[[#This Row],[Time Factor]]</f>
        <v>0</v>
      </c>
      <c r="S397" s="12">
        <f>ResourceEffects[[#This Row],[Drone ID]]</f>
        <v>0</v>
      </c>
      <c r="T397" s="12">
        <f>_xlfn.XLOOKUP(ResourceEffects[[#This Row],[Resource Name]],ResourceNames,ResourceIds,"")</f>
        <v>5201</v>
      </c>
      <c r="U397" s="12">
        <f>_xlfn.XLOOKUP(ResourceEffects[[#This Row],[Event Type]],EventTypeNames,EventTypeIds,"")</f>
        <v>1</v>
      </c>
      <c r="V397" s="12">
        <f>IF(ResourceEffects[[#This Row],[Is Local]]="Yes",1,0)</f>
        <v>1</v>
      </c>
      <c r="W397" s="12">
        <f>IF(ResourceEffects[[#This Row],[Is Installed]]="Yes",1,0)</f>
        <v>0</v>
      </c>
      <c r="X397" s="12">
        <f>IF(ResourceEffects[[#This Row],[Status]]="Locked",1,0)</f>
        <v>0</v>
      </c>
      <c r="Y397" s="12">
        <f>IF(ResourceEffects[[#This Row],[event_type]]=1,0,1)</f>
        <v>0</v>
      </c>
      <c r="Z397" s="12">
        <f>IF(ResourceEffects[[#This Row],[Use Abundancies]]="Yes",1,0)</f>
        <v>0</v>
      </c>
      <c r="AA397" s="12">
        <f>ResourceEffects[[#This Row],[∆]]</f>
        <v>1</v>
      </c>
    </row>
    <row r="398" spans="1:27" x14ac:dyDescent="0.3">
      <c r="A398" s="15">
        <v>1</v>
      </c>
      <c r="B398" s="33" t="s">
        <v>141</v>
      </c>
      <c r="C398" s="14" t="s">
        <v>478</v>
      </c>
      <c r="D398" s="11" t="s">
        <v>395</v>
      </c>
      <c r="E398" s="11">
        <v>15</v>
      </c>
      <c r="F398" s="27" t="s">
        <v>387</v>
      </c>
      <c r="G398" t="s">
        <v>181</v>
      </c>
      <c r="H398" s="11" t="str">
        <f t="shared" si="54"/>
        <v>No</v>
      </c>
      <c r="I398" s="11">
        <f>0</f>
        <v>0</v>
      </c>
      <c r="J398" s="11" t="str">
        <f t="shared" si="55"/>
        <v>Yes</v>
      </c>
      <c r="K398" s="11" t="str">
        <f t="shared" si="56"/>
        <v>No</v>
      </c>
      <c r="L398" s="11">
        <f>INT(ResourceEffects[[#This Row],[Time Factor]]*TimeInterval/60/60/24)</f>
        <v>0</v>
      </c>
      <c r="M398" s="11">
        <f>INT(ResourceEffects[[#This Row],[Time Factor]]*TimeInterval/60/60)-ResourceEffects[[#This Row],[Days]]*24</f>
        <v>0</v>
      </c>
      <c r="N398" s="11">
        <f>INT(ResourceEffects[[#This Row],[Time Factor]]*TimeInterval/60)-ResourceEffects[[#This Row],[Hours]]*60-ResourceEffects[[#This Row],[Days]]*60*24</f>
        <v>0</v>
      </c>
      <c r="O398" s="11">
        <f>ResourceEffects[[#This Row],[Time Factor]]*TimeInterval-ResourceEffects[[#This Row],[Min]]*60-ResourceEffects[[#This Row],[Hours]]*60*60-ResourceEffects[[#This Row],[Days]]*60*60*24</f>
        <v>1</v>
      </c>
      <c r="P398" s="12">
        <f t="shared" ca="1" si="53"/>
        <v>941157335</v>
      </c>
      <c r="Q398" s="12">
        <f>_xlfn.XLOOKUP(ResourceEffects[[#This Row],[Protocol Name]],ProtocolNamesCol,ProtocolIds,"")</f>
        <v>21320</v>
      </c>
      <c r="R398" s="12">
        <f>ResourceEffects[[#This Row],[Time Factor]]</f>
        <v>1</v>
      </c>
      <c r="S398" s="12">
        <f>ResourceEffects[[#This Row],[Drone ID]]</f>
        <v>0</v>
      </c>
      <c r="T398" s="12">
        <f>_xlfn.XLOOKUP(ResourceEffects[[#This Row],[Resource Name]],ResourceNames,ResourceIds,"")</f>
        <v>1320</v>
      </c>
      <c r="U398" s="12">
        <f>_xlfn.XLOOKUP(ResourceEffects[[#This Row],[Event Type]],EventTypeNames,EventTypeIds,"")</f>
        <v>2</v>
      </c>
      <c r="V398" s="12">
        <f>IF(ResourceEffects[[#This Row],[Is Local]]="Yes",1,0)</f>
        <v>1</v>
      </c>
      <c r="W398" s="12">
        <f>IF(ResourceEffects[[#This Row],[Is Installed]]="Yes",1,0)</f>
        <v>0</v>
      </c>
      <c r="X398" s="12">
        <f>IF(ResourceEffects[[#This Row],[Status]]="Locked",1,0)</f>
        <v>0</v>
      </c>
      <c r="Y398" s="12">
        <f>IF(ResourceEffects[[#This Row],[event_type]]=1,0,1)</f>
        <v>1</v>
      </c>
      <c r="Z398" s="12">
        <f>IF(ResourceEffects[[#This Row],[Use Abundancies]]="Yes",1,0)</f>
        <v>0</v>
      </c>
      <c r="AA398" s="12">
        <f>ResourceEffects[[#This Row],[∆]]</f>
        <v>15</v>
      </c>
    </row>
    <row r="399" spans="1:27" x14ac:dyDescent="0.3">
      <c r="A399" s="16">
        <v>2</v>
      </c>
      <c r="B399" s="9" t="s">
        <v>141</v>
      </c>
      <c r="C399" s="14" t="s">
        <v>481</v>
      </c>
      <c r="D399" s="11" t="s">
        <v>395</v>
      </c>
      <c r="E399" s="11">
        <v>1</v>
      </c>
      <c r="F399" s="27" t="s">
        <v>387</v>
      </c>
      <c r="G399" t="s">
        <v>476</v>
      </c>
      <c r="H399" s="11" t="s">
        <v>429</v>
      </c>
      <c r="I399" s="11">
        <v>0</v>
      </c>
      <c r="J399" s="11" t="s">
        <v>386</v>
      </c>
      <c r="K399" s="11" t="s">
        <v>429</v>
      </c>
      <c r="L399" s="11">
        <v>0</v>
      </c>
      <c r="M399" s="11">
        <v>0</v>
      </c>
      <c r="N399" s="11">
        <v>0</v>
      </c>
      <c r="O399" s="11">
        <v>2</v>
      </c>
      <c r="P399" s="12">
        <f t="shared" ca="1" si="53"/>
        <v>888633644</v>
      </c>
      <c r="Q399" s="12">
        <f>_xlfn.XLOOKUP(ResourceEffects[[#This Row],[Protocol Name]],ProtocolNamesCol,ProtocolIds,"")</f>
        <v>21320</v>
      </c>
      <c r="R399" s="12">
        <f>ResourceEffects[[#This Row],[Time Factor]]</f>
        <v>2</v>
      </c>
      <c r="S399" s="12">
        <f>ResourceEffects[[#This Row],[Drone ID]]</f>
        <v>0</v>
      </c>
      <c r="T399" s="12">
        <f>_xlfn.XLOOKUP(ResourceEffects[[#This Row],[Resource Name]],ResourceNames,ResourceIds,"")</f>
        <v>5201</v>
      </c>
      <c r="U399" s="12">
        <f>_xlfn.XLOOKUP(ResourceEffects[[#This Row],[Event Type]],EventTypeNames,EventTypeIds,"")</f>
        <v>2</v>
      </c>
      <c r="V399" s="12">
        <f>IF(ResourceEffects[[#This Row],[Is Local]]="Yes",1,0)</f>
        <v>1</v>
      </c>
      <c r="W399" s="12">
        <f>IF(ResourceEffects[[#This Row],[Is Installed]]="Yes",1,0)</f>
        <v>0</v>
      </c>
      <c r="X399" s="12">
        <f>IF(ResourceEffects[[#This Row],[Status]]="Locked",1,0)</f>
        <v>0</v>
      </c>
      <c r="Y399" s="12">
        <f>IF(ResourceEffects[[#This Row],[event_type]]=1,0,1)</f>
        <v>1</v>
      </c>
      <c r="Z399" s="12">
        <f>IF(ResourceEffects[[#This Row],[Use Abundancies]]="Yes",1,0)</f>
        <v>0</v>
      </c>
      <c r="AA399" s="12">
        <f>ResourceEffects[[#This Row],[∆]]</f>
        <v>1</v>
      </c>
    </row>
    <row r="400" spans="1:27" x14ac:dyDescent="0.3">
      <c r="A400" s="16">
        <v>2</v>
      </c>
      <c r="B400" s="9" t="s">
        <v>141</v>
      </c>
      <c r="C400" s="14" t="s">
        <v>481</v>
      </c>
      <c r="D400" s="11" t="s">
        <v>394</v>
      </c>
      <c r="E400" s="11">
        <v>1</v>
      </c>
      <c r="F400" s="27" t="s">
        <v>383</v>
      </c>
      <c r="G400" t="s">
        <v>476</v>
      </c>
      <c r="H400" s="11" t="s">
        <v>429</v>
      </c>
      <c r="I400" s="11">
        <v>0</v>
      </c>
      <c r="J400" s="11" t="s">
        <v>386</v>
      </c>
      <c r="K400" s="11" t="s">
        <v>429</v>
      </c>
      <c r="L400" s="11">
        <v>0</v>
      </c>
      <c r="M400" s="11">
        <v>0</v>
      </c>
      <c r="N400" s="11">
        <v>0</v>
      </c>
      <c r="O400" s="11">
        <v>2</v>
      </c>
      <c r="P400" s="12">
        <f t="shared" ca="1" si="53"/>
        <v>395854415</v>
      </c>
      <c r="Q400" s="12">
        <f>_xlfn.XLOOKUP(ResourceEffects[[#This Row],[Protocol Name]],ProtocolNamesCol,ProtocolIds,"")</f>
        <v>21320</v>
      </c>
      <c r="R400" s="12">
        <f>ResourceEffects[[#This Row],[Time Factor]]</f>
        <v>2</v>
      </c>
      <c r="S400" s="12">
        <f>ResourceEffects[[#This Row],[Drone ID]]</f>
        <v>0</v>
      </c>
      <c r="T400" s="12">
        <f>_xlfn.XLOOKUP(ResourceEffects[[#This Row],[Resource Name]],ResourceNames,ResourceIds,"")</f>
        <v>5201</v>
      </c>
      <c r="U400" s="12">
        <f>_xlfn.XLOOKUP(ResourceEffects[[#This Row],[Event Type]],EventTypeNames,EventTypeIds,"")</f>
        <v>1</v>
      </c>
      <c r="V400" s="12">
        <f>IF(ResourceEffects[[#This Row],[Is Local]]="Yes",1,0)</f>
        <v>1</v>
      </c>
      <c r="W400" s="12">
        <f>IF(ResourceEffects[[#This Row],[Is Installed]]="Yes",1,0)</f>
        <v>0</v>
      </c>
      <c r="X400" s="12">
        <f>IF(ResourceEffects[[#This Row],[Status]]="Locked",1,0)</f>
        <v>1</v>
      </c>
      <c r="Y400" s="12">
        <f>IF(ResourceEffects[[#This Row],[event_type]]=1,0,1)</f>
        <v>0</v>
      </c>
      <c r="Z400" s="12">
        <f>IF(ResourceEffects[[#This Row],[Use Abundancies]]="Yes",1,0)</f>
        <v>0</v>
      </c>
      <c r="AA400" s="12">
        <f>ResourceEffects[[#This Row],[∆]]</f>
        <v>1</v>
      </c>
    </row>
    <row r="401" spans="1:27" x14ac:dyDescent="0.3">
      <c r="A401" s="16">
        <v>9</v>
      </c>
      <c r="B401" s="9" t="s">
        <v>141</v>
      </c>
      <c r="C401" s="14" t="s">
        <v>482</v>
      </c>
      <c r="D401" s="11" t="s">
        <v>395</v>
      </c>
      <c r="E401" s="11">
        <v>1</v>
      </c>
      <c r="F401" s="27" t="s">
        <v>383</v>
      </c>
      <c r="G401" t="s">
        <v>476</v>
      </c>
      <c r="H401" s="11" t="str">
        <f t="shared" ref="H401:H408" si="57">"No"</f>
        <v>No</v>
      </c>
      <c r="I401" s="11">
        <f>0</f>
        <v>0</v>
      </c>
      <c r="J401" s="11" t="str">
        <f t="shared" ref="J401:J408" si="58">"Yes"</f>
        <v>Yes</v>
      </c>
      <c r="K401" s="11" t="str">
        <f t="shared" ref="K401:K408" si="59">"No"</f>
        <v>No</v>
      </c>
      <c r="L401" s="11">
        <f>INT(ResourceEffects[[#This Row],[Time Factor]]*TimeInterval/60/60/24)</f>
        <v>0</v>
      </c>
      <c r="M401" s="11">
        <f>INT(ResourceEffects[[#This Row],[Time Factor]]*TimeInterval/60/60)-ResourceEffects[[#This Row],[Days]]*24</f>
        <v>0</v>
      </c>
      <c r="N401" s="11">
        <f>INT(ResourceEffects[[#This Row],[Time Factor]]*TimeInterval/60)-ResourceEffects[[#This Row],[Hours]]*60-ResourceEffects[[#This Row],[Days]]*60*24</f>
        <v>0</v>
      </c>
      <c r="O401" s="11">
        <f>ResourceEffects[[#This Row],[Time Factor]]*TimeInterval-ResourceEffects[[#This Row],[Min]]*60-ResourceEffects[[#This Row],[Hours]]*60*60-ResourceEffects[[#This Row],[Days]]*60*60*24</f>
        <v>9</v>
      </c>
      <c r="P401" s="12">
        <f t="shared" ca="1" si="53"/>
        <v>609133596</v>
      </c>
      <c r="Q401" s="12">
        <f>_xlfn.XLOOKUP(ResourceEffects[[#This Row],[Protocol Name]],ProtocolNamesCol,ProtocolIds,"")</f>
        <v>21320</v>
      </c>
      <c r="R401" s="12">
        <f>ResourceEffects[[#This Row],[Time Factor]]</f>
        <v>9</v>
      </c>
      <c r="S401" s="12">
        <f>ResourceEffects[[#This Row],[Drone ID]]</f>
        <v>0</v>
      </c>
      <c r="T401" s="12">
        <f>_xlfn.XLOOKUP(ResourceEffects[[#This Row],[Resource Name]],ResourceNames,ResourceIds,"")</f>
        <v>5201</v>
      </c>
      <c r="U401" s="12">
        <f>_xlfn.XLOOKUP(ResourceEffects[[#This Row],[Event Type]],EventTypeNames,EventTypeIds,"")</f>
        <v>2</v>
      </c>
      <c r="V401" s="12">
        <f>IF(ResourceEffects[[#This Row],[Is Local]]="Yes",1,0)</f>
        <v>1</v>
      </c>
      <c r="W401" s="12">
        <f>IF(ResourceEffects[[#This Row],[Is Installed]]="Yes",1,0)</f>
        <v>0</v>
      </c>
      <c r="X401" s="12">
        <f>IF(ResourceEffects[[#This Row],[Status]]="Locked",1,0)</f>
        <v>1</v>
      </c>
      <c r="Y401" s="12">
        <f>IF(ResourceEffects[[#This Row],[event_type]]=1,0,1)</f>
        <v>1</v>
      </c>
      <c r="Z401" s="12">
        <f>IF(ResourceEffects[[#This Row],[Use Abundancies]]="Yes",1,0)</f>
        <v>0</v>
      </c>
      <c r="AA401" s="12">
        <f>ResourceEffects[[#This Row],[∆]]</f>
        <v>1</v>
      </c>
    </row>
    <row r="402" spans="1:27" x14ac:dyDescent="0.3">
      <c r="A402" s="16">
        <v>9</v>
      </c>
      <c r="B402" s="9" t="s">
        <v>141</v>
      </c>
      <c r="C402" s="14" t="s">
        <v>482</v>
      </c>
      <c r="D402" s="11" t="s">
        <v>394</v>
      </c>
      <c r="E402" s="11">
        <v>1</v>
      </c>
      <c r="F402" s="27" t="s">
        <v>387</v>
      </c>
      <c r="G402" t="s">
        <v>476</v>
      </c>
      <c r="H402" s="11" t="str">
        <f t="shared" si="57"/>
        <v>No</v>
      </c>
      <c r="I402" s="11">
        <f>0</f>
        <v>0</v>
      </c>
      <c r="J402" s="11" t="str">
        <f t="shared" si="58"/>
        <v>Yes</v>
      </c>
      <c r="K402" s="11" t="str">
        <f t="shared" si="59"/>
        <v>No</v>
      </c>
      <c r="L402" s="11">
        <f>INT(ResourceEffects[[#This Row],[Time Factor]]*TimeInterval/60/60/24)</f>
        <v>0</v>
      </c>
      <c r="M402" s="11">
        <f>INT(ResourceEffects[[#This Row],[Time Factor]]*TimeInterval/60/60)-ResourceEffects[[#This Row],[Days]]*24</f>
        <v>0</v>
      </c>
      <c r="N402" s="11">
        <f>INT(ResourceEffects[[#This Row],[Time Factor]]*TimeInterval/60)-ResourceEffects[[#This Row],[Hours]]*60-ResourceEffects[[#This Row],[Days]]*60*24</f>
        <v>0</v>
      </c>
      <c r="O402" s="11">
        <f>ResourceEffects[[#This Row],[Time Factor]]*TimeInterval-ResourceEffects[[#This Row],[Min]]*60-ResourceEffects[[#This Row],[Hours]]*60*60-ResourceEffects[[#This Row],[Days]]*60*60*24</f>
        <v>9</v>
      </c>
      <c r="P402" s="12">
        <f t="shared" ca="1" si="53"/>
        <v>432255663</v>
      </c>
      <c r="Q402" s="12">
        <f>_xlfn.XLOOKUP(ResourceEffects[[#This Row],[Protocol Name]],ProtocolNamesCol,ProtocolIds,"")</f>
        <v>21320</v>
      </c>
      <c r="R402" s="12">
        <f>ResourceEffects[[#This Row],[Time Factor]]</f>
        <v>9</v>
      </c>
      <c r="S402" s="12">
        <f>ResourceEffects[[#This Row],[Drone ID]]</f>
        <v>0</v>
      </c>
      <c r="T402" s="12">
        <f>_xlfn.XLOOKUP(ResourceEffects[[#This Row],[Resource Name]],ResourceNames,ResourceIds,"")</f>
        <v>5201</v>
      </c>
      <c r="U402" s="12">
        <f>_xlfn.XLOOKUP(ResourceEffects[[#This Row],[Event Type]],EventTypeNames,EventTypeIds,"")</f>
        <v>1</v>
      </c>
      <c r="V402" s="12">
        <f>IF(ResourceEffects[[#This Row],[Is Local]]="Yes",1,0)</f>
        <v>1</v>
      </c>
      <c r="W402" s="12">
        <f>IF(ResourceEffects[[#This Row],[Is Installed]]="Yes",1,0)</f>
        <v>0</v>
      </c>
      <c r="X402" s="12">
        <f>IF(ResourceEffects[[#This Row],[Status]]="Locked",1,0)</f>
        <v>0</v>
      </c>
      <c r="Y402" s="12">
        <f>IF(ResourceEffects[[#This Row],[event_type]]=1,0,1)</f>
        <v>0</v>
      </c>
      <c r="Z402" s="12">
        <f>IF(ResourceEffects[[#This Row],[Use Abundancies]]="Yes",1,0)</f>
        <v>0</v>
      </c>
      <c r="AA402" s="12">
        <f>ResourceEffects[[#This Row],[∆]]</f>
        <v>1</v>
      </c>
    </row>
    <row r="403" spans="1:27" x14ac:dyDescent="0.3">
      <c r="A403" s="15">
        <v>10</v>
      </c>
      <c r="B403" s="33" t="s">
        <v>141</v>
      </c>
      <c r="C403" s="14" t="s">
        <v>480</v>
      </c>
      <c r="D403" s="11" t="s">
        <v>394</v>
      </c>
      <c r="E403" s="11">
        <v>2</v>
      </c>
      <c r="F403" s="27" t="s">
        <v>387</v>
      </c>
      <c r="G403" t="s">
        <v>188</v>
      </c>
      <c r="H403" s="11" t="str">
        <f t="shared" si="57"/>
        <v>No</v>
      </c>
      <c r="I403" s="11">
        <f>0</f>
        <v>0</v>
      </c>
      <c r="J403" s="11" t="str">
        <f t="shared" si="58"/>
        <v>Yes</v>
      </c>
      <c r="K403" s="11" t="str">
        <f t="shared" si="59"/>
        <v>No</v>
      </c>
      <c r="L403" s="11">
        <f>INT(ResourceEffects[[#This Row],[Time Factor]]*TimeInterval/60/60/24)</f>
        <v>0</v>
      </c>
      <c r="M403" s="11">
        <f>INT(ResourceEffects[[#This Row],[Time Factor]]*TimeInterval/60/60)-ResourceEffects[[#This Row],[Days]]*24</f>
        <v>0</v>
      </c>
      <c r="N403" s="11">
        <f>INT(ResourceEffects[[#This Row],[Time Factor]]*TimeInterval/60)-ResourceEffects[[#This Row],[Hours]]*60-ResourceEffects[[#This Row],[Days]]*60*24</f>
        <v>0</v>
      </c>
      <c r="O403" s="11">
        <f>ResourceEffects[[#This Row],[Time Factor]]*TimeInterval-ResourceEffects[[#This Row],[Min]]*60-ResourceEffects[[#This Row],[Hours]]*60*60-ResourceEffects[[#This Row],[Days]]*60*60*24</f>
        <v>10</v>
      </c>
      <c r="P403" s="12">
        <f t="shared" ca="1" si="53"/>
        <v>289042056</v>
      </c>
      <c r="Q403" s="12">
        <f>_xlfn.XLOOKUP(ResourceEffects[[#This Row],[Protocol Name]],ProtocolNamesCol,ProtocolIds,"")</f>
        <v>21320</v>
      </c>
      <c r="R403" s="12">
        <f>ResourceEffects[[#This Row],[Time Factor]]</f>
        <v>10</v>
      </c>
      <c r="S403" s="12">
        <f>ResourceEffects[[#This Row],[Drone ID]]</f>
        <v>0</v>
      </c>
      <c r="T403" s="12">
        <f>_xlfn.XLOOKUP(ResourceEffects[[#This Row],[Resource Name]],ResourceNames,ResourceIds,"")</f>
        <v>2011</v>
      </c>
      <c r="U403" s="12">
        <f>_xlfn.XLOOKUP(ResourceEffects[[#This Row],[Event Type]],EventTypeNames,EventTypeIds,"")</f>
        <v>1</v>
      </c>
      <c r="V403" s="12">
        <f>IF(ResourceEffects[[#This Row],[Is Local]]="Yes",1,0)</f>
        <v>1</v>
      </c>
      <c r="W403" s="12">
        <f>IF(ResourceEffects[[#This Row],[Is Installed]]="Yes",1,0)</f>
        <v>0</v>
      </c>
      <c r="X403" s="12">
        <f>IF(ResourceEffects[[#This Row],[Status]]="Locked",1,0)</f>
        <v>0</v>
      </c>
      <c r="Y403" s="12">
        <f>IF(ResourceEffects[[#This Row],[event_type]]=1,0,1)</f>
        <v>0</v>
      </c>
      <c r="Z403" s="12">
        <f>IF(ResourceEffects[[#This Row],[Use Abundancies]]="Yes",1,0)</f>
        <v>0</v>
      </c>
      <c r="AA403" s="12">
        <f>ResourceEffects[[#This Row],[∆]]</f>
        <v>2</v>
      </c>
    </row>
    <row r="404" spans="1:27" x14ac:dyDescent="0.3">
      <c r="A404" s="15">
        <v>10</v>
      </c>
      <c r="B404" s="33" t="s">
        <v>141</v>
      </c>
      <c r="C404" s="14" t="s">
        <v>480</v>
      </c>
      <c r="D404" s="11" t="s">
        <v>394</v>
      </c>
      <c r="E404" s="11">
        <v>2</v>
      </c>
      <c r="F404" s="27" t="s">
        <v>387</v>
      </c>
      <c r="G404" t="s">
        <v>200</v>
      </c>
      <c r="H404" s="11" t="str">
        <f t="shared" si="57"/>
        <v>No</v>
      </c>
      <c r="I404" s="11">
        <f>0</f>
        <v>0</v>
      </c>
      <c r="J404" s="11" t="str">
        <f t="shared" si="58"/>
        <v>Yes</v>
      </c>
      <c r="K404" s="11" t="str">
        <f t="shared" si="59"/>
        <v>No</v>
      </c>
      <c r="L404" s="11">
        <f>INT(ResourceEffects[[#This Row],[Time Factor]]*TimeInterval/60/60/24)</f>
        <v>0</v>
      </c>
      <c r="M404" s="11">
        <f>INT(ResourceEffects[[#This Row],[Time Factor]]*TimeInterval/60/60)-ResourceEffects[[#This Row],[Days]]*24</f>
        <v>0</v>
      </c>
      <c r="N404" s="11">
        <f>INT(ResourceEffects[[#This Row],[Time Factor]]*TimeInterval/60)-ResourceEffects[[#This Row],[Hours]]*60-ResourceEffects[[#This Row],[Days]]*60*24</f>
        <v>0</v>
      </c>
      <c r="O404" s="11">
        <f>ResourceEffects[[#This Row],[Time Factor]]*TimeInterval-ResourceEffects[[#This Row],[Min]]*60-ResourceEffects[[#This Row],[Hours]]*60*60-ResourceEffects[[#This Row],[Days]]*60*60*24</f>
        <v>10</v>
      </c>
      <c r="P404" s="12">
        <f t="shared" ca="1" si="53"/>
        <v>706050307</v>
      </c>
      <c r="Q404" s="12">
        <f>_xlfn.XLOOKUP(ResourceEffects[[#This Row],[Protocol Name]],ProtocolNamesCol,ProtocolIds,"")</f>
        <v>21320</v>
      </c>
      <c r="R404" s="12">
        <f>ResourceEffects[[#This Row],[Time Factor]]</f>
        <v>10</v>
      </c>
      <c r="S404" s="12">
        <f>ResourceEffects[[#This Row],[Drone ID]]</f>
        <v>0</v>
      </c>
      <c r="T404" s="12">
        <f>_xlfn.XLOOKUP(ResourceEffects[[#This Row],[Resource Name]],ResourceNames,ResourceIds,"")</f>
        <v>2031</v>
      </c>
      <c r="U404" s="12">
        <f>_xlfn.XLOOKUP(ResourceEffects[[#This Row],[Event Type]],EventTypeNames,EventTypeIds,"")</f>
        <v>1</v>
      </c>
      <c r="V404" s="12">
        <f>IF(ResourceEffects[[#This Row],[Is Local]]="Yes",1,0)</f>
        <v>1</v>
      </c>
      <c r="W404" s="12">
        <f>IF(ResourceEffects[[#This Row],[Is Installed]]="Yes",1,0)</f>
        <v>0</v>
      </c>
      <c r="X404" s="12">
        <f>IF(ResourceEffects[[#This Row],[Status]]="Locked",1,0)</f>
        <v>0</v>
      </c>
      <c r="Y404" s="12">
        <f>IF(ResourceEffects[[#This Row],[event_type]]=1,0,1)</f>
        <v>0</v>
      </c>
      <c r="Z404" s="12">
        <f>IF(ResourceEffects[[#This Row],[Use Abundancies]]="Yes",1,0)</f>
        <v>0</v>
      </c>
      <c r="AA404" s="12">
        <f>ResourceEffects[[#This Row],[∆]]</f>
        <v>2</v>
      </c>
    </row>
    <row r="405" spans="1:27" x14ac:dyDescent="0.3">
      <c r="A405" s="15">
        <v>10</v>
      </c>
      <c r="B405" s="33" t="s">
        <v>141</v>
      </c>
      <c r="C405" s="14" t="s">
        <v>480</v>
      </c>
      <c r="D405" s="11" t="s">
        <v>394</v>
      </c>
      <c r="E405" s="11">
        <v>1</v>
      </c>
      <c r="F405" s="27" t="s">
        <v>387</v>
      </c>
      <c r="G405" t="s">
        <v>202</v>
      </c>
      <c r="H405" s="11" t="str">
        <f t="shared" si="57"/>
        <v>No</v>
      </c>
      <c r="I405" s="11">
        <f>0</f>
        <v>0</v>
      </c>
      <c r="J405" s="11" t="str">
        <f t="shared" si="58"/>
        <v>Yes</v>
      </c>
      <c r="K405" s="11" t="str">
        <f t="shared" si="59"/>
        <v>No</v>
      </c>
      <c r="L405" s="11">
        <f>INT(ResourceEffects[[#This Row],[Time Factor]]*TimeInterval/60/60/24)</f>
        <v>0</v>
      </c>
      <c r="M405" s="11">
        <f>INT(ResourceEffects[[#This Row],[Time Factor]]*TimeInterval/60/60)-ResourceEffects[[#This Row],[Days]]*24</f>
        <v>0</v>
      </c>
      <c r="N405" s="11">
        <f>INT(ResourceEffects[[#This Row],[Time Factor]]*TimeInterval/60)-ResourceEffects[[#This Row],[Hours]]*60-ResourceEffects[[#This Row],[Days]]*60*24</f>
        <v>0</v>
      </c>
      <c r="O405" s="11">
        <f>ResourceEffects[[#This Row],[Time Factor]]*TimeInterval-ResourceEffects[[#This Row],[Min]]*60-ResourceEffects[[#This Row],[Hours]]*60*60-ResourceEffects[[#This Row],[Days]]*60*60*24</f>
        <v>10</v>
      </c>
      <c r="P405" s="12">
        <f t="shared" ca="1" si="53"/>
        <v>327955792</v>
      </c>
      <c r="Q405" s="12">
        <f>_xlfn.XLOOKUP(ResourceEffects[[#This Row],[Protocol Name]],ProtocolNamesCol,ProtocolIds,"")</f>
        <v>21320</v>
      </c>
      <c r="R405" s="12">
        <f>ResourceEffects[[#This Row],[Time Factor]]</f>
        <v>10</v>
      </c>
      <c r="S405" s="12">
        <f>ResourceEffects[[#This Row],[Drone ID]]</f>
        <v>0</v>
      </c>
      <c r="T405" s="12">
        <f>_xlfn.XLOOKUP(ResourceEffects[[#This Row],[Resource Name]],ResourceNames,ResourceIds,"")</f>
        <v>2032</v>
      </c>
      <c r="U405" s="12">
        <f>_xlfn.XLOOKUP(ResourceEffects[[#This Row],[Event Type]],EventTypeNames,EventTypeIds,"")</f>
        <v>1</v>
      </c>
      <c r="V405" s="12">
        <f>IF(ResourceEffects[[#This Row],[Is Local]]="Yes",1,0)</f>
        <v>1</v>
      </c>
      <c r="W405" s="12">
        <f>IF(ResourceEffects[[#This Row],[Is Installed]]="Yes",1,0)</f>
        <v>0</v>
      </c>
      <c r="X405" s="12">
        <f>IF(ResourceEffects[[#This Row],[Status]]="Locked",1,0)</f>
        <v>0</v>
      </c>
      <c r="Y405" s="12">
        <f>IF(ResourceEffects[[#This Row],[event_type]]=1,0,1)</f>
        <v>0</v>
      </c>
      <c r="Z405" s="12">
        <f>IF(ResourceEffects[[#This Row],[Use Abundancies]]="Yes",1,0)</f>
        <v>0</v>
      </c>
      <c r="AA405" s="12">
        <f>ResourceEffects[[#This Row],[∆]]</f>
        <v>1</v>
      </c>
    </row>
    <row r="406" spans="1:27" x14ac:dyDescent="0.3">
      <c r="A406" s="16">
        <v>0</v>
      </c>
      <c r="B406" s="9" t="s">
        <v>142</v>
      </c>
      <c r="C406" s="14" t="s">
        <v>479</v>
      </c>
      <c r="D406" s="11" t="s">
        <v>395</v>
      </c>
      <c r="E406" s="11">
        <v>1</v>
      </c>
      <c r="F406" s="27" t="s">
        <v>387</v>
      </c>
      <c r="G406" t="s">
        <v>476</v>
      </c>
      <c r="H406" s="11" t="str">
        <f t="shared" si="57"/>
        <v>No</v>
      </c>
      <c r="I406" s="11">
        <f>0</f>
        <v>0</v>
      </c>
      <c r="J406" s="11" t="str">
        <f t="shared" si="58"/>
        <v>Yes</v>
      </c>
      <c r="K406" s="11" t="str">
        <f t="shared" si="59"/>
        <v>No</v>
      </c>
      <c r="L406" s="11">
        <f>INT(ResourceEffects[[#This Row],[Time Factor]]*TimeInterval/60/60/24)</f>
        <v>0</v>
      </c>
      <c r="M406" s="11">
        <f>INT(ResourceEffects[[#This Row],[Time Factor]]*TimeInterval/60/60)-ResourceEffects[[#This Row],[Days]]*24</f>
        <v>0</v>
      </c>
      <c r="N406" s="11">
        <f>INT(ResourceEffects[[#This Row],[Time Factor]]*TimeInterval/60)-ResourceEffects[[#This Row],[Hours]]*60-ResourceEffects[[#This Row],[Days]]*60*24</f>
        <v>0</v>
      </c>
      <c r="O406" s="11">
        <f>ResourceEffects[[#This Row],[Time Factor]]*TimeInterval-ResourceEffects[[#This Row],[Min]]*60-ResourceEffects[[#This Row],[Hours]]*60*60-ResourceEffects[[#This Row],[Days]]*60*60*24</f>
        <v>0</v>
      </c>
      <c r="P406" s="12">
        <f t="shared" ca="1" si="53"/>
        <v>179239236</v>
      </c>
      <c r="Q406" s="12">
        <f>_xlfn.XLOOKUP(ResourceEffects[[#This Row],[Protocol Name]],ProtocolNamesCol,ProtocolIds,"")</f>
        <v>21330</v>
      </c>
      <c r="R406" s="12">
        <f>ResourceEffects[[#This Row],[Time Factor]]</f>
        <v>0</v>
      </c>
      <c r="S406" s="12">
        <f>ResourceEffects[[#This Row],[Drone ID]]</f>
        <v>0</v>
      </c>
      <c r="T406" s="12">
        <f>_xlfn.XLOOKUP(ResourceEffects[[#This Row],[Resource Name]],ResourceNames,ResourceIds,"")</f>
        <v>5201</v>
      </c>
      <c r="U406" s="12">
        <f>_xlfn.XLOOKUP(ResourceEffects[[#This Row],[Event Type]],EventTypeNames,EventTypeIds,"")</f>
        <v>2</v>
      </c>
      <c r="V406" s="12">
        <f>IF(ResourceEffects[[#This Row],[Is Local]]="Yes",1,0)</f>
        <v>1</v>
      </c>
      <c r="W406" s="12">
        <f>IF(ResourceEffects[[#This Row],[Is Installed]]="Yes",1,0)</f>
        <v>0</v>
      </c>
      <c r="X406" s="12">
        <f>IF(ResourceEffects[[#This Row],[Status]]="Locked",1,0)</f>
        <v>0</v>
      </c>
      <c r="Y406" s="12">
        <f>IF(ResourceEffects[[#This Row],[event_type]]=1,0,1)</f>
        <v>1</v>
      </c>
      <c r="Z406" s="12">
        <f>IF(ResourceEffects[[#This Row],[Use Abundancies]]="Yes",1,0)</f>
        <v>0</v>
      </c>
      <c r="AA406" s="12">
        <f>ResourceEffects[[#This Row],[∆]]</f>
        <v>1</v>
      </c>
    </row>
    <row r="407" spans="1:27" x14ac:dyDescent="0.3">
      <c r="A407" s="16">
        <v>0</v>
      </c>
      <c r="B407" s="9" t="s">
        <v>142</v>
      </c>
      <c r="C407" s="14" t="s">
        <v>479</v>
      </c>
      <c r="D407" s="11" t="s">
        <v>394</v>
      </c>
      <c r="E407" s="11">
        <v>1</v>
      </c>
      <c r="F407" s="27" t="s">
        <v>387</v>
      </c>
      <c r="G407" t="s">
        <v>476</v>
      </c>
      <c r="H407" s="11" t="str">
        <f t="shared" si="57"/>
        <v>No</v>
      </c>
      <c r="I407" s="11">
        <f>0</f>
        <v>0</v>
      </c>
      <c r="J407" s="11" t="str">
        <f t="shared" si="58"/>
        <v>Yes</v>
      </c>
      <c r="K407" s="11" t="str">
        <f t="shared" si="59"/>
        <v>No</v>
      </c>
      <c r="L407" s="11">
        <f>INT(ResourceEffects[[#This Row],[Time Factor]]*TimeInterval/60/60/24)</f>
        <v>0</v>
      </c>
      <c r="M407" s="11">
        <f>INT(ResourceEffects[[#This Row],[Time Factor]]*TimeInterval/60/60)-ResourceEffects[[#This Row],[Days]]*24</f>
        <v>0</v>
      </c>
      <c r="N407" s="11">
        <f>INT(ResourceEffects[[#This Row],[Time Factor]]*TimeInterval/60)-ResourceEffects[[#This Row],[Hours]]*60-ResourceEffects[[#This Row],[Days]]*60*24</f>
        <v>0</v>
      </c>
      <c r="O407" s="11">
        <f>ResourceEffects[[#This Row],[Time Factor]]*TimeInterval-ResourceEffects[[#This Row],[Min]]*60-ResourceEffects[[#This Row],[Hours]]*60*60-ResourceEffects[[#This Row],[Days]]*60*60*24</f>
        <v>0</v>
      </c>
      <c r="P407" s="12">
        <f t="shared" ca="1" si="53"/>
        <v>680464570</v>
      </c>
      <c r="Q407" s="12">
        <f>_xlfn.XLOOKUP(ResourceEffects[[#This Row],[Protocol Name]],ProtocolNamesCol,ProtocolIds,"")</f>
        <v>21330</v>
      </c>
      <c r="R407" s="12">
        <f>ResourceEffects[[#This Row],[Time Factor]]</f>
        <v>0</v>
      </c>
      <c r="S407" s="12">
        <f>ResourceEffects[[#This Row],[Drone ID]]</f>
        <v>0</v>
      </c>
      <c r="T407" s="12">
        <f>_xlfn.XLOOKUP(ResourceEffects[[#This Row],[Resource Name]],ResourceNames,ResourceIds,"")</f>
        <v>5201</v>
      </c>
      <c r="U407" s="12">
        <f>_xlfn.XLOOKUP(ResourceEffects[[#This Row],[Event Type]],EventTypeNames,EventTypeIds,"")</f>
        <v>1</v>
      </c>
      <c r="V407" s="12">
        <f>IF(ResourceEffects[[#This Row],[Is Local]]="Yes",1,0)</f>
        <v>1</v>
      </c>
      <c r="W407" s="12">
        <f>IF(ResourceEffects[[#This Row],[Is Installed]]="Yes",1,0)</f>
        <v>0</v>
      </c>
      <c r="X407" s="12">
        <f>IF(ResourceEffects[[#This Row],[Status]]="Locked",1,0)</f>
        <v>0</v>
      </c>
      <c r="Y407" s="12">
        <f>IF(ResourceEffects[[#This Row],[event_type]]=1,0,1)</f>
        <v>0</v>
      </c>
      <c r="Z407" s="12">
        <f>IF(ResourceEffects[[#This Row],[Use Abundancies]]="Yes",1,0)</f>
        <v>0</v>
      </c>
      <c r="AA407" s="12">
        <f>ResourceEffects[[#This Row],[∆]]</f>
        <v>1</v>
      </c>
    </row>
    <row r="408" spans="1:27" x14ac:dyDescent="0.3">
      <c r="A408" s="15">
        <v>1</v>
      </c>
      <c r="B408" s="33" t="s">
        <v>142</v>
      </c>
      <c r="C408" s="14" t="s">
        <v>478</v>
      </c>
      <c r="D408" s="11" t="s">
        <v>395</v>
      </c>
      <c r="E408" s="11">
        <v>9</v>
      </c>
      <c r="F408" s="27" t="s">
        <v>387</v>
      </c>
      <c r="G408" t="s">
        <v>182</v>
      </c>
      <c r="H408" s="11" t="str">
        <f t="shared" si="57"/>
        <v>No</v>
      </c>
      <c r="I408" s="11">
        <f>0</f>
        <v>0</v>
      </c>
      <c r="J408" s="11" t="str">
        <f t="shared" si="58"/>
        <v>Yes</v>
      </c>
      <c r="K408" s="11" t="str">
        <f t="shared" si="59"/>
        <v>No</v>
      </c>
      <c r="L408" s="11">
        <f>INT(ResourceEffects[[#This Row],[Time Factor]]*TimeInterval/60/60/24)</f>
        <v>0</v>
      </c>
      <c r="M408" s="11">
        <f>INT(ResourceEffects[[#This Row],[Time Factor]]*TimeInterval/60/60)-ResourceEffects[[#This Row],[Days]]*24</f>
        <v>0</v>
      </c>
      <c r="N408" s="11">
        <f>INT(ResourceEffects[[#This Row],[Time Factor]]*TimeInterval/60)-ResourceEffects[[#This Row],[Hours]]*60-ResourceEffects[[#This Row],[Days]]*60*24</f>
        <v>0</v>
      </c>
      <c r="O408" s="11">
        <f>ResourceEffects[[#This Row],[Time Factor]]*TimeInterval-ResourceEffects[[#This Row],[Min]]*60-ResourceEffects[[#This Row],[Hours]]*60*60-ResourceEffects[[#This Row],[Days]]*60*60*24</f>
        <v>1</v>
      </c>
      <c r="P408" s="12">
        <f t="shared" ca="1" si="53"/>
        <v>964156470</v>
      </c>
      <c r="Q408" s="12">
        <f>_xlfn.XLOOKUP(ResourceEffects[[#This Row],[Protocol Name]],ProtocolNamesCol,ProtocolIds,"")</f>
        <v>21330</v>
      </c>
      <c r="R408" s="12">
        <f>ResourceEffects[[#This Row],[Time Factor]]</f>
        <v>1</v>
      </c>
      <c r="S408" s="12">
        <f>ResourceEffects[[#This Row],[Drone ID]]</f>
        <v>0</v>
      </c>
      <c r="T408" s="12">
        <f>_xlfn.XLOOKUP(ResourceEffects[[#This Row],[Resource Name]],ResourceNames,ResourceIds,"")</f>
        <v>1330</v>
      </c>
      <c r="U408" s="12">
        <f>_xlfn.XLOOKUP(ResourceEffects[[#This Row],[Event Type]],EventTypeNames,EventTypeIds,"")</f>
        <v>2</v>
      </c>
      <c r="V408" s="12">
        <f>IF(ResourceEffects[[#This Row],[Is Local]]="Yes",1,0)</f>
        <v>1</v>
      </c>
      <c r="W408" s="12">
        <f>IF(ResourceEffects[[#This Row],[Is Installed]]="Yes",1,0)</f>
        <v>0</v>
      </c>
      <c r="X408" s="12">
        <f>IF(ResourceEffects[[#This Row],[Status]]="Locked",1,0)</f>
        <v>0</v>
      </c>
      <c r="Y408" s="12">
        <f>IF(ResourceEffects[[#This Row],[event_type]]=1,0,1)</f>
        <v>1</v>
      </c>
      <c r="Z408" s="12">
        <f>IF(ResourceEffects[[#This Row],[Use Abundancies]]="Yes",1,0)</f>
        <v>0</v>
      </c>
      <c r="AA408" s="12">
        <f>ResourceEffects[[#This Row],[∆]]</f>
        <v>9</v>
      </c>
    </row>
    <row r="409" spans="1:27" x14ac:dyDescent="0.3">
      <c r="A409" s="16">
        <v>2</v>
      </c>
      <c r="B409" s="9" t="s">
        <v>142</v>
      </c>
      <c r="C409" s="14" t="s">
        <v>481</v>
      </c>
      <c r="D409" s="11" t="s">
        <v>395</v>
      </c>
      <c r="E409" s="11">
        <v>1</v>
      </c>
      <c r="F409" s="27" t="s">
        <v>387</v>
      </c>
      <c r="G409" t="s">
        <v>476</v>
      </c>
      <c r="H409" s="11" t="s">
        <v>429</v>
      </c>
      <c r="I409" s="11">
        <v>0</v>
      </c>
      <c r="J409" s="11" t="s">
        <v>386</v>
      </c>
      <c r="K409" s="11" t="s">
        <v>429</v>
      </c>
      <c r="L409" s="11">
        <v>0</v>
      </c>
      <c r="M409" s="11">
        <v>0</v>
      </c>
      <c r="N409" s="11">
        <v>0</v>
      </c>
      <c r="O409" s="11">
        <v>2</v>
      </c>
      <c r="P409" s="12">
        <f t="shared" ca="1" si="53"/>
        <v>539103170</v>
      </c>
      <c r="Q409" s="12">
        <f>_xlfn.XLOOKUP(ResourceEffects[[#This Row],[Protocol Name]],ProtocolNamesCol,ProtocolIds,"")</f>
        <v>21330</v>
      </c>
      <c r="R409" s="12">
        <f>ResourceEffects[[#This Row],[Time Factor]]</f>
        <v>2</v>
      </c>
      <c r="S409" s="12">
        <f>ResourceEffects[[#This Row],[Drone ID]]</f>
        <v>0</v>
      </c>
      <c r="T409" s="12">
        <f>_xlfn.XLOOKUP(ResourceEffects[[#This Row],[Resource Name]],ResourceNames,ResourceIds,"")</f>
        <v>5201</v>
      </c>
      <c r="U409" s="12">
        <f>_xlfn.XLOOKUP(ResourceEffects[[#This Row],[Event Type]],EventTypeNames,EventTypeIds,"")</f>
        <v>2</v>
      </c>
      <c r="V409" s="12">
        <f>IF(ResourceEffects[[#This Row],[Is Local]]="Yes",1,0)</f>
        <v>1</v>
      </c>
      <c r="W409" s="12">
        <f>IF(ResourceEffects[[#This Row],[Is Installed]]="Yes",1,0)</f>
        <v>0</v>
      </c>
      <c r="X409" s="12">
        <f>IF(ResourceEffects[[#This Row],[Status]]="Locked",1,0)</f>
        <v>0</v>
      </c>
      <c r="Y409" s="12">
        <f>IF(ResourceEffects[[#This Row],[event_type]]=1,0,1)</f>
        <v>1</v>
      </c>
      <c r="Z409" s="12">
        <f>IF(ResourceEffects[[#This Row],[Use Abundancies]]="Yes",1,0)</f>
        <v>0</v>
      </c>
      <c r="AA409" s="12">
        <f>ResourceEffects[[#This Row],[∆]]</f>
        <v>1</v>
      </c>
    </row>
    <row r="410" spans="1:27" x14ac:dyDescent="0.3">
      <c r="A410" s="16">
        <v>2</v>
      </c>
      <c r="B410" s="9" t="s">
        <v>142</v>
      </c>
      <c r="C410" s="14" t="s">
        <v>481</v>
      </c>
      <c r="D410" s="11" t="s">
        <v>394</v>
      </c>
      <c r="E410" s="11">
        <v>1</v>
      </c>
      <c r="F410" s="27" t="s">
        <v>383</v>
      </c>
      <c r="G410" t="s">
        <v>476</v>
      </c>
      <c r="H410" s="11" t="s">
        <v>429</v>
      </c>
      <c r="I410" s="11">
        <v>0</v>
      </c>
      <c r="J410" s="11" t="s">
        <v>386</v>
      </c>
      <c r="K410" s="11" t="s">
        <v>429</v>
      </c>
      <c r="L410" s="11">
        <v>0</v>
      </c>
      <c r="M410" s="11">
        <v>0</v>
      </c>
      <c r="N410" s="11">
        <v>0</v>
      </c>
      <c r="O410" s="11">
        <v>2</v>
      </c>
      <c r="P410" s="12">
        <f t="shared" ca="1" si="53"/>
        <v>603605326</v>
      </c>
      <c r="Q410" s="12">
        <f>_xlfn.XLOOKUP(ResourceEffects[[#This Row],[Protocol Name]],ProtocolNamesCol,ProtocolIds,"")</f>
        <v>21330</v>
      </c>
      <c r="R410" s="12">
        <f>ResourceEffects[[#This Row],[Time Factor]]</f>
        <v>2</v>
      </c>
      <c r="S410" s="12">
        <f>ResourceEffects[[#This Row],[Drone ID]]</f>
        <v>0</v>
      </c>
      <c r="T410" s="12">
        <f>_xlfn.XLOOKUP(ResourceEffects[[#This Row],[Resource Name]],ResourceNames,ResourceIds,"")</f>
        <v>5201</v>
      </c>
      <c r="U410" s="12">
        <f>_xlfn.XLOOKUP(ResourceEffects[[#This Row],[Event Type]],EventTypeNames,EventTypeIds,"")</f>
        <v>1</v>
      </c>
      <c r="V410" s="12">
        <f>IF(ResourceEffects[[#This Row],[Is Local]]="Yes",1,0)</f>
        <v>1</v>
      </c>
      <c r="W410" s="12">
        <f>IF(ResourceEffects[[#This Row],[Is Installed]]="Yes",1,0)</f>
        <v>0</v>
      </c>
      <c r="X410" s="12">
        <f>IF(ResourceEffects[[#This Row],[Status]]="Locked",1,0)</f>
        <v>1</v>
      </c>
      <c r="Y410" s="12">
        <f>IF(ResourceEffects[[#This Row],[event_type]]=1,0,1)</f>
        <v>0</v>
      </c>
      <c r="Z410" s="12">
        <f>IF(ResourceEffects[[#This Row],[Use Abundancies]]="Yes",1,0)</f>
        <v>0</v>
      </c>
      <c r="AA410" s="12">
        <f>ResourceEffects[[#This Row],[∆]]</f>
        <v>1</v>
      </c>
    </row>
    <row r="411" spans="1:27" x14ac:dyDescent="0.3">
      <c r="A411" s="16">
        <v>9</v>
      </c>
      <c r="B411" s="9" t="s">
        <v>142</v>
      </c>
      <c r="C411" s="14" t="s">
        <v>482</v>
      </c>
      <c r="D411" s="11" t="s">
        <v>395</v>
      </c>
      <c r="E411" s="11">
        <v>1</v>
      </c>
      <c r="F411" s="27" t="s">
        <v>383</v>
      </c>
      <c r="G411" t="s">
        <v>476</v>
      </c>
      <c r="H411" s="11" t="str">
        <f t="shared" ref="H411:H417" si="60">"No"</f>
        <v>No</v>
      </c>
      <c r="I411" s="11">
        <f>0</f>
        <v>0</v>
      </c>
      <c r="J411" s="11" t="str">
        <f t="shared" ref="J411:J417" si="61">"Yes"</f>
        <v>Yes</v>
      </c>
      <c r="K411" s="11" t="str">
        <f t="shared" ref="K411:K417" si="62">"No"</f>
        <v>No</v>
      </c>
      <c r="L411" s="11">
        <f>INT(ResourceEffects[[#This Row],[Time Factor]]*TimeInterval/60/60/24)</f>
        <v>0</v>
      </c>
      <c r="M411" s="11">
        <f>INT(ResourceEffects[[#This Row],[Time Factor]]*TimeInterval/60/60)-ResourceEffects[[#This Row],[Days]]*24</f>
        <v>0</v>
      </c>
      <c r="N411" s="11">
        <f>INT(ResourceEffects[[#This Row],[Time Factor]]*TimeInterval/60)-ResourceEffects[[#This Row],[Hours]]*60-ResourceEffects[[#This Row],[Days]]*60*24</f>
        <v>0</v>
      </c>
      <c r="O411" s="11">
        <f>ResourceEffects[[#This Row],[Time Factor]]*TimeInterval-ResourceEffects[[#This Row],[Min]]*60-ResourceEffects[[#This Row],[Hours]]*60*60-ResourceEffects[[#This Row],[Days]]*60*60*24</f>
        <v>9</v>
      </c>
      <c r="P411" s="12">
        <f t="shared" ca="1" si="53"/>
        <v>497170454</v>
      </c>
      <c r="Q411" s="12">
        <f>_xlfn.XLOOKUP(ResourceEffects[[#This Row],[Protocol Name]],ProtocolNamesCol,ProtocolIds,"")</f>
        <v>21330</v>
      </c>
      <c r="R411" s="12">
        <f>ResourceEffects[[#This Row],[Time Factor]]</f>
        <v>9</v>
      </c>
      <c r="S411" s="12">
        <f>ResourceEffects[[#This Row],[Drone ID]]</f>
        <v>0</v>
      </c>
      <c r="T411" s="12">
        <f>_xlfn.XLOOKUP(ResourceEffects[[#This Row],[Resource Name]],ResourceNames,ResourceIds,"")</f>
        <v>5201</v>
      </c>
      <c r="U411" s="12">
        <f>_xlfn.XLOOKUP(ResourceEffects[[#This Row],[Event Type]],EventTypeNames,EventTypeIds,"")</f>
        <v>2</v>
      </c>
      <c r="V411" s="12">
        <f>IF(ResourceEffects[[#This Row],[Is Local]]="Yes",1,0)</f>
        <v>1</v>
      </c>
      <c r="W411" s="12">
        <f>IF(ResourceEffects[[#This Row],[Is Installed]]="Yes",1,0)</f>
        <v>0</v>
      </c>
      <c r="X411" s="12">
        <f>IF(ResourceEffects[[#This Row],[Status]]="Locked",1,0)</f>
        <v>1</v>
      </c>
      <c r="Y411" s="12">
        <f>IF(ResourceEffects[[#This Row],[event_type]]=1,0,1)</f>
        <v>1</v>
      </c>
      <c r="Z411" s="12">
        <f>IF(ResourceEffects[[#This Row],[Use Abundancies]]="Yes",1,0)</f>
        <v>0</v>
      </c>
      <c r="AA411" s="12">
        <f>ResourceEffects[[#This Row],[∆]]</f>
        <v>1</v>
      </c>
    </row>
    <row r="412" spans="1:27" x14ac:dyDescent="0.3">
      <c r="A412" s="16">
        <v>9</v>
      </c>
      <c r="B412" s="9" t="s">
        <v>142</v>
      </c>
      <c r="C412" s="14" t="s">
        <v>482</v>
      </c>
      <c r="D412" s="11" t="s">
        <v>394</v>
      </c>
      <c r="E412" s="11">
        <v>1</v>
      </c>
      <c r="F412" s="27" t="s">
        <v>387</v>
      </c>
      <c r="G412" t="s">
        <v>476</v>
      </c>
      <c r="H412" s="11" t="str">
        <f t="shared" si="60"/>
        <v>No</v>
      </c>
      <c r="I412" s="11">
        <f>0</f>
        <v>0</v>
      </c>
      <c r="J412" s="11" t="str">
        <f t="shared" si="61"/>
        <v>Yes</v>
      </c>
      <c r="K412" s="11" t="str">
        <f t="shared" si="62"/>
        <v>No</v>
      </c>
      <c r="L412" s="11">
        <f>INT(ResourceEffects[[#This Row],[Time Factor]]*TimeInterval/60/60/24)</f>
        <v>0</v>
      </c>
      <c r="M412" s="11">
        <f>INT(ResourceEffects[[#This Row],[Time Factor]]*TimeInterval/60/60)-ResourceEffects[[#This Row],[Days]]*24</f>
        <v>0</v>
      </c>
      <c r="N412" s="11">
        <f>INT(ResourceEffects[[#This Row],[Time Factor]]*TimeInterval/60)-ResourceEffects[[#This Row],[Hours]]*60-ResourceEffects[[#This Row],[Days]]*60*24</f>
        <v>0</v>
      </c>
      <c r="O412" s="11">
        <f>ResourceEffects[[#This Row],[Time Factor]]*TimeInterval-ResourceEffects[[#This Row],[Min]]*60-ResourceEffects[[#This Row],[Hours]]*60*60-ResourceEffects[[#This Row],[Days]]*60*60*24</f>
        <v>9</v>
      </c>
      <c r="P412" s="12">
        <f t="shared" ca="1" si="53"/>
        <v>72906890</v>
      </c>
      <c r="Q412" s="12">
        <f>_xlfn.XLOOKUP(ResourceEffects[[#This Row],[Protocol Name]],ProtocolNamesCol,ProtocolIds,"")</f>
        <v>21330</v>
      </c>
      <c r="R412" s="12">
        <f>ResourceEffects[[#This Row],[Time Factor]]</f>
        <v>9</v>
      </c>
      <c r="S412" s="12">
        <f>ResourceEffects[[#This Row],[Drone ID]]</f>
        <v>0</v>
      </c>
      <c r="T412" s="12">
        <f>_xlfn.XLOOKUP(ResourceEffects[[#This Row],[Resource Name]],ResourceNames,ResourceIds,"")</f>
        <v>5201</v>
      </c>
      <c r="U412" s="12">
        <f>_xlfn.XLOOKUP(ResourceEffects[[#This Row],[Event Type]],EventTypeNames,EventTypeIds,"")</f>
        <v>1</v>
      </c>
      <c r="V412" s="12">
        <f>IF(ResourceEffects[[#This Row],[Is Local]]="Yes",1,0)</f>
        <v>1</v>
      </c>
      <c r="W412" s="12">
        <f>IF(ResourceEffects[[#This Row],[Is Installed]]="Yes",1,0)</f>
        <v>0</v>
      </c>
      <c r="X412" s="12">
        <f>IF(ResourceEffects[[#This Row],[Status]]="Locked",1,0)</f>
        <v>0</v>
      </c>
      <c r="Y412" s="12">
        <f>IF(ResourceEffects[[#This Row],[event_type]]=1,0,1)</f>
        <v>0</v>
      </c>
      <c r="Z412" s="12">
        <f>IF(ResourceEffects[[#This Row],[Use Abundancies]]="Yes",1,0)</f>
        <v>0</v>
      </c>
      <c r="AA412" s="12">
        <f>ResourceEffects[[#This Row],[∆]]</f>
        <v>1</v>
      </c>
    </row>
    <row r="413" spans="1:27" x14ac:dyDescent="0.3">
      <c r="A413" s="15">
        <v>10</v>
      </c>
      <c r="B413" s="33" t="s">
        <v>142</v>
      </c>
      <c r="C413" s="14" t="s">
        <v>480</v>
      </c>
      <c r="D413" s="11" t="s">
        <v>394</v>
      </c>
      <c r="E413" s="11">
        <v>2</v>
      </c>
      <c r="F413" s="27" t="s">
        <v>387</v>
      </c>
      <c r="G413" t="s">
        <v>190</v>
      </c>
      <c r="H413" s="11" t="str">
        <f t="shared" si="60"/>
        <v>No</v>
      </c>
      <c r="I413" s="11">
        <f>0</f>
        <v>0</v>
      </c>
      <c r="J413" s="11" t="str">
        <f t="shared" si="61"/>
        <v>Yes</v>
      </c>
      <c r="K413" s="11" t="str">
        <f t="shared" si="62"/>
        <v>No</v>
      </c>
      <c r="L413" s="11">
        <f>INT(ResourceEffects[[#This Row],[Time Factor]]*TimeInterval/60/60/24)</f>
        <v>0</v>
      </c>
      <c r="M413" s="11">
        <f>INT(ResourceEffects[[#This Row],[Time Factor]]*TimeInterval/60/60)-ResourceEffects[[#This Row],[Days]]*24</f>
        <v>0</v>
      </c>
      <c r="N413" s="11">
        <f>INT(ResourceEffects[[#This Row],[Time Factor]]*TimeInterval/60)-ResourceEffects[[#This Row],[Hours]]*60-ResourceEffects[[#This Row],[Days]]*60*24</f>
        <v>0</v>
      </c>
      <c r="O413" s="11">
        <f>ResourceEffects[[#This Row],[Time Factor]]*TimeInterval-ResourceEffects[[#This Row],[Min]]*60-ResourceEffects[[#This Row],[Hours]]*60*60-ResourceEffects[[#This Row],[Days]]*60*60*24</f>
        <v>10</v>
      </c>
      <c r="P413" s="12">
        <f t="shared" ca="1" si="53"/>
        <v>155880296</v>
      </c>
      <c r="Q413" s="12">
        <f>_xlfn.XLOOKUP(ResourceEffects[[#This Row],[Protocol Name]],ProtocolNamesCol,ProtocolIds,"")</f>
        <v>21330</v>
      </c>
      <c r="R413" s="12">
        <f>ResourceEffects[[#This Row],[Time Factor]]</f>
        <v>10</v>
      </c>
      <c r="S413" s="12">
        <f>ResourceEffects[[#This Row],[Drone ID]]</f>
        <v>0</v>
      </c>
      <c r="T413" s="12">
        <f>_xlfn.XLOOKUP(ResourceEffects[[#This Row],[Resource Name]],ResourceNames,ResourceIds,"")</f>
        <v>2012</v>
      </c>
      <c r="U413" s="12">
        <f>_xlfn.XLOOKUP(ResourceEffects[[#This Row],[Event Type]],EventTypeNames,EventTypeIds,"")</f>
        <v>1</v>
      </c>
      <c r="V413" s="12">
        <f>IF(ResourceEffects[[#This Row],[Is Local]]="Yes",1,0)</f>
        <v>1</v>
      </c>
      <c r="W413" s="12">
        <f>IF(ResourceEffects[[#This Row],[Is Installed]]="Yes",1,0)</f>
        <v>0</v>
      </c>
      <c r="X413" s="12">
        <f>IF(ResourceEffects[[#This Row],[Status]]="Locked",1,0)</f>
        <v>0</v>
      </c>
      <c r="Y413" s="12">
        <f>IF(ResourceEffects[[#This Row],[event_type]]=1,0,1)</f>
        <v>0</v>
      </c>
      <c r="Z413" s="12">
        <f>IF(ResourceEffects[[#This Row],[Use Abundancies]]="Yes",1,0)</f>
        <v>0</v>
      </c>
      <c r="AA413" s="12">
        <f>ResourceEffects[[#This Row],[∆]]</f>
        <v>2</v>
      </c>
    </row>
    <row r="414" spans="1:27" x14ac:dyDescent="0.3">
      <c r="A414" s="15">
        <v>10</v>
      </c>
      <c r="B414" s="33" t="s">
        <v>142</v>
      </c>
      <c r="C414" s="14" t="s">
        <v>480</v>
      </c>
      <c r="D414" s="11" t="s">
        <v>394</v>
      </c>
      <c r="E414" s="11">
        <v>1</v>
      </c>
      <c r="F414" s="27" t="s">
        <v>387</v>
      </c>
      <c r="G414" t="s">
        <v>204</v>
      </c>
      <c r="H414" s="11" t="str">
        <f t="shared" si="60"/>
        <v>No</v>
      </c>
      <c r="I414" s="11">
        <f>0</f>
        <v>0</v>
      </c>
      <c r="J414" s="11" t="str">
        <f t="shared" si="61"/>
        <v>Yes</v>
      </c>
      <c r="K414" s="11" t="str">
        <f t="shared" si="62"/>
        <v>No</v>
      </c>
      <c r="L414" s="11">
        <f>INT(ResourceEffects[[#This Row],[Time Factor]]*TimeInterval/60/60/24)</f>
        <v>0</v>
      </c>
      <c r="M414" s="11">
        <f>INT(ResourceEffects[[#This Row],[Time Factor]]*TimeInterval/60/60)-ResourceEffects[[#This Row],[Days]]*24</f>
        <v>0</v>
      </c>
      <c r="N414" s="11">
        <f>INT(ResourceEffects[[#This Row],[Time Factor]]*TimeInterval/60)-ResourceEffects[[#This Row],[Hours]]*60-ResourceEffects[[#This Row],[Days]]*60*24</f>
        <v>0</v>
      </c>
      <c r="O414" s="11">
        <f>ResourceEffects[[#This Row],[Time Factor]]*TimeInterval-ResourceEffects[[#This Row],[Min]]*60-ResourceEffects[[#This Row],[Hours]]*60*60-ResourceEffects[[#This Row],[Days]]*60*60*24</f>
        <v>10</v>
      </c>
      <c r="P414" s="12">
        <f t="shared" ca="1" si="53"/>
        <v>634851884</v>
      </c>
      <c r="Q414" s="12">
        <f>_xlfn.XLOOKUP(ResourceEffects[[#This Row],[Protocol Name]],ProtocolNamesCol,ProtocolIds,"")</f>
        <v>21330</v>
      </c>
      <c r="R414" s="12">
        <f>ResourceEffects[[#This Row],[Time Factor]]</f>
        <v>10</v>
      </c>
      <c r="S414" s="12">
        <f>ResourceEffects[[#This Row],[Drone ID]]</f>
        <v>0</v>
      </c>
      <c r="T414" s="12">
        <f>_xlfn.XLOOKUP(ResourceEffects[[#This Row],[Resource Name]],ResourceNames,ResourceIds,"")</f>
        <v>2033</v>
      </c>
      <c r="U414" s="12">
        <f>_xlfn.XLOOKUP(ResourceEffects[[#This Row],[Event Type]],EventTypeNames,EventTypeIds,"")</f>
        <v>1</v>
      </c>
      <c r="V414" s="12">
        <f>IF(ResourceEffects[[#This Row],[Is Local]]="Yes",1,0)</f>
        <v>1</v>
      </c>
      <c r="W414" s="12">
        <f>IF(ResourceEffects[[#This Row],[Is Installed]]="Yes",1,0)</f>
        <v>0</v>
      </c>
      <c r="X414" s="12">
        <f>IF(ResourceEffects[[#This Row],[Status]]="Locked",1,0)</f>
        <v>0</v>
      </c>
      <c r="Y414" s="12">
        <f>IF(ResourceEffects[[#This Row],[event_type]]=1,0,1)</f>
        <v>0</v>
      </c>
      <c r="Z414" s="12">
        <f>IF(ResourceEffects[[#This Row],[Use Abundancies]]="Yes",1,0)</f>
        <v>0</v>
      </c>
      <c r="AA414" s="12">
        <f>ResourceEffects[[#This Row],[∆]]</f>
        <v>1</v>
      </c>
    </row>
    <row r="415" spans="1:27" x14ac:dyDescent="0.3">
      <c r="A415" s="16">
        <v>0</v>
      </c>
      <c r="B415" s="9" t="s">
        <v>143</v>
      </c>
      <c r="C415" s="14" t="s">
        <v>479</v>
      </c>
      <c r="D415" s="11" t="s">
        <v>395</v>
      </c>
      <c r="E415" s="11">
        <v>1</v>
      </c>
      <c r="F415" s="27" t="s">
        <v>387</v>
      </c>
      <c r="G415" t="s">
        <v>476</v>
      </c>
      <c r="H415" s="11" t="str">
        <f t="shared" si="60"/>
        <v>No</v>
      </c>
      <c r="I415" s="11">
        <f>0</f>
        <v>0</v>
      </c>
      <c r="J415" s="11" t="str">
        <f t="shared" si="61"/>
        <v>Yes</v>
      </c>
      <c r="K415" s="11" t="str">
        <f t="shared" si="62"/>
        <v>No</v>
      </c>
      <c r="L415" s="11">
        <f>INT(ResourceEffects[[#This Row],[Time Factor]]*TimeInterval/60/60/24)</f>
        <v>0</v>
      </c>
      <c r="M415" s="11">
        <f>INT(ResourceEffects[[#This Row],[Time Factor]]*TimeInterval/60/60)-ResourceEffects[[#This Row],[Days]]*24</f>
        <v>0</v>
      </c>
      <c r="N415" s="11">
        <f>INT(ResourceEffects[[#This Row],[Time Factor]]*TimeInterval/60)-ResourceEffects[[#This Row],[Hours]]*60-ResourceEffects[[#This Row],[Days]]*60*24</f>
        <v>0</v>
      </c>
      <c r="O415" s="11">
        <f>ResourceEffects[[#This Row],[Time Factor]]*TimeInterval-ResourceEffects[[#This Row],[Min]]*60-ResourceEffects[[#This Row],[Hours]]*60*60-ResourceEffects[[#This Row],[Days]]*60*60*24</f>
        <v>0</v>
      </c>
      <c r="P415" s="12">
        <f t="shared" ca="1" si="53"/>
        <v>157744974</v>
      </c>
      <c r="Q415" s="12">
        <f>_xlfn.XLOOKUP(ResourceEffects[[#This Row],[Protocol Name]],ProtocolNamesCol,ProtocolIds,"")</f>
        <v>21400</v>
      </c>
      <c r="R415" s="12">
        <f>ResourceEffects[[#This Row],[Time Factor]]</f>
        <v>0</v>
      </c>
      <c r="S415" s="12">
        <f>ResourceEffects[[#This Row],[Drone ID]]</f>
        <v>0</v>
      </c>
      <c r="T415" s="12">
        <f>_xlfn.XLOOKUP(ResourceEffects[[#This Row],[Resource Name]],ResourceNames,ResourceIds,"")</f>
        <v>5201</v>
      </c>
      <c r="U415" s="12">
        <f>_xlfn.XLOOKUP(ResourceEffects[[#This Row],[Event Type]],EventTypeNames,EventTypeIds,"")</f>
        <v>2</v>
      </c>
      <c r="V415" s="12">
        <f>IF(ResourceEffects[[#This Row],[Is Local]]="Yes",1,0)</f>
        <v>1</v>
      </c>
      <c r="W415" s="12">
        <f>IF(ResourceEffects[[#This Row],[Is Installed]]="Yes",1,0)</f>
        <v>0</v>
      </c>
      <c r="X415" s="12">
        <f>IF(ResourceEffects[[#This Row],[Status]]="Locked",1,0)</f>
        <v>0</v>
      </c>
      <c r="Y415" s="12">
        <f>IF(ResourceEffects[[#This Row],[event_type]]=1,0,1)</f>
        <v>1</v>
      </c>
      <c r="Z415" s="12">
        <f>IF(ResourceEffects[[#This Row],[Use Abundancies]]="Yes",1,0)</f>
        <v>0</v>
      </c>
      <c r="AA415" s="12">
        <f>ResourceEffects[[#This Row],[∆]]</f>
        <v>1</v>
      </c>
    </row>
    <row r="416" spans="1:27" x14ac:dyDescent="0.3">
      <c r="A416" s="16">
        <v>0</v>
      </c>
      <c r="B416" s="9" t="s">
        <v>143</v>
      </c>
      <c r="C416" s="14" t="s">
        <v>479</v>
      </c>
      <c r="D416" s="11" t="s">
        <v>394</v>
      </c>
      <c r="E416" s="11">
        <v>1</v>
      </c>
      <c r="F416" s="27" t="s">
        <v>387</v>
      </c>
      <c r="G416" t="s">
        <v>476</v>
      </c>
      <c r="H416" s="11" t="str">
        <f t="shared" si="60"/>
        <v>No</v>
      </c>
      <c r="I416" s="11">
        <f>0</f>
        <v>0</v>
      </c>
      <c r="J416" s="11" t="str">
        <f t="shared" si="61"/>
        <v>Yes</v>
      </c>
      <c r="K416" s="11" t="str">
        <f t="shared" si="62"/>
        <v>No</v>
      </c>
      <c r="L416" s="11">
        <f>INT(ResourceEffects[[#This Row],[Time Factor]]*TimeInterval/60/60/24)</f>
        <v>0</v>
      </c>
      <c r="M416" s="11">
        <f>INT(ResourceEffects[[#This Row],[Time Factor]]*TimeInterval/60/60)-ResourceEffects[[#This Row],[Days]]*24</f>
        <v>0</v>
      </c>
      <c r="N416" s="11">
        <f>INT(ResourceEffects[[#This Row],[Time Factor]]*TimeInterval/60)-ResourceEffects[[#This Row],[Hours]]*60-ResourceEffects[[#This Row],[Days]]*60*24</f>
        <v>0</v>
      </c>
      <c r="O416" s="11">
        <f>ResourceEffects[[#This Row],[Time Factor]]*TimeInterval-ResourceEffects[[#This Row],[Min]]*60-ResourceEffects[[#This Row],[Hours]]*60*60-ResourceEffects[[#This Row],[Days]]*60*60*24</f>
        <v>0</v>
      </c>
      <c r="P416" s="12">
        <f t="shared" ca="1" si="53"/>
        <v>219159709</v>
      </c>
      <c r="Q416" s="12">
        <f>_xlfn.XLOOKUP(ResourceEffects[[#This Row],[Protocol Name]],ProtocolNamesCol,ProtocolIds,"")</f>
        <v>21400</v>
      </c>
      <c r="R416" s="12">
        <f>ResourceEffects[[#This Row],[Time Factor]]</f>
        <v>0</v>
      </c>
      <c r="S416" s="12">
        <f>ResourceEffects[[#This Row],[Drone ID]]</f>
        <v>0</v>
      </c>
      <c r="T416" s="12">
        <f>_xlfn.XLOOKUP(ResourceEffects[[#This Row],[Resource Name]],ResourceNames,ResourceIds,"")</f>
        <v>5201</v>
      </c>
      <c r="U416" s="12">
        <f>_xlfn.XLOOKUP(ResourceEffects[[#This Row],[Event Type]],EventTypeNames,EventTypeIds,"")</f>
        <v>1</v>
      </c>
      <c r="V416" s="12">
        <f>IF(ResourceEffects[[#This Row],[Is Local]]="Yes",1,0)</f>
        <v>1</v>
      </c>
      <c r="W416" s="12">
        <f>IF(ResourceEffects[[#This Row],[Is Installed]]="Yes",1,0)</f>
        <v>0</v>
      </c>
      <c r="X416" s="12">
        <f>IF(ResourceEffects[[#This Row],[Status]]="Locked",1,0)</f>
        <v>0</v>
      </c>
      <c r="Y416" s="12">
        <f>IF(ResourceEffects[[#This Row],[event_type]]=1,0,1)</f>
        <v>0</v>
      </c>
      <c r="Z416" s="12">
        <f>IF(ResourceEffects[[#This Row],[Use Abundancies]]="Yes",1,0)</f>
        <v>0</v>
      </c>
      <c r="AA416" s="12">
        <f>ResourceEffects[[#This Row],[∆]]</f>
        <v>1</v>
      </c>
    </row>
    <row r="417" spans="1:27" x14ac:dyDescent="0.3">
      <c r="A417" s="15">
        <v>1</v>
      </c>
      <c r="B417" s="33" t="s">
        <v>143</v>
      </c>
      <c r="C417" s="14" t="s">
        <v>478</v>
      </c>
      <c r="D417" s="11" t="s">
        <v>395</v>
      </c>
      <c r="E417" s="11">
        <v>15</v>
      </c>
      <c r="F417" s="27" t="s">
        <v>387</v>
      </c>
      <c r="G417" t="s">
        <v>183</v>
      </c>
      <c r="H417" s="11" t="str">
        <f t="shared" si="60"/>
        <v>No</v>
      </c>
      <c r="I417" s="11">
        <f>0</f>
        <v>0</v>
      </c>
      <c r="J417" s="11" t="str">
        <f t="shared" si="61"/>
        <v>Yes</v>
      </c>
      <c r="K417" s="11" t="str">
        <f t="shared" si="62"/>
        <v>No</v>
      </c>
      <c r="L417" s="11">
        <f>INT(ResourceEffects[[#This Row],[Time Factor]]*TimeInterval/60/60/24)</f>
        <v>0</v>
      </c>
      <c r="M417" s="11">
        <f>INT(ResourceEffects[[#This Row],[Time Factor]]*TimeInterval/60/60)-ResourceEffects[[#This Row],[Days]]*24</f>
        <v>0</v>
      </c>
      <c r="N417" s="11">
        <f>INT(ResourceEffects[[#This Row],[Time Factor]]*TimeInterval/60)-ResourceEffects[[#This Row],[Hours]]*60-ResourceEffects[[#This Row],[Days]]*60*24</f>
        <v>0</v>
      </c>
      <c r="O417" s="11">
        <f>ResourceEffects[[#This Row],[Time Factor]]*TimeInterval-ResourceEffects[[#This Row],[Min]]*60-ResourceEffects[[#This Row],[Hours]]*60*60-ResourceEffects[[#This Row],[Days]]*60*60*24</f>
        <v>1</v>
      </c>
      <c r="P417" s="12">
        <f t="shared" ca="1" si="53"/>
        <v>729844464</v>
      </c>
      <c r="Q417" s="12">
        <f>_xlfn.XLOOKUP(ResourceEffects[[#This Row],[Protocol Name]],ProtocolNamesCol,ProtocolIds,"")</f>
        <v>21400</v>
      </c>
      <c r="R417" s="12">
        <f>ResourceEffects[[#This Row],[Time Factor]]</f>
        <v>1</v>
      </c>
      <c r="S417" s="12">
        <f>ResourceEffects[[#This Row],[Drone ID]]</f>
        <v>0</v>
      </c>
      <c r="T417" s="12">
        <f>_xlfn.XLOOKUP(ResourceEffects[[#This Row],[Resource Name]],ResourceNames,ResourceIds,"")</f>
        <v>1400</v>
      </c>
      <c r="U417" s="12">
        <f>_xlfn.XLOOKUP(ResourceEffects[[#This Row],[Event Type]],EventTypeNames,EventTypeIds,"")</f>
        <v>2</v>
      </c>
      <c r="V417" s="12">
        <f>IF(ResourceEffects[[#This Row],[Is Local]]="Yes",1,0)</f>
        <v>1</v>
      </c>
      <c r="W417" s="12">
        <f>IF(ResourceEffects[[#This Row],[Is Installed]]="Yes",1,0)</f>
        <v>0</v>
      </c>
      <c r="X417" s="12">
        <f>IF(ResourceEffects[[#This Row],[Status]]="Locked",1,0)</f>
        <v>0</v>
      </c>
      <c r="Y417" s="12">
        <f>IF(ResourceEffects[[#This Row],[event_type]]=1,0,1)</f>
        <v>1</v>
      </c>
      <c r="Z417" s="12">
        <f>IF(ResourceEffects[[#This Row],[Use Abundancies]]="Yes",1,0)</f>
        <v>0</v>
      </c>
      <c r="AA417" s="12">
        <f>ResourceEffects[[#This Row],[∆]]</f>
        <v>15</v>
      </c>
    </row>
    <row r="418" spans="1:27" x14ac:dyDescent="0.3">
      <c r="A418" s="16">
        <v>2</v>
      </c>
      <c r="B418" s="9" t="s">
        <v>143</v>
      </c>
      <c r="C418" s="14" t="s">
        <v>481</v>
      </c>
      <c r="D418" s="11" t="s">
        <v>395</v>
      </c>
      <c r="E418" s="11">
        <v>1</v>
      </c>
      <c r="F418" s="27" t="s">
        <v>387</v>
      </c>
      <c r="G418" t="s">
        <v>476</v>
      </c>
      <c r="H418" s="11" t="s">
        <v>429</v>
      </c>
      <c r="I418" s="11">
        <v>0</v>
      </c>
      <c r="J418" s="11" t="s">
        <v>386</v>
      </c>
      <c r="K418" s="11" t="s">
        <v>429</v>
      </c>
      <c r="L418" s="11">
        <v>0</v>
      </c>
      <c r="M418" s="11">
        <v>0</v>
      </c>
      <c r="N418" s="11">
        <v>0</v>
      </c>
      <c r="O418" s="11">
        <v>2</v>
      </c>
      <c r="P418" s="12">
        <f t="shared" ca="1" si="53"/>
        <v>854225892</v>
      </c>
      <c r="Q418" s="12">
        <f>_xlfn.XLOOKUP(ResourceEffects[[#This Row],[Protocol Name]],ProtocolNamesCol,ProtocolIds,"")</f>
        <v>21400</v>
      </c>
      <c r="R418" s="12">
        <f>ResourceEffects[[#This Row],[Time Factor]]</f>
        <v>2</v>
      </c>
      <c r="S418" s="12">
        <f>ResourceEffects[[#This Row],[Drone ID]]</f>
        <v>0</v>
      </c>
      <c r="T418" s="12">
        <f>_xlfn.XLOOKUP(ResourceEffects[[#This Row],[Resource Name]],ResourceNames,ResourceIds,"")</f>
        <v>5201</v>
      </c>
      <c r="U418" s="12">
        <f>_xlfn.XLOOKUP(ResourceEffects[[#This Row],[Event Type]],EventTypeNames,EventTypeIds,"")</f>
        <v>2</v>
      </c>
      <c r="V418" s="12">
        <f>IF(ResourceEffects[[#This Row],[Is Local]]="Yes",1,0)</f>
        <v>1</v>
      </c>
      <c r="W418" s="12">
        <f>IF(ResourceEffects[[#This Row],[Is Installed]]="Yes",1,0)</f>
        <v>0</v>
      </c>
      <c r="X418" s="12">
        <f>IF(ResourceEffects[[#This Row],[Status]]="Locked",1,0)</f>
        <v>0</v>
      </c>
      <c r="Y418" s="12">
        <f>IF(ResourceEffects[[#This Row],[event_type]]=1,0,1)</f>
        <v>1</v>
      </c>
      <c r="Z418" s="12">
        <f>IF(ResourceEffects[[#This Row],[Use Abundancies]]="Yes",1,0)</f>
        <v>0</v>
      </c>
      <c r="AA418" s="12">
        <f>ResourceEffects[[#This Row],[∆]]</f>
        <v>1</v>
      </c>
    </row>
    <row r="419" spans="1:27" x14ac:dyDescent="0.3">
      <c r="A419" s="16">
        <v>2</v>
      </c>
      <c r="B419" s="9" t="s">
        <v>143</v>
      </c>
      <c r="C419" s="14" t="s">
        <v>481</v>
      </c>
      <c r="D419" s="11" t="s">
        <v>394</v>
      </c>
      <c r="E419" s="11">
        <v>1</v>
      </c>
      <c r="F419" s="27" t="s">
        <v>383</v>
      </c>
      <c r="G419" t="s">
        <v>476</v>
      </c>
      <c r="H419" s="11" t="s">
        <v>429</v>
      </c>
      <c r="I419" s="11">
        <v>0</v>
      </c>
      <c r="J419" s="11" t="s">
        <v>386</v>
      </c>
      <c r="K419" s="11" t="s">
        <v>429</v>
      </c>
      <c r="L419" s="11">
        <v>0</v>
      </c>
      <c r="M419" s="11">
        <v>0</v>
      </c>
      <c r="N419" s="11">
        <v>0</v>
      </c>
      <c r="O419" s="11">
        <v>2</v>
      </c>
      <c r="P419" s="12">
        <f t="shared" ca="1" si="53"/>
        <v>953275830</v>
      </c>
      <c r="Q419" s="12">
        <f>_xlfn.XLOOKUP(ResourceEffects[[#This Row],[Protocol Name]],ProtocolNamesCol,ProtocolIds,"")</f>
        <v>21400</v>
      </c>
      <c r="R419" s="12">
        <f>ResourceEffects[[#This Row],[Time Factor]]</f>
        <v>2</v>
      </c>
      <c r="S419" s="12">
        <f>ResourceEffects[[#This Row],[Drone ID]]</f>
        <v>0</v>
      </c>
      <c r="T419" s="12">
        <f>_xlfn.XLOOKUP(ResourceEffects[[#This Row],[Resource Name]],ResourceNames,ResourceIds,"")</f>
        <v>5201</v>
      </c>
      <c r="U419" s="12">
        <f>_xlfn.XLOOKUP(ResourceEffects[[#This Row],[Event Type]],EventTypeNames,EventTypeIds,"")</f>
        <v>1</v>
      </c>
      <c r="V419" s="12">
        <f>IF(ResourceEffects[[#This Row],[Is Local]]="Yes",1,0)</f>
        <v>1</v>
      </c>
      <c r="W419" s="12">
        <f>IF(ResourceEffects[[#This Row],[Is Installed]]="Yes",1,0)</f>
        <v>0</v>
      </c>
      <c r="X419" s="12">
        <f>IF(ResourceEffects[[#This Row],[Status]]="Locked",1,0)</f>
        <v>1</v>
      </c>
      <c r="Y419" s="12">
        <f>IF(ResourceEffects[[#This Row],[event_type]]=1,0,1)</f>
        <v>0</v>
      </c>
      <c r="Z419" s="12">
        <f>IF(ResourceEffects[[#This Row],[Use Abundancies]]="Yes",1,0)</f>
        <v>0</v>
      </c>
      <c r="AA419" s="12">
        <f>ResourceEffects[[#This Row],[∆]]</f>
        <v>1</v>
      </c>
    </row>
    <row r="420" spans="1:27" x14ac:dyDescent="0.3">
      <c r="A420" s="16">
        <v>9</v>
      </c>
      <c r="B420" s="9" t="s">
        <v>143</v>
      </c>
      <c r="C420" s="14" t="s">
        <v>482</v>
      </c>
      <c r="D420" s="11" t="s">
        <v>395</v>
      </c>
      <c r="E420" s="11">
        <v>1</v>
      </c>
      <c r="F420" s="27" t="s">
        <v>383</v>
      </c>
      <c r="G420" t="s">
        <v>476</v>
      </c>
      <c r="H420" s="11" t="str">
        <f t="shared" ref="H420:H427" si="63">"No"</f>
        <v>No</v>
      </c>
      <c r="I420" s="11">
        <f>0</f>
        <v>0</v>
      </c>
      <c r="J420" s="11" t="str">
        <f t="shared" ref="J420:J427" si="64">"Yes"</f>
        <v>Yes</v>
      </c>
      <c r="K420" s="11" t="str">
        <f t="shared" ref="K420:K427" si="65">"No"</f>
        <v>No</v>
      </c>
      <c r="L420" s="11">
        <f>INT(ResourceEffects[[#This Row],[Time Factor]]*TimeInterval/60/60/24)</f>
        <v>0</v>
      </c>
      <c r="M420" s="11">
        <f>INT(ResourceEffects[[#This Row],[Time Factor]]*TimeInterval/60/60)-ResourceEffects[[#This Row],[Days]]*24</f>
        <v>0</v>
      </c>
      <c r="N420" s="11">
        <f>INT(ResourceEffects[[#This Row],[Time Factor]]*TimeInterval/60)-ResourceEffects[[#This Row],[Hours]]*60-ResourceEffects[[#This Row],[Days]]*60*24</f>
        <v>0</v>
      </c>
      <c r="O420" s="11">
        <f>ResourceEffects[[#This Row],[Time Factor]]*TimeInterval-ResourceEffects[[#This Row],[Min]]*60-ResourceEffects[[#This Row],[Hours]]*60*60-ResourceEffects[[#This Row],[Days]]*60*60*24</f>
        <v>9</v>
      </c>
      <c r="P420" s="12">
        <f t="shared" ca="1" si="53"/>
        <v>261997058</v>
      </c>
      <c r="Q420" s="12">
        <f>_xlfn.XLOOKUP(ResourceEffects[[#This Row],[Protocol Name]],ProtocolNamesCol,ProtocolIds,"")</f>
        <v>21400</v>
      </c>
      <c r="R420" s="12">
        <f>ResourceEffects[[#This Row],[Time Factor]]</f>
        <v>9</v>
      </c>
      <c r="S420" s="12">
        <f>ResourceEffects[[#This Row],[Drone ID]]</f>
        <v>0</v>
      </c>
      <c r="T420" s="12">
        <f>_xlfn.XLOOKUP(ResourceEffects[[#This Row],[Resource Name]],ResourceNames,ResourceIds,"")</f>
        <v>5201</v>
      </c>
      <c r="U420" s="12">
        <f>_xlfn.XLOOKUP(ResourceEffects[[#This Row],[Event Type]],EventTypeNames,EventTypeIds,"")</f>
        <v>2</v>
      </c>
      <c r="V420" s="12">
        <f>IF(ResourceEffects[[#This Row],[Is Local]]="Yes",1,0)</f>
        <v>1</v>
      </c>
      <c r="W420" s="12">
        <f>IF(ResourceEffects[[#This Row],[Is Installed]]="Yes",1,0)</f>
        <v>0</v>
      </c>
      <c r="X420" s="12">
        <f>IF(ResourceEffects[[#This Row],[Status]]="Locked",1,0)</f>
        <v>1</v>
      </c>
      <c r="Y420" s="12">
        <f>IF(ResourceEffects[[#This Row],[event_type]]=1,0,1)</f>
        <v>1</v>
      </c>
      <c r="Z420" s="12">
        <f>IF(ResourceEffects[[#This Row],[Use Abundancies]]="Yes",1,0)</f>
        <v>0</v>
      </c>
      <c r="AA420" s="12">
        <f>ResourceEffects[[#This Row],[∆]]</f>
        <v>1</v>
      </c>
    </row>
    <row r="421" spans="1:27" x14ac:dyDescent="0.3">
      <c r="A421" s="16">
        <v>9</v>
      </c>
      <c r="B421" s="9" t="s">
        <v>143</v>
      </c>
      <c r="C421" s="14" t="s">
        <v>482</v>
      </c>
      <c r="D421" s="11" t="s">
        <v>394</v>
      </c>
      <c r="E421" s="11">
        <v>1</v>
      </c>
      <c r="F421" s="27" t="s">
        <v>387</v>
      </c>
      <c r="G421" t="s">
        <v>476</v>
      </c>
      <c r="H421" s="11" t="str">
        <f t="shared" si="63"/>
        <v>No</v>
      </c>
      <c r="I421" s="11">
        <f>0</f>
        <v>0</v>
      </c>
      <c r="J421" s="11" t="str">
        <f t="shared" si="64"/>
        <v>Yes</v>
      </c>
      <c r="K421" s="11" t="str">
        <f t="shared" si="65"/>
        <v>No</v>
      </c>
      <c r="L421" s="11">
        <f>INT(ResourceEffects[[#This Row],[Time Factor]]*TimeInterval/60/60/24)</f>
        <v>0</v>
      </c>
      <c r="M421" s="11">
        <f>INT(ResourceEffects[[#This Row],[Time Factor]]*TimeInterval/60/60)-ResourceEffects[[#This Row],[Days]]*24</f>
        <v>0</v>
      </c>
      <c r="N421" s="11">
        <f>INT(ResourceEffects[[#This Row],[Time Factor]]*TimeInterval/60)-ResourceEffects[[#This Row],[Hours]]*60-ResourceEffects[[#This Row],[Days]]*60*24</f>
        <v>0</v>
      </c>
      <c r="O421" s="11">
        <f>ResourceEffects[[#This Row],[Time Factor]]*TimeInterval-ResourceEffects[[#This Row],[Min]]*60-ResourceEffects[[#This Row],[Hours]]*60*60-ResourceEffects[[#This Row],[Days]]*60*60*24</f>
        <v>9</v>
      </c>
      <c r="P421" s="12">
        <f t="shared" ca="1" si="53"/>
        <v>683383369</v>
      </c>
      <c r="Q421" s="12">
        <f>_xlfn.XLOOKUP(ResourceEffects[[#This Row],[Protocol Name]],ProtocolNamesCol,ProtocolIds,"")</f>
        <v>21400</v>
      </c>
      <c r="R421" s="12">
        <f>ResourceEffects[[#This Row],[Time Factor]]</f>
        <v>9</v>
      </c>
      <c r="S421" s="12">
        <f>ResourceEffects[[#This Row],[Drone ID]]</f>
        <v>0</v>
      </c>
      <c r="T421" s="12">
        <f>_xlfn.XLOOKUP(ResourceEffects[[#This Row],[Resource Name]],ResourceNames,ResourceIds,"")</f>
        <v>5201</v>
      </c>
      <c r="U421" s="12">
        <f>_xlfn.XLOOKUP(ResourceEffects[[#This Row],[Event Type]],EventTypeNames,EventTypeIds,"")</f>
        <v>1</v>
      </c>
      <c r="V421" s="12">
        <f>IF(ResourceEffects[[#This Row],[Is Local]]="Yes",1,0)</f>
        <v>1</v>
      </c>
      <c r="W421" s="12">
        <f>IF(ResourceEffects[[#This Row],[Is Installed]]="Yes",1,0)</f>
        <v>0</v>
      </c>
      <c r="X421" s="12">
        <f>IF(ResourceEffects[[#This Row],[Status]]="Locked",1,0)</f>
        <v>0</v>
      </c>
      <c r="Y421" s="12">
        <f>IF(ResourceEffects[[#This Row],[event_type]]=1,0,1)</f>
        <v>0</v>
      </c>
      <c r="Z421" s="12">
        <f>IF(ResourceEffects[[#This Row],[Use Abundancies]]="Yes",1,0)</f>
        <v>0</v>
      </c>
      <c r="AA421" s="12">
        <f>ResourceEffects[[#This Row],[∆]]</f>
        <v>1</v>
      </c>
    </row>
    <row r="422" spans="1:27" x14ac:dyDescent="0.3">
      <c r="A422" s="15">
        <v>10</v>
      </c>
      <c r="B422" s="33" t="s">
        <v>143</v>
      </c>
      <c r="C422" s="14" t="s">
        <v>480</v>
      </c>
      <c r="D422" s="11" t="s">
        <v>394</v>
      </c>
      <c r="E422" s="11">
        <v>1</v>
      </c>
      <c r="F422" s="27" t="s">
        <v>387</v>
      </c>
      <c r="G422" t="s">
        <v>200</v>
      </c>
      <c r="H422" s="11" t="str">
        <f t="shared" si="63"/>
        <v>No</v>
      </c>
      <c r="I422" s="11">
        <f>0</f>
        <v>0</v>
      </c>
      <c r="J422" s="11" t="str">
        <f t="shared" si="64"/>
        <v>Yes</v>
      </c>
      <c r="K422" s="11" t="str">
        <f t="shared" si="65"/>
        <v>No</v>
      </c>
      <c r="L422" s="11">
        <f>INT(ResourceEffects[[#This Row],[Time Factor]]*TimeInterval/60/60/24)</f>
        <v>0</v>
      </c>
      <c r="M422" s="11">
        <f>INT(ResourceEffects[[#This Row],[Time Factor]]*TimeInterval/60/60)-ResourceEffects[[#This Row],[Days]]*24</f>
        <v>0</v>
      </c>
      <c r="N422" s="11">
        <f>INT(ResourceEffects[[#This Row],[Time Factor]]*TimeInterval/60)-ResourceEffects[[#This Row],[Hours]]*60-ResourceEffects[[#This Row],[Days]]*60*24</f>
        <v>0</v>
      </c>
      <c r="O422" s="11">
        <f>ResourceEffects[[#This Row],[Time Factor]]*TimeInterval-ResourceEffects[[#This Row],[Min]]*60-ResourceEffects[[#This Row],[Hours]]*60*60-ResourceEffects[[#This Row],[Days]]*60*60*24</f>
        <v>10</v>
      </c>
      <c r="P422" s="12">
        <f t="shared" ca="1" si="53"/>
        <v>792893072</v>
      </c>
      <c r="Q422" s="12">
        <f>_xlfn.XLOOKUP(ResourceEffects[[#This Row],[Protocol Name]],ProtocolNamesCol,ProtocolIds,"")</f>
        <v>21400</v>
      </c>
      <c r="R422" s="12">
        <f>ResourceEffects[[#This Row],[Time Factor]]</f>
        <v>10</v>
      </c>
      <c r="S422" s="12">
        <f>ResourceEffects[[#This Row],[Drone ID]]</f>
        <v>0</v>
      </c>
      <c r="T422" s="12">
        <f>_xlfn.XLOOKUP(ResourceEffects[[#This Row],[Resource Name]],ResourceNames,ResourceIds,"")</f>
        <v>2031</v>
      </c>
      <c r="U422" s="12">
        <f>_xlfn.XLOOKUP(ResourceEffects[[#This Row],[Event Type]],EventTypeNames,EventTypeIds,"")</f>
        <v>1</v>
      </c>
      <c r="V422" s="12">
        <f>IF(ResourceEffects[[#This Row],[Is Local]]="Yes",1,0)</f>
        <v>1</v>
      </c>
      <c r="W422" s="12">
        <f>IF(ResourceEffects[[#This Row],[Is Installed]]="Yes",1,0)</f>
        <v>0</v>
      </c>
      <c r="X422" s="12">
        <f>IF(ResourceEffects[[#This Row],[Status]]="Locked",1,0)</f>
        <v>0</v>
      </c>
      <c r="Y422" s="12">
        <f>IF(ResourceEffects[[#This Row],[event_type]]=1,0,1)</f>
        <v>0</v>
      </c>
      <c r="Z422" s="12">
        <f>IF(ResourceEffects[[#This Row],[Use Abundancies]]="Yes",1,0)</f>
        <v>0</v>
      </c>
      <c r="AA422" s="12">
        <f>ResourceEffects[[#This Row],[∆]]</f>
        <v>1</v>
      </c>
    </row>
    <row r="423" spans="1:27" x14ac:dyDescent="0.3">
      <c r="A423" s="15">
        <v>10</v>
      </c>
      <c r="B423" s="33" t="s">
        <v>143</v>
      </c>
      <c r="C423" s="14" t="s">
        <v>480</v>
      </c>
      <c r="D423" s="11" t="s">
        <v>394</v>
      </c>
      <c r="E423" s="11">
        <v>1</v>
      </c>
      <c r="F423" s="27" t="s">
        <v>387</v>
      </c>
      <c r="G423" t="s">
        <v>202</v>
      </c>
      <c r="H423" s="11" t="str">
        <f t="shared" si="63"/>
        <v>No</v>
      </c>
      <c r="I423" s="11">
        <f>0</f>
        <v>0</v>
      </c>
      <c r="J423" s="11" t="str">
        <f t="shared" si="64"/>
        <v>Yes</v>
      </c>
      <c r="K423" s="11" t="str">
        <f t="shared" si="65"/>
        <v>No</v>
      </c>
      <c r="L423" s="11">
        <f>INT(ResourceEffects[[#This Row],[Time Factor]]*TimeInterval/60/60/24)</f>
        <v>0</v>
      </c>
      <c r="M423" s="11">
        <f>INT(ResourceEffects[[#This Row],[Time Factor]]*TimeInterval/60/60)-ResourceEffects[[#This Row],[Days]]*24</f>
        <v>0</v>
      </c>
      <c r="N423" s="11">
        <f>INT(ResourceEffects[[#This Row],[Time Factor]]*TimeInterval/60)-ResourceEffects[[#This Row],[Hours]]*60-ResourceEffects[[#This Row],[Days]]*60*24</f>
        <v>0</v>
      </c>
      <c r="O423" s="11">
        <f>ResourceEffects[[#This Row],[Time Factor]]*TimeInterval-ResourceEffects[[#This Row],[Min]]*60-ResourceEffects[[#This Row],[Hours]]*60*60-ResourceEffects[[#This Row],[Days]]*60*60*24</f>
        <v>10</v>
      </c>
      <c r="P423" s="12">
        <f t="shared" ca="1" si="53"/>
        <v>562613707</v>
      </c>
      <c r="Q423" s="12">
        <f>_xlfn.XLOOKUP(ResourceEffects[[#This Row],[Protocol Name]],ProtocolNamesCol,ProtocolIds,"")</f>
        <v>21400</v>
      </c>
      <c r="R423" s="12">
        <f>ResourceEffects[[#This Row],[Time Factor]]</f>
        <v>10</v>
      </c>
      <c r="S423" s="12">
        <f>ResourceEffects[[#This Row],[Drone ID]]</f>
        <v>0</v>
      </c>
      <c r="T423" s="12">
        <f>_xlfn.XLOOKUP(ResourceEffects[[#This Row],[Resource Name]],ResourceNames,ResourceIds,"")</f>
        <v>2032</v>
      </c>
      <c r="U423" s="12">
        <f>_xlfn.XLOOKUP(ResourceEffects[[#This Row],[Event Type]],EventTypeNames,EventTypeIds,"")</f>
        <v>1</v>
      </c>
      <c r="V423" s="12">
        <f>IF(ResourceEffects[[#This Row],[Is Local]]="Yes",1,0)</f>
        <v>1</v>
      </c>
      <c r="W423" s="12">
        <f>IF(ResourceEffects[[#This Row],[Is Installed]]="Yes",1,0)</f>
        <v>0</v>
      </c>
      <c r="X423" s="12">
        <f>IF(ResourceEffects[[#This Row],[Status]]="Locked",1,0)</f>
        <v>0</v>
      </c>
      <c r="Y423" s="12">
        <f>IF(ResourceEffects[[#This Row],[event_type]]=1,0,1)</f>
        <v>0</v>
      </c>
      <c r="Z423" s="12">
        <f>IF(ResourceEffects[[#This Row],[Use Abundancies]]="Yes",1,0)</f>
        <v>0</v>
      </c>
      <c r="AA423" s="12">
        <f>ResourceEffects[[#This Row],[∆]]</f>
        <v>1</v>
      </c>
    </row>
    <row r="424" spans="1:27" x14ac:dyDescent="0.3">
      <c r="A424" s="15">
        <v>10</v>
      </c>
      <c r="B424" s="33" t="s">
        <v>143</v>
      </c>
      <c r="C424" s="14" t="s">
        <v>480</v>
      </c>
      <c r="D424" s="11" t="s">
        <v>394</v>
      </c>
      <c r="E424" s="11">
        <v>1</v>
      </c>
      <c r="F424" s="27" t="s">
        <v>387</v>
      </c>
      <c r="G424" t="s">
        <v>204</v>
      </c>
      <c r="H424" s="11" t="str">
        <f t="shared" si="63"/>
        <v>No</v>
      </c>
      <c r="I424" s="11">
        <f>0</f>
        <v>0</v>
      </c>
      <c r="J424" s="11" t="str">
        <f t="shared" si="64"/>
        <v>Yes</v>
      </c>
      <c r="K424" s="11" t="str">
        <f t="shared" si="65"/>
        <v>No</v>
      </c>
      <c r="L424" s="11">
        <f>INT(ResourceEffects[[#This Row],[Time Factor]]*TimeInterval/60/60/24)</f>
        <v>0</v>
      </c>
      <c r="M424" s="11">
        <f>INT(ResourceEffects[[#This Row],[Time Factor]]*TimeInterval/60/60)-ResourceEffects[[#This Row],[Days]]*24</f>
        <v>0</v>
      </c>
      <c r="N424" s="11">
        <f>INT(ResourceEffects[[#This Row],[Time Factor]]*TimeInterval/60)-ResourceEffects[[#This Row],[Hours]]*60-ResourceEffects[[#This Row],[Days]]*60*24</f>
        <v>0</v>
      </c>
      <c r="O424" s="11">
        <f>ResourceEffects[[#This Row],[Time Factor]]*TimeInterval-ResourceEffects[[#This Row],[Min]]*60-ResourceEffects[[#This Row],[Hours]]*60*60-ResourceEffects[[#This Row],[Days]]*60*60*24</f>
        <v>10</v>
      </c>
      <c r="P424" s="12">
        <f t="shared" ca="1" si="53"/>
        <v>68422059</v>
      </c>
      <c r="Q424" s="12">
        <f>_xlfn.XLOOKUP(ResourceEffects[[#This Row],[Protocol Name]],ProtocolNamesCol,ProtocolIds,"")</f>
        <v>21400</v>
      </c>
      <c r="R424" s="12">
        <f>ResourceEffects[[#This Row],[Time Factor]]</f>
        <v>10</v>
      </c>
      <c r="S424" s="12">
        <f>ResourceEffects[[#This Row],[Drone ID]]</f>
        <v>0</v>
      </c>
      <c r="T424" s="12">
        <f>_xlfn.XLOOKUP(ResourceEffects[[#This Row],[Resource Name]],ResourceNames,ResourceIds,"")</f>
        <v>2033</v>
      </c>
      <c r="U424" s="12">
        <f>_xlfn.XLOOKUP(ResourceEffects[[#This Row],[Event Type]],EventTypeNames,EventTypeIds,"")</f>
        <v>1</v>
      </c>
      <c r="V424" s="12">
        <f>IF(ResourceEffects[[#This Row],[Is Local]]="Yes",1,0)</f>
        <v>1</v>
      </c>
      <c r="W424" s="12">
        <f>IF(ResourceEffects[[#This Row],[Is Installed]]="Yes",1,0)</f>
        <v>0</v>
      </c>
      <c r="X424" s="12">
        <f>IF(ResourceEffects[[#This Row],[Status]]="Locked",1,0)</f>
        <v>0</v>
      </c>
      <c r="Y424" s="12">
        <f>IF(ResourceEffects[[#This Row],[event_type]]=1,0,1)</f>
        <v>0</v>
      </c>
      <c r="Z424" s="12">
        <f>IF(ResourceEffects[[#This Row],[Use Abundancies]]="Yes",1,0)</f>
        <v>0</v>
      </c>
      <c r="AA424" s="12">
        <f>ResourceEffects[[#This Row],[∆]]</f>
        <v>1</v>
      </c>
    </row>
    <row r="425" spans="1:27" x14ac:dyDescent="0.3">
      <c r="A425" s="16">
        <v>0</v>
      </c>
      <c r="B425" s="9" t="s">
        <v>144</v>
      </c>
      <c r="C425" s="14" t="s">
        <v>479</v>
      </c>
      <c r="D425" s="11" t="s">
        <v>395</v>
      </c>
      <c r="E425" s="11">
        <v>1</v>
      </c>
      <c r="F425" s="27" t="s">
        <v>387</v>
      </c>
      <c r="G425" t="s">
        <v>476</v>
      </c>
      <c r="H425" s="11" t="str">
        <f t="shared" si="63"/>
        <v>No</v>
      </c>
      <c r="I425" s="11">
        <f>0</f>
        <v>0</v>
      </c>
      <c r="J425" s="11" t="str">
        <f t="shared" si="64"/>
        <v>Yes</v>
      </c>
      <c r="K425" s="11" t="str">
        <f t="shared" si="65"/>
        <v>No</v>
      </c>
      <c r="L425" s="11">
        <f>INT(ResourceEffects[[#This Row],[Time Factor]]*TimeInterval/60/60/24)</f>
        <v>0</v>
      </c>
      <c r="M425" s="11">
        <f>INT(ResourceEffects[[#This Row],[Time Factor]]*TimeInterval/60/60)-ResourceEffects[[#This Row],[Days]]*24</f>
        <v>0</v>
      </c>
      <c r="N425" s="11">
        <f>INT(ResourceEffects[[#This Row],[Time Factor]]*TimeInterval/60)-ResourceEffects[[#This Row],[Hours]]*60-ResourceEffects[[#This Row],[Days]]*60*24</f>
        <v>0</v>
      </c>
      <c r="O425" s="11">
        <f>ResourceEffects[[#This Row],[Time Factor]]*TimeInterval-ResourceEffects[[#This Row],[Min]]*60-ResourceEffects[[#This Row],[Hours]]*60*60-ResourceEffects[[#This Row],[Days]]*60*60*24</f>
        <v>0</v>
      </c>
      <c r="P425" s="12">
        <f t="shared" ca="1" si="53"/>
        <v>262926568</v>
      </c>
      <c r="Q425" s="12">
        <f>_xlfn.XLOOKUP(ResourceEffects[[#This Row],[Protocol Name]],ProtocolNamesCol,ProtocolIds,"")</f>
        <v>21410</v>
      </c>
      <c r="R425" s="12">
        <f>ResourceEffects[[#This Row],[Time Factor]]</f>
        <v>0</v>
      </c>
      <c r="S425" s="12">
        <f>ResourceEffects[[#This Row],[Drone ID]]</f>
        <v>0</v>
      </c>
      <c r="T425" s="12">
        <f>_xlfn.XLOOKUP(ResourceEffects[[#This Row],[Resource Name]],ResourceNames,ResourceIds,"")</f>
        <v>5201</v>
      </c>
      <c r="U425" s="12">
        <f>_xlfn.XLOOKUP(ResourceEffects[[#This Row],[Event Type]],EventTypeNames,EventTypeIds,"")</f>
        <v>2</v>
      </c>
      <c r="V425" s="12">
        <f>IF(ResourceEffects[[#This Row],[Is Local]]="Yes",1,0)</f>
        <v>1</v>
      </c>
      <c r="W425" s="12">
        <f>IF(ResourceEffects[[#This Row],[Is Installed]]="Yes",1,0)</f>
        <v>0</v>
      </c>
      <c r="X425" s="12">
        <f>IF(ResourceEffects[[#This Row],[Status]]="Locked",1,0)</f>
        <v>0</v>
      </c>
      <c r="Y425" s="12">
        <f>IF(ResourceEffects[[#This Row],[event_type]]=1,0,1)</f>
        <v>1</v>
      </c>
      <c r="Z425" s="12">
        <f>IF(ResourceEffects[[#This Row],[Use Abundancies]]="Yes",1,0)</f>
        <v>0</v>
      </c>
      <c r="AA425" s="12">
        <f>ResourceEffects[[#This Row],[∆]]</f>
        <v>1</v>
      </c>
    </row>
    <row r="426" spans="1:27" x14ac:dyDescent="0.3">
      <c r="A426" s="16">
        <v>0</v>
      </c>
      <c r="B426" s="9" t="s">
        <v>144</v>
      </c>
      <c r="C426" s="14" t="s">
        <v>479</v>
      </c>
      <c r="D426" s="11" t="s">
        <v>394</v>
      </c>
      <c r="E426" s="11">
        <v>1</v>
      </c>
      <c r="F426" s="27" t="s">
        <v>387</v>
      </c>
      <c r="G426" t="s">
        <v>476</v>
      </c>
      <c r="H426" s="11" t="str">
        <f t="shared" si="63"/>
        <v>No</v>
      </c>
      <c r="I426" s="11">
        <f>0</f>
        <v>0</v>
      </c>
      <c r="J426" s="11" t="str">
        <f t="shared" si="64"/>
        <v>Yes</v>
      </c>
      <c r="K426" s="11" t="str">
        <f t="shared" si="65"/>
        <v>No</v>
      </c>
      <c r="L426" s="11">
        <f>INT(ResourceEffects[[#This Row],[Time Factor]]*TimeInterval/60/60/24)</f>
        <v>0</v>
      </c>
      <c r="M426" s="11">
        <f>INT(ResourceEffects[[#This Row],[Time Factor]]*TimeInterval/60/60)-ResourceEffects[[#This Row],[Days]]*24</f>
        <v>0</v>
      </c>
      <c r="N426" s="11">
        <f>INT(ResourceEffects[[#This Row],[Time Factor]]*TimeInterval/60)-ResourceEffects[[#This Row],[Hours]]*60-ResourceEffects[[#This Row],[Days]]*60*24</f>
        <v>0</v>
      </c>
      <c r="O426" s="11">
        <f>ResourceEffects[[#This Row],[Time Factor]]*TimeInterval-ResourceEffects[[#This Row],[Min]]*60-ResourceEffects[[#This Row],[Hours]]*60*60-ResourceEffects[[#This Row],[Days]]*60*60*24</f>
        <v>0</v>
      </c>
      <c r="P426" s="12">
        <f t="shared" ca="1" si="53"/>
        <v>267397209</v>
      </c>
      <c r="Q426" s="12">
        <f>_xlfn.XLOOKUP(ResourceEffects[[#This Row],[Protocol Name]],ProtocolNamesCol,ProtocolIds,"")</f>
        <v>21410</v>
      </c>
      <c r="R426" s="12">
        <f>ResourceEffects[[#This Row],[Time Factor]]</f>
        <v>0</v>
      </c>
      <c r="S426" s="12">
        <f>ResourceEffects[[#This Row],[Drone ID]]</f>
        <v>0</v>
      </c>
      <c r="T426" s="12">
        <f>_xlfn.XLOOKUP(ResourceEffects[[#This Row],[Resource Name]],ResourceNames,ResourceIds,"")</f>
        <v>5201</v>
      </c>
      <c r="U426" s="12">
        <f>_xlfn.XLOOKUP(ResourceEffects[[#This Row],[Event Type]],EventTypeNames,EventTypeIds,"")</f>
        <v>1</v>
      </c>
      <c r="V426" s="12">
        <f>IF(ResourceEffects[[#This Row],[Is Local]]="Yes",1,0)</f>
        <v>1</v>
      </c>
      <c r="W426" s="12">
        <f>IF(ResourceEffects[[#This Row],[Is Installed]]="Yes",1,0)</f>
        <v>0</v>
      </c>
      <c r="X426" s="12">
        <f>IF(ResourceEffects[[#This Row],[Status]]="Locked",1,0)</f>
        <v>0</v>
      </c>
      <c r="Y426" s="12">
        <f>IF(ResourceEffects[[#This Row],[event_type]]=1,0,1)</f>
        <v>0</v>
      </c>
      <c r="Z426" s="12">
        <f>IF(ResourceEffects[[#This Row],[Use Abundancies]]="Yes",1,0)</f>
        <v>0</v>
      </c>
      <c r="AA426" s="12">
        <f>ResourceEffects[[#This Row],[∆]]</f>
        <v>1</v>
      </c>
    </row>
    <row r="427" spans="1:27" x14ac:dyDescent="0.3">
      <c r="A427" s="15">
        <v>1</v>
      </c>
      <c r="B427" s="33" t="s">
        <v>144</v>
      </c>
      <c r="C427" s="14" t="s">
        <v>478</v>
      </c>
      <c r="D427" s="11" t="s">
        <v>395</v>
      </c>
      <c r="E427" s="11">
        <v>16</v>
      </c>
      <c r="F427" s="27" t="s">
        <v>387</v>
      </c>
      <c r="G427" t="s">
        <v>185</v>
      </c>
      <c r="H427" s="11" t="str">
        <f t="shared" si="63"/>
        <v>No</v>
      </c>
      <c r="I427" s="11">
        <f>0</f>
        <v>0</v>
      </c>
      <c r="J427" s="11" t="str">
        <f t="shared" si="64"/>
        <v>Yes</v>
      </c>
      <c r="K427" s="11" t="str">
        <f t="shared" si="65"/>
        <v>No</v>
      </c>
      <c r="L427" s="11">
        <f>INT(ResourceEffects[[#This Row],[Time Factor]]*TimeInterval/60/60/24)</f>
        <v>0</v>
      </c>
      <c r="M427" s="11">
        <f>INT(ResourceEffects[[#This Row],[Time Factor]]*TimeInterval/60/60)-ResourceEffects[[#This Row],[Days]]*24</f>
        <v>0</v>
      </c>
      <c r="N427" s="11">
        <f>INT(ResourceEffects[[#This Row],[Time Factor]]*TimeInterval/60)-ResourceEffects[[#This Row],[Hours]]*60-ResourceEffects[[#This Row],[Days]]*60*24</f>
        <v>0</v>
      </c>
      <c r="O427" s="11">
        <f>ResourceEffects[[#This Row],[Time Factor]]*TimeInterval-ResourceEffects[[#This Row],[Min]]*60-ResourceEffects[[#This Row],[Hours]]*60*60-ResourceEffects[[#This Row],[Days]]*60*60*24</f>
        <v>1</v>
      </c>
      <c r="P427" s="12">
        <f t="shared" ca="1" si="53"/>
        <v>24255262</v>
      </c>
      <c r="Q427" s="12">
        <f>_xlfn.XLOOKUP(ResourceEffects[[#This Row],[Protocol Name]],ProtocolNamesCol,ProtocolIds,"")</f>
        <v>21410</v>
      </c>
      <c r="R427" s="12">
        <f>ResourceEffects[[#This Row],[Time Factor]]</f>
        <v>1</v>
      </c>
      <c r="S427" s="12">
        <f>ResourceEffects[[#This Row],[Drone ID]]</f>
        <v>0</v>
      </c>
      <c r="T427" s="12">
        <f>_xlfn.XLOOKUP(ResourceEffects[[#This Row],[Resource Name]],ResourceNames,ResourceIds,"")</f>
        <v>1410</v>
      </c>
      <c r="U427" s="12">
        <f>_xlfn.XLOOKUP(ResourceEffects[[#This Row],[Event Type]],EventTypeNames,EventTypeIds,"")</f>
        <v>2</v>
      </c>
      <c r="V427" s="12">
        <f>IF(ResourceEffects[[#This Row],[Is Local]]="Yes",1,0)</f>
        <v>1</v>
      </c>
      <c r="W427" s="12">
        <f>IF(ResourceEffects[[#This Row],[Is Installed]]="Yes",1,0)</f>
        <v>0</v>
      </c>
      <c r="X427" s="12">
        <f>IF(ResourceEffects[[#This Row],[Status]]="Locked",1,0)</f>
        <v>0</v>
      </c>
      <c r="Y427" s="12">
        <f>IF(ResourceEffects[[#This Row],[event_type]]=1,0,1)</f>
        <v>1</v>
      </c>
      <c r="Z427" s="12">
        <f>IF(ResourceEffects[[#This Row],[Use Abundancies]]="Yes",1,0)</f>
        <v>0</v>
      </c>
      <c r="AA427" s="12">
        <f>ResourceEffects[[#This Row],[∆]]</f>
        <v>16</v>
      </c>
    </row>
    <row r="428" spans="1:27" x14ac:dyDescent="0.3">
      <c r="A428" s="16">
        <v>2</v>
      </c>
      <c r="B428" s="9" t="s">
        <v>144</v>
      </c>
      <c r="C428" s="14" t="s">
        <v>481</v>
      </c>
      <c r="D428" s="11" t="s">
        <v>395</v>
      </c>
      <c r="E428" s="11">
        <v>1</v>
      </c>
      <c r="F428" s="27" t="s">
        <v>387</v>
      </c>
      <c r="G428" t="s">
        <v>476</v>
      </c>
      <c r="H428" s="11" t="s">
        <v>429</v>
      </c>
      <c r="I428" s="11">
        <v>0</v>
      </c>
      <c r="J428" s="11" t="s">
        <v>386</v>
      </c>
      <c r="K428" s="11" t="s">
        <v>429</v>
      </c>
      <c r="L428" s="11">
        <v>0</v>
      </c>
      <c r="M428" s="11">
        <v>0</v>
      </c>
      <c r="N428" s="11">
        <v>0</v>
      </c>
      <c r="O428" s="11">
        <v>2</v>
      </c>
      <c r="P428" s="12">
        <f t="shared" ca="1" si="53"/>
        <v>840167536</v>
      </c>
      <c r="Q428" s="12">
        <f>_xlfn.XLOOKUP(ResourceEffects[[#This Row],[Protocol Name]],ProtocolNamesCol,ProtocolIds,"")</f>
        <v>21410</v>
      </c>
      <c r="R428" s="12">
        <f>ResourceEffects[[#This Row],[Time Factor]]</f>
        <v>2</v>
      </c>
      <c r="S428" s="12">
        <f>ResourceEffects[[#This Row],[Drone ID]]</f>
        <v>0</v>
      </c>
      <c r="T428" s="12">
        <f>_xlfn.XLOOKUP(ResourceEffects[[#This Row],[Resource Name]],ResourceNames,ResourceIds,"")</f>
        <v>5201</v>
      </c>
      <c r="U428" s="12">
        <f>_xlfn.XLOOKUP(ResourceEffects[[#This Row],[Event Type]],EventTypeNames,EventTypeIds,"")</f>
        <v>2</v>
      </c>
      <c r="V428" s="12">
        <f>IF(ResourceEffects[[#This Row],[Is Local]]="Yes",1,0)</f>
        <v>1</v>
      </c>
      <c r="W428" s="12">
        <f>IF(ResourceEffects[[#This Row],[Is Installed]]="Yes",1,0)</f>
        <v>0</v>
      </c>
      <c r="X428" s="12">
        <f>IF(ResourceEffects[[#This Row],[Status]]="Locked",1,0)</f>
        <v>0</v>
      </c>
      <c r="Y428" s="12">
        <f>IF(ResourceEffects[[#This Row],[event_type]]=1,0,1)</f>
        <v>1</v>
      </c>
      <c r="Z428" s="12">
        <f>IF(ResourceEffects[[#This Row],[Use Abundancies]]="Yes",1,0)</f>
        <v>0</v>
      </c>
      <c r="AA428" s="12">
        <f>ResourceEffects[[#This Row],[∆]]</f>
        <v>1</v>
      </c>
    </row>
    <row r="429" spans="1:27" x14ac:dyDescent="0.3">
      <c r="A429" s="16">
        <v>2</v>
      </c>
      <c r="B429" s="9" t="s">
        <v>144</v>
      </c>
      <c r="C429" s="14" t="s">
        <v>481</v>
      </c>
      <c r="D429" s="11" t="s">
        <v>394</v>
      </c>
      <c r="E429" s="11">
        <v>1</v>
      </c>
      <c r="F429" s="27" t="s">
        <v>383</v>
      </c>
      <c r="G429" t="s">
        <v>476</v>
      </c>
      <c r="H429" s="11" t="s">
        <v>429</v>
      </c>
      <c r="I429" s="11">
        <v>0</v>
      </c>
      <c r="J429" s="11" t="s">
        <v>386</v>
      </c>
      <c r="K429" s="11" t="s">
        <v>429</v>
      </c>
      <c r="L429" s="11">
        <v>0</v>
      </c>
      <c r="M429" s="11">
        <v>0</v>
      </c>
      <c r="N429" s="11">
        <v>0</v>
      </c>
      <c r="O429" s="11">
        <v>2</v>
      </c>
      <c r="P429" s="12">
        <f t="shared" ca="1" si="53"/>
        <v>975863376</v>
      </c>
      <c r="Q429" s="12">
        <f>_xlfn.XLOOKUP(ResourceEffects[[#This Row],[Protocol Name]],ProtocolNamesCol,ProtocolIds,"")</f>
        <v>21410</v>
      </c>
      <c r="R429" s="12">
        <f>ResourceEffects[[#This Row],[Time Factor]]</f>
        <v>2</v>
      </c>
      <c r="S429" s="12">
        <f>ResourceEffects[[#This Row],[Drone ID]]</f>
        <v>0</v>
      </c>
      <c r="T429" s="12">
        <f>_xlfn.XLOOKUP(ResourceEffects[[#This Row],[Resource Name]],ResourceNames,ResourceIds,"")</f>
        <v>5201</v>
      </c>
      <c r="U429" s="12">
        <f>_xlfn.XLOOKUP(ResourceEffects[[#This Row],[Event Type]],EventTypeNames,EventTypeIds,"")</f>
        <v>1</v>
      </c>
      <c r="V429" s="12">
        <f>IF(ResourceEffects[[#This Row],[Is Local]]="Yes",1,0)</f>
        <v>1</v>
      </c>
      <c r="W429" s="12">
        <f>IF(ResourceEffects[[#This Row],[Is Installed]]="Yes",1,0)</f>
        <v>0</v>
      </c>
      <c r="X429" s="12">
        <f>IF(ResourceEffects[[#This Row],[Status]]="Locked",1,0)</f>
        <v>1</v>
      </c>
      <c r="Y429" s="12">
        <f>IF(ResourceEffects[[#This Row],[event_type]]=1,0,1)</f>
        <v>0</v>
      </c>
      <c r="Z429" s="12">
        <f>IF(ResourceEffects[[#This Row],[Use Abundancies]]="Yes",1,0)</f>
        <v>0</v>
      </c>
      <c r="AA429" s="12">
        <f>ResourceEffects[[#This Row],[∆]]</f>
        <v>1</v>
      </c>
    </row>
    <row r="430" spans="1:27" x14ac:dyDescent="0.3">
      <c r="A430" s="16">
        <v>9</v>
      </c>
      <c r="B430" s="9" t="s">
        <v>144</v>
      </c>
      <c r="C430" s="14" t="s">
        <v>482</v>
      </c>
      <c r="D430" s="11" t="s">
        <v>395</v>
      </c>
      <c r="E430" s="11">
        <v>1</v>
      </c>
      <c r="F430" s="27" t="s">
        <v>383</v>
      </c>
      <c r="G430" t="s">
        <v>476</v>
      </c>
      <c r="H430" s="11" t="str">
        <f t="shared" ref="H430:H437" si="66">"No"</f>
        <v>No</v>
      </c>
      <c r="I430" s="11">
        <f>0</f>
        <v>0</v>
      </c>
      <c r="J430" s="11" t="str">
        <f t="shared" ref="J430:J437" si="67">"Yes"</f>
        <v>Yes</v>
      </c>
      <c r="K430" s="11" t="str">
        <f t="shared" ref="K430:K437" si="68">"No"</f>
        <v>No</v>
      </c>
      <c r="L430" s="11">
        <f>INT(ResourceEffects[[#This Row],[Time Factor]]*TimeInterval/60/60/24)</f>
        <v>0</v>
      </c>
      <c r="M430" s="11">
        <f>INT(ResourceEffects[[#This Row],[Time Factor]]*TimeInterval/60/60)-ResourceEffects[[#This Row],[Days]]*24</f>
        <v>0</v>
      </c>
      <c r="N430" s="11">
        <f>INT(ResourceEffects[[#This Row],[Time Factor]]*TimeInterval/60)-ResourceEffects[[#This Row],[Hours]]*60-ResourceEffects[[#This Row],[Days]]*60*24</f>
        <v>0</v>
      </c>
      <c r="O430" s="11">
        <f>ResourceEffects[[#This Row],[Time Factor]]*TimeInterval-ResourceEffects[[#This Row],[Min]]*60-ResourceEffects[[#This Row],[Hours]]*60*60-ResourceEffects[[#This Row],[Days]]*60*60*24</f>
        <v>9</v>
      </c>
      <c r="P430" s="12">
        <f t="shared" ca="1" si="53"/>
        <v>534980450</v>
      </c>
      <c r="Q430" s="12">
        <f>_xlfn.XLOOKUP(ResourceEffects[[#This Row],[Protocol Name]],ProtocolNamesCol,ProtocolIds,"")</f>
        <v>21410</v>
      </c>
      <c r="R430" s="12">
        <f>ResourceEffects[[#This Row],[Time Factor]]</f>
        <v>9</v>
      </c>
      <c r="S430" s="12">
        <f>ResourceEffects[[#This Row],[Drone ID]]</f>
        <v>0</v>
      </c>
      <c r="T430" s="12">
        <f>_xlfn.XLOOKUP(ResourceEffects[[#This Row],[Resource Name]],ResourceNames,ResourceIds,"")</f>
        <v>5201</v>
      </c>
      <c r="U430" s="12">
        <f>_xlfn.XLOOKUP(ResourceEffects[[#This Row],[Event Type]],EventTypeNames,EventTypeIds,"")</f>
        <v>2</v>
      </c>
      <c r="V430" s="12">
        <f>IF(ResourceEffects[[#This Row],[Is Local]]="Yes",1,0)</f>
        <v>1</v>
      </c>
      <c r="W430" s="12">
        <f>IF(ResourceEffects[[#This Row],[Is Installed]]="Yes",1,0)</f>
        <v>0</v>
      </c>
      <c r="X430" s="12">
        <f>IF(ResourceEffects[[#This Row],[Status]]="Locked",1,0)</f>
        <v>1</v>
      </c>
      <c r="Y430" s="12">
        <f>IF(ResourceEffects[[#This Row],[event_type]]=1,0,1)</f>
        <v>1</v>
      </c>
      <c r="Z430" s="12">
        <f>IF(ResourceEffects[[#This Row],[Use Abundancies]]="Yes",1,0)</f>
        <v>0</v>
      </c>
      <c r="AA430" s="12">
        <f>ResourceEffects[[#This Row],[∆]]</f>
        <v>1</v>
      </c>
    </row>
    <row r="431" spans="1:27" x14ac:dyDescent="0.3">
      <c r="A431" s="16">
        <v>9</v>
      </c>
      <c r="B431" s="9" t="s">
        <v>144</v>
      </c>
      <c r="C431" s="14" t="s">
        <v>482</v>
      </c>
      <c r="D431" s="11" t="s">
        <v>394</v>
      </c>
      <c r="E431" s="11">
        <v>1</v>
      </c>
      <c r="F431" s="27" t="s">
        <v>387</v>
      </c>
      <c r="G431" t="s">
        <v>476</v>
      </c>
      <c r="H431" s="11" t="str">
        <f t="shared" si="66"/>
        <v>No</v>
      </c>
      <c r="I431" s="11">
        <f>0</f>
        <v>0</v>
      </c>
      <c r="J431" s="11" t="str">
        <f t="shared" si="67"/>
        <v>Yes</v>
      </c>
      <c r="K431" s="11" t="str">
        <f t="shared" si="68"/>
        <v>No</v>
      </c>
      <c r="L431" s="11">
        <f>INT(ResourceEffects[[#This Row],[Time Factor]]*TimeInterval/60/60/24)</f>
        <v>0</v>
      </c>
      <c r="M431" s="11">
        <f>INT(ResourceEffects[[#This Row],[Time Factor]]*TimeInterval/60/60)-ResourceEffects[[#This Row],[Days]]*24</f>
        <v>0</v>
      </c>
      <c r="N431" s="11">
        <f>INT(ResourceEffects[[#This Row],[Time Factor]]*TimeInterval/60)-ResourceEffects[[#This Row],[Hours]]*60-ResourceEffects[[#This Row],[Days]]*60*24</f>
        <v>0</v>
      </c>
      <c r="O431" s="11">
        <f>ResourceEffects[[#This Row],[Time Factor]]*TimeInterval-ResourceEffects[[#This Row],[Min]]*60-ResourceEffects[[#This Row],[Hours]]*60*60-ResourceEffects[[#This Row],[Days]]*60*60*24</f>
        <v>9</v>
      </c>
      <c r="P431" s="12">
        <f t="shared" ca="1" si="53"/>
        <v>673993189</v>
      </c>
      <c r="Q431" s="12">
        <f>_xlfn.XLOOKUP(ResourceEffects[[#This Row],[Protocol Name]],ProtocolNamesCol,ProtocolIds,"")</f>
        <v>21410</v>
      </c>
      <c r="R431" s="12">
        <f>ResourceEffects[[#This Row],[Time Factor]]</f>
        <v>9</v>
      </c>
      <c r="S431" s="12">
        <f>ResourceEffects[[#This Row],[Drone ID]]</f>
        <v>0</v>
      </c>
      <c r="T431" s="12">
        <f>_xlfn.XLOOKUP(ResourceEffects[[#This Row],[Resource Name]],ResourceNames,ResourceIds,"")</f>
        <v>5201</v>
      </c>
      <c r="U431" s="12">
        <f>_xlfn.XLOOKUP(ResourceEffects[[#This Row],[Event Type]],EventTypeNames,EventTypeIds,"")</f>
        <v>1</v>
      </c>
      <c r="V431" s="12">
        <f>IF(ResourceEffects[[#This Row],[Is Local]]="Yes",1,0)</f>
        <v>1</v>
      </c>
      <c r="W431" s="12">
        <f>IF(ResourceEffects[[#This Row],[Is Installed]]="Yes",1,0)</f>
        <v>0</v>
      </c>
      <c r="X431" s="12">
        <f>IF(ResourceEffects[[#This Row],[Status]]="Locked",1,0)</f>
        <v>0</v>
      </c>
      <c r="Y431" s="12">
        <f>IF(ResourceEffects[[#This Row],[event_type]]=1,0,1)</f>
        <v>0</v>
      </c>
      <c r="Z431" s="12">
        <f>IF(ResourceEffects[[#This Row],[Use Abundancies]]="Yes",1,0)</f>
        <v>0</v>
      </c>
      <c r="AA431" s="12">
        <f>ResourceEffects[[#This Row],[∆]]</f>
        <v>1</v>
      </c>
    </row>
    <row r="432" spans="1:27" x14ac:dyDescent="0.3">
      <c r="A432" s="15">
        <v>10</v>
      </c>
      <c r="B432" s="33" t="s">
        <v>144</v>
      </c>
      <c r="C432" s="14" t="s">
        <v>480</v>
      </c>
      <c r="D432" s="11" t="s">
        <v>394</v>
      </c>
      <c r="E432" s="11">
        <v>1</v>
      </c>
      <c r="F432" s="27" t="s">
        <v>387</v>
      </c>
      <c r="G432" t="s">
        <v>190</v>
      </c>
      <c r="H432" s="11" t="str">
        <f t="shared" si="66"/>
        <v>No</v>
      </c>
      <c r="I432" s="11">
        <f>0</f>
        <v>0</v>
      </c>
      <c r="J432" s="11" t="str">
        <f t="shared" si="67"/>
        <v>Yes</v>
      </c>
      <c r="K432" s="11" t="str">
        <f t="shared" si="68"/>
        <v>No</v>
      </c>
      <c r="L432" s="11">
        <f>INT(ResourceEffects[[#This Row],[Time Factor]]*TimeInterval/60/60/24)</f>
        <v>0</v>
      </c>
      <c r="M432" s="11">
        <f>INT(ResourceEffects[[#This Row],[Time Factor]]*TimeInterval/60/60)-ResourceEffects[[#This Row],[Days]]*24</f>
        <v>0</v>
      </c>
      <c r="N432" s="11">
        <f>INT(ResourceEffects[[#This Row],[Time Factor]]*TimeInterval/60)-ResourceEffects[[#This Row],[Hours]]*60-ResourceEffects[[#This Row],[Days]]*60*24</f>
        <v>0</v>
      </c>
      <c r="O432" s="11">
        <f>ResourceEffects[[#This Row],[Time Factor]]*TimeInterval-ResourceEffects[[#This Row],[Min]]*60-ResourceEffects[[#This Row],[Hours]]*60*60-ResourceEffects[[#This Row],[Days]]*60*60*24</f>
        <v>10</v>
      </c>
      <c r="P432" s="12">
        <f t="shared" ca="1" si="53"/>
        <v>968408243</v>
      </c>
      <c r="Q432" s="12">
        <f>_xlfn.XLOOKUP(ResourceEffects[[#This Row],[Protocol Name]],ProtocolNamesCol,ProtocolIds,"")</f>
        <v>21410</v>
      </c>
      <c r="R432" s="12">
        <f>ResourceEffects[[#This Row],[Time Factor]]</f>
        <v>10</v>
      </c>
      <c r="S432" s="12">
        <f>ResourceEffects[[#This Row],[Drone ID]]</f>
        <v>0</v>
      </c>
      <c r="T432" s="12">
        <f>_xlfn.XLOOKUP(ResourceEffects[[#This Row],[Resource Name]],ResourceNames,ResourceIds,"")</f>
        <v>2012</v>
      </c>
      <c r="U432" s="12">
        <f>_xlfn.XLOOKUP(ResourceEffects[[#This Row],[Event Type]],EventTypeNames,EventTypeIds,"")</f>
        <v>1</v>
      </c>
      <c r="V432" s="12">
        <f>IF(ResourceEffects[[#This Row],[Is Local]]="Yes",1,0)</f>
        <v>1</v>
      </c>
      <c r="W432" s="12">
        <f>IF(ResourceEffects[[#This Row],[Is Installed]]="Yes",1,0)</f>
        <v>0</v>
      </c>
      <c r="X432" s="12">
        <f>IF(ResourceEffects[[#This Row],[Status]]="Locked",1,0)</f>
        <v>0</v>
      </c>
      <c r="Y432" s="12">
        <f>IF(ResourceEffects[[#This Row],[event_type]]=1,0,1)</f>
        <v>0</v>
      </c>
      <c r="Z432" s="12">
        <f>IF(ResourceEffects[[#This Row],[Use Abundancies]]="Yes",1,0)</f>
        <v>0</v>
      </c>
      <c r="AA432" s="12">
        <f>ResourceEffects[[#This Row],[∆]]</f>
        <v>1</v>
      </c>
    </row>
    <row r="433" spans="1:27" x14ac:dyDescent="0.3">
      <c r="A433" s="15">
        <v>10</v>
      </c>
      <c r="B433" s="33" t="s">
        <v>144</v>
      </c>
      <c r="C433" s="14" t="s">
        <v>480</v>
      </c>
      <c r="D433" s="11" t="s">
        <v>394</v>
      </c>
      <c r="E433" s="11">
        <v>1</v>
      </c>
      <c r="F433" s="27" t="s">
        <v>387</v>
      </c>
      <c r="G433" t="s">
        <v>192</v>
      </c>
      <c r="H433" s="11" t="str">
        <f t="shared" si="66"/>
        <v>No</v>
      </c>
      <c r="I433" s="11">
        <f>0</f>
        <v>0</v>
      </c>
      <c r="J433" s="11" t="str">
        <f t="shared" si="67"/>
        <v>Yes</v>
      </c>
      <c r="K433" s="11" t="str">
        <f t="shared" si="68"/>
        <v>No</v>
      </c>
      <c r="L433" s="11">
        <f>INT(ResourceEffects[[#This Row],[Time Factor]]*TimeInterval/60/60/24)</f>
        <v>0</v>
      </c>
      <c r="M433" s="11">
        <f>INT(ResourceEffects[[#This Row],[Time Factor]]*TimeInterval/60/60)-ResourceEffects[[#This Row],[Days]]*24</f>
        <v>0</v>
      </c>
      <c r="N433" s="11">
        <f>INT(ResourceEffects[[#This Row],[Time Factor]]*TimeInterval/60)-ResourceEffects[[#This Row],[Hours]]*60-ResourceEffects[[#This Row],[Days]]*60*24</f>
        <v>0</v>
      </c>
      <c r="O433" s="11">
        <f>ResourceEffects[[#This Row],[Time Factor]]*TimeInterval-ResourceEffects[[#This Row],[Min]]*60-ResourceEffects[[#This Row],[Hours]]*60*60-ResourceEffects[[#This Row],[Days]]*60*60*24</f>
        <v>10</v>
      </c>
      <c r="P433" s="12">
        <f t="shared" ca="1" si="53"/>
        <v>396835117</v>
      </c>
      <c r="Q433" s="12">
        <f>_xlfn.XLOOKUP(ResourceEffects[[#This Row],[Protocol Name]],ProtocolNamesCol,ProtocolIds,"")</f>
        <v>21410</v>
      </c>
      <c r="R433" s="12">
        <f>ResourceEffects[[#This Row],[Time Factor]]</f>
        <v>10</v>
      </c>
      <c r="S433" s="12">
        <f>ResourceEffects[[#This Row],[Drone ID]]</f>
        <v>0</v>
      </c>
      <c r="T433" s="12">
        <f>_xlfn.XLOOKUP(ResourceEffects[[#This Row],[Resource Name]],ResourceNames,ResourceIds,"")</f>
        <v>2013</v>
      </c>
      <c r="U433" s="12">
        <f>_xlfn.XLOOKUP(ResourceEffects[[#This Row],[Event Type]],EventTypeNames,EventTypeIds,"")</f>
        <v>1</v>
      </c>
      <c r="V433" s="12">
        <f>IF(ResourceEffects[[#This Row],[Is Local]]="Yes",1,0)</f>
        <v>1</v>
      </c>
      <c r="W433" s="12">
        <f>IF(ResourceEffects[[#This Row],[Is Installed]]="Yes",1,0)</f>
        <v>0</v>
      </c>
      <c r="X433" s="12">
        <f>IF(ResourceEffects[[#This Row],[Status]]="Locked",1,0)</f>
        <v>0</v>
      </c>
      <c r="Y433" s="12">
        <f>IF(ResourceEffects[[#This Row],[event_type]]=1,0,1)</f>
        <v>0</v>
      </c>
      <c r="Z433" s="12">
        <f>IF(ResourceEffects[[#This Row],[Use Abundancies]]="Yes",1,0)</f>
        <v>0</v>
      </c>
      <c r="AA433" s="12">
        <f>ResourceEffects[[#This Row],[∆]]</f>
        <v>1</v>
      </c>
    </row>
    <row r="434" spans="1:27" x14ac:dyDescent="0.3">
      <c r="A434" s="15">
        <v>10</v>
      </c>
      <c r="B434" s="33" t="s">
        <v>144</v>
      </c>
      <c r="C434" s="14" t="s">
        <v>480</v>
      </c>
      <c r="D434" s="11" t="s">
        <v>394</v>
      </c>
      <c r="E434" s="11">
        <v>2</v>
      </c>
      <c r="F434" s="27" t="s">
        <v>387</v>
      </c>
      <c r="G434" t="s">
        <v>200</v>
      </c>
      <c r="H434" s="11" t="str">
        <f t="shared" si="66"/>
        <v>No</v>
      </c>
      <c r="I434" s="11">
        <f>0</f>
        <v>0</v>
      </c>
      <c r="J434" s="11" t="str">
        <f t="shared" si="67"/>
        <v>Yes</v>
      </c>
      <c r="K434" s="11" t="str">
        <f t="shared" si="68"/>
        <v>No</v>
      </c>
      <c r="L434" s="11">
        <f>INT(ResourceEffects[[#This Row],[Time Factor]]*TimeInterval/60/60/24)</f>
        <v>0</v>
      </c>
      <c r="M434" s="11">
        <f>INT(ResourceEffects[[#This Row],[Time Factor]]*TimeInterval/60/60)-ResourceEffects[[#This Row],[Days]]*24</f>
        <v>0</v>
      </c>
      <c r="N434" s="11">
        <f>INT(ResourceEffects[[#This Row],[Time Factor]]*TimeInterval/60)-ResourceEffects[[#This Row],[Hours]]*60-ResourceEffects[[#This Row],[Days]]*60*24</f>
        <v>0</v>
      </c>
      <c r="O434" s="11">
        <f>ResourceEffects[[#This Row],[Time Factor]]*TimeInterval-ResourceEffects[[#This Row],[Min]]*60-ResourceEffects[[#This Row],[Hours]]*60*60-ResourceEffects[[#This Row],[Days]]*60*60*24</f>
        <v>10</v>
      </c>
      <c r="P434" s="12">
        <f t="shared" ca="1" si="53"/>
        <v>15332699</v>
      </c>
      <c r="Q434" s="12">
        <f>_xlfn.XLOOKUP(ResourceEffects[[#This Row],[Protocol Name]],ProtocolNamesCol,ProtocolIds,"")</f>
        <v>21410</v>
      </c>
      <c r="R434" s="12">
        <f>ResourceEffects[[#This Row],[Time Factor]]</f>
        <v>10</v>
      </c>
      <c r="S434" s="12">
        <f>ResourceEffects[[#This Row],[Drone ID]]</f>
        <v>0</v>
      </c>
      <c r="T434" s="12">
        <f>_xlfn.XLOOKUP(ResourceEffects[[#This Row],[Resource Name]],ResourceNames,ResourceIds,"")</f>
        <v>2031</v>
      </c>
      <c r="U434" s="12">
        <f>_xlfn.XLOOKUP(ResourceEffects[[#This Row],[Event Type]],EventTypeNames,EventTypeIds,"")</f>
        <v>1</v>
      </c>
      <c r="V434" s="12">
        <f>IF(ResourceEffects[[#This Row],[Is Local]]="Yes",1,0)</f>
        <v>1</v>
      </c>
      <c r="W434" s="12">
        <f>IF(ResourceEffects[[#This Row],[Is Installed]]="Yes",1,0)</f>
        <v>0</v>
      </c>
      <c r="X434" s="12">
        <f>IF(ResourceEffects[[#This Row],[Status]]="Locked",1,0)</f>
        <v>0</v>
      </c>
      <c r="Y434" s="12">
        <f>IF(ResourceEffects[[#This Row],[event_type]]=1,0,1)</f>
        <v>0</v>
      </c>
      <c r="Z434" s="12">
        <f>IF(ResourceEffects[[#This Row],[Use Abundancies]]="Yes",1,0)</f>
        <v>0</v>
      </c>
      <c r="AA434" s="12">
        <f>ResourceEffects[[#This Row],[∆]]</f>
        <v>2</v>
      </c>
    </row>
    <row r="435" spans="1:27" x14ac:dyDescent="0.3">
      <c r="A435" s="16">
        <v>0</v>
      </c>
      <c r="B435" s="9" t="s">
        <v>145</v>
      </c>
      <c r="C435" s="14" t="s">
        <v>479</v>
      </c>
      <c r="D435" s="11" t="s">
        <v>395</v>
      </c>
      <c r="E435" s="11">
        <v>1</v>
      </c>
      <c r="F435" s="27" t="s">
        <v>387</v>
      </c>
      <c r="G435" t="s">
        <v>476</v>
      </c>
      <c r="H435" s="11" t="str">
        <f t="shared" si="66"/>
        <v>No</v>
      </c>
      <c r="I435" s="11">
        <f>0</f>
        <v>0</v>
      </c>
      <c r="J435" s="11" t="str">
        <f t="shared" si="67"/>
        <v>Yes</v>
      </c>
      <c r="K435" s="11" t="str">
        <f t="shared" si="68"/>
        <v>No</v>
      </c>
      <c r="L435" s="11">
        <f>INT(ResourceEffects[[#This Row],[Time Factor]]*TimeInterval/60/60/24)</f>
        <v>0</v>
      </c>
      <c r="M435" s="11">
        <f>INT(ResourceEffects[[#This Row],[Time Factor]]*TimeInterval/60/60)-ResourceEffects[[#This Row],[Days]]*24</f>
        <v>0</v>
      </c>
      <c r="N435" s="11">
        <f>INT(ResourceEffects[[#This Row],[Time Factor]]*TimeInterval/60)-ResourceEffects[[#This Row],[Hours]]*60-ResourceEffects[[#This Row],[Days]]*60*24</f>
        <v>0</v>
      </c>
      <c r="O435" s="11">
        <f>ResourceEffects[[#This Row],[Time Factor]]*TimeInterval-ResourceEffects[[#This Row],[Min]]*60-ResourceEffects[[#This Row],[Hours]]*60*60-ResourceEffects[[#This Row],[Days]]*60*60*24</f>
        <v>0</v>
      </c>
      <c r="P435" s="12">
        <f t="shared" ca="1" si="53"/>
        <v>408667462</v>
      </c>
      <c r="Q435" s="12">
        <f>_xlfn.XLOOKUP(ResourceEffects[[#This Row],[Protocol Name]],ProtocolNamesCol,ProtocolIds,"")</f>
        <v>21420</v>
      </c>
      <c r="R435" s="12">
        <f>ResourceEffects[[#This Row],[Time Factor]]</f>
        <v>0</v>
      </c>
      <c r="S435" s="12">
        <f>ResourceEffects[[#This Row],[Drone ID]]</f>
        <v>0</v>
      </c>
      <c r="T435" s="12">
        <f>_xlfn.XLOOKUP(ResourceEffects[[#This Row],[Resource Name]],ResourceNames,ResourceIds,"")</f>
        <v>5201</v>
      </c>
      <c r="U435" s="12">
        <f>_xlfn.XLOOKUP(ResourceEffects[[#This Row],[Event Type]],EventTypeNames,EventTypeIds,"")</f>
        <v>2</v>
      </c>
      <c r="V435" s="12">
        <f>IF(ResourceEffects[[#This Row],[Is Local]]="Yes",1,0)</f>
        <v>1</v>
      </c>
      <c r="W435" s="12">
        <f>IF(ResourceEffects[[#This Row],[Is Installed]]="Yes",1,0)</f>
        <v>0</v>
      </c>
      <c r="X435" s="12">
        <f>IF(ResourceEffects[[#This Row],[Status]]="Locked",1,0)</f>
        <v>0</v>
      </c>
      <c r="Y435" s="12">
        <f>IF(ResourceEffects[[#This Row],[event_type]]=1,0,1)</f>
        <v>1</v>
      </c>
      <c r="Z435" s="12">
        <f>IF(ResourceEffects[[#This Row],[Use Abundancies]]="Yes",1,0)</f>
        <v>0</v>
      </c>
      <c r="AA435" s="12">
        <f>ResourceEffects[[#This Row],[∆]]</f>
        <v>1</v>
      </c>
    </row>
    <row r="436" spans="1:27" x14ac:dyDescent="0.3">
      <c r="A436" s="16">
        <v>0</v>
      </c>
      <c r="B436" s="9" t="s">
        <v>145</v>
      </c>
      <c r="C436" s="14" t="s">
        <v>479</v>
      </c>
      <c r="D436" s="11" t="s">
        <v>394</v>
      </c>
      <c r="E436" s="11">
        <v>1</v>
      </c>
      <c r="F436" s="27" t="s">
        <v>387</v>
      </c>
      <c r="G436" t="s">
        <v>476</v>
      </c>
      <c r="H436" s="11" t="str">
        <f t="shared" si="66"/>
        <v>No</v>
      </c>
      <c r="I436" s="11">
        <f>0</f>
        <v>0</v>
      </c>
      <c r="J436" s="11" t="str">
        <f t="shared" si="67"/>
        <v>Yes</v>
      </c>
      <c r="K436" s="11" t="str">
        <f t="shared" si="68"/>
        <v>No</v>
      </c>
      <c r="L436" s="11">
        <f>INT(ResourceEffects[[#This Row],[Time Factor]]*TimeInterval/60/60/24)</f>
        <v>0</v>
      </c>
      <c r="M436" s="11">
        <f>INT(ResourceEffects[[#This Row],[Time Factor]]*TimeInterval/60/60)-ResourceEffects[[#This Row],[Days]]*24</f>
        <v>0</v>
      </c>
      <c r="N436" s="11">
        <f>INT(ResourceEffects[[#This Row],[Time Factor]]*TimeInterval/60)-ResourceEffects[[#This Row],[Hours]]*60-ResourceEffects[[#This Row],[Days]]*60*24</f>
        <v>0</v>
      </c>
      <c r="O436" s="11">
        <f>ResourceEffects[[#This Row],[Time Factor]]*TimeInterval-ResourceEffects[[#This Row],[Min]]*60-ResourceEffects[[#This Row],[Hours]]*60*60-ResourceEffects[[#This Row],[Days]]*60*60*24</f>
        <v>0</v>
      </c>
      <c r="P436" s="12">
        <f t="shared" ca="1" si="53"/>
        <v>96839703</v>
      </c>
      <c r="Q436" s="12">
        <f>_xlfn.XLOOKUP(ResourceEffects[[#This Row],[Protocol Name]],ProtocolNamesCol,ProtocolIds,"")</f>
        <v>21420</v>
      </c>
      <c r="R436" s="12">
        <f>ResourceEffects[[#This Row],[Time Factor]]</f>
        <v>0</v>
      </c>
      <c r="S436" s="12">
        <f>ResourceEffects[[#This Row],[Drone ID]]</f>
        <v>0</v>
      </c>
      <c r="T436" s="12">
        <f>_xlfn.XLOOKUP(ResourceEffects[[#This Row],[Resource Name]],ResourceNames,ResourceIds,"")</f>
        <v>5201</v>
      </c>
      <c r="U436" s="12">
        <f>_xlfn.XLOOKUP(ResourceEffects[[#This Row],[Event Type]],EventTypeNames,EventTypeIds,"")</f>
        <v>1</v>
      </c>
      <c r="V436" s="12">
        <f>IF(ResourceEffects[[#This Row],[Is Local]]="Yes",1,0)</f>
        <v>1</v>
      </c>
      <c r="W436" s="12">
        <f>IF(ResourceEffects[[#This Row],[Is Installed]]="Yes",1,0)</f>
        <v>0</v>
      </c>
      <c r="X436" s="12">
        <f>IF(ResourceEffects[[#This Row],[Status]]="Locked",1,0)</f>
        <v>0</v>
      </c>
      <c r="Y436" s="12">
        <f>IF(ResourceEffects[[#This Row],[event_type]]=1,0,1)</f>
        <v>0</v>
      </c>
      <c r="Z436" s="12">
        <f>IF(ResourceEffects[[#This Row],[Use Abundancies]]="Yes",1,0)</f>
        <v>0</v>
      </c>
      <c r="AA436" s="12">
        <f>ResourceEffects[[#This Row],[∆]]</f>
        <v>1</v>
      </c>
    </row>
    <row r="437" spans="1:27" x14ac:dyDescent="0.3">
      <c r="A437" s="15">
        <v>1</v>
      </c>
      <c r="B437" s="33" t="s">
        <v>145</v>
      </c>
      <c r="C437" s="14" t="s">
        <v>478</v>
      </c>
      <c r="D437" s="11" t="s">
        <v>395</v>
      </c>
      <c r="E437" s="11">
        <v>15</v>
      </c>
      <c r="F437" s="27" t="s">
        <v>387</v>
      </c>
      <c r="G437" t="s">
        <v>186</v>
      </c>
      <c r="H437" s="11" t="str">
        <f t="shared" si="66"/>
        <v>No</v>
      </c>
      <c r="I437" s="11">
        <f>0</f>
        <v>0</v>
      </c>
      <c r="J437" s="11" t="str">
        <f t="shared" si="67"/>
        <v>Yes</v>
      </c>
      <c r="K437" s="11" t="str">
        <f t="shared" si="68"/>
        <v>No</v>
      </c>
      <c r="L437" s="11">
        <f>INT(ResourceEffects[[#This Row],[Time Factor]]*TimeInterval/60/60/24)</f>
        <v>0</v>
      </c>
      <c r="M437" s="11">
        <f>INT(ResourceEffects[[#This Row],[Time Factor]]*TimeInterval/60/60)-ResourceEffects[[#This Row],[Days]]*24</f>
        <v>0</v>
      </c>
      <c r="N437" s="11">
        <f>INT(ResourceEffects[[#This Row],[Time Factor]]*TimeInterval/60)-ResourceEffects[[#This Row],[Hours]]*60-ResourceEffects[[#This Row],[Days]]*60*24</f>
        <v>0</v>
      </c>
      <c r="O437" s="11">
        <f>ResourceEffects[[#This Row],[Time Factor]]*TimeInterval-ResourceEffects[[#This Row],[Min]]*60-ResourceEffects[[#This Row],[Hours]]*60*60-ResourceEffects[[#This Row],[Days]]*60*60*24</f>
        <v>1</v>
      </c>
      <c r="P437" s="12">
        <f t="shared" ca="1" si="53"/>
        <v>758382656</v>
      </c>
      <c r="Q437" s="12">
        <f>_xlfn.XLOOKUP(ResourceEffects[[#This Row],[Protocol Name]],ProtocolNamesCol,ProtocolIds,"")</f>
        <v>21420</v>
      </c>
      <c r="R437" s="12">
        <f>ResourceEffects[[#This Row],[Time Factor]]</f>
        <v>1</v>
      </c>
      <c r="S437" s="12">
        <f>ResourceEffects[[#This Row],[Drone ID]]</f>
        <v>0</v>
      </c>
      <c r="T437" s="12">
        <f>_xlfn.XLOOKUP(ResourceEffects[[#This Row],[Resource Name]],ResourceNames,ResourceIds,"")</f>
        <v>1420</v>
      </c>
      <c r="U437" s="12">
        <f>_xlfn.XLOOKUP(ResourceEffects[[#This Row],[Event Type]],EventTypeNames,EventTypeIds,"")</f>
        <v>2</v>
      </c>
      <c r="V437" s="12">
        <f>IF(ResourceEffects[[#This Row],[Is Local]]="Yes",1,0)</f>
        <v>1</v>
      </c>
      <c r="W437" s="12">
        <f>IF(ResourceEffects[[#This Row],[Is Installed]]="Yes",1,0)</f>
        <v>0</v>
      </c>
      <c r="X437" s="12">
        <f>IF(ResourceEffects[[#This Row],[Status]]="Locked",1,0)</f>
        <v>0</v>
      </c>
      <c r="Y437" s="12">
        <f>IF(ResourceEffects[[#This Row],[event_type]]=1,0,1)</f>
        <v>1</v>
      </c>
      <c r="Z437" s="12">
        <f>IF(ResourceEffects[[#This Row],[Use Abundancies]]="Yes",1,0)</f>
        <v>0</v>
      </c>
      <c r="AA437" s="12">
        <f>ResourceEffects[[#This Row],[∆]]</f>
        <v>15</v>
      </c>
    </row>
    <row r="438" spans="1:27" x14ac:dyDescent="0.3">
      <c r="A438" s="16">
        <v>2</v>
      </c>
      <c r="B438" s="9" t="s">
        <v>145</v>
      </c>
      <c r="C438" s="14" t="s">
        <v>481</v>
      </c>
      <c r="D438" s="11" t="s">
        <v>395</v>
      </c>
      <c r="E438" s="11">
        <v>1</v>
      </c>
      <c r="F438" s="27" t="s">
        <v>387</v>
      </c>
      <c r="G438" t="s">
        <v>476</v>
      </c>
      <c r="H438" s="11" t="s">
        <v>429</v>
      </c>
      <c r="I438" s="11">
        <v>0</v>
      </c>
      <c r="J438" s="11" t="s">
        <v>386</v>
      </c>
      <c r="K438" s="11" t="s">
        <v>429</v>
      </c>
      <c r="L438" s="11">
        <v>0</v>
      </c>
      <c r="M438" s="11">
        <v>0</v>
      </c>
      <c r="N438" s="11">
        <v>0</v>
      </c>
      <c r="O438" s="11">
        <v>2</v>
      </c>
      <c r="P438" s="12">
        <f t="shared" ca="1" si="53"/>
        <v>522036453</v>
      </c>
      <c r="Q438" s="12">
        <f>_xlfn.XLOOKUP(ResourceEffects[[#This Row],[Protocol Name]],ProtocolNamesCol,ProtocolIds,"")</f>
        <v>21420</v>
      </c>
      <c r="R438" s="12">
        <f>ResourceEffects[[#This Row],[Time Factor]]</f>
        <v>2</v>
      </c>
      <c r="S438" s="12">
        <f>ResourceEffects[[#This Row],[Drone ID]]</f>
        <v>0</v>
      </c>
      <c r="T438" s="12">
        <f>_xlfn.XLOOKUP(ResourceEffects[[#This Row],[Resource Name]],ResourceNames,ResourceIds,"")</f>
        <v>5201</v>
      </c>
      <c r="U438" s="12">
        <f>_xlfn.XLOOKUP(ResourceEffects[[#This Row],[Event Type]],EventTypeNames,EventTypeIds,"")</f>
        <v>2</v>
      </c>
      <c r="V438" s="12">
        <f>IF(ResourceEffects[[#This Row],[Is Local]]="Yes",1,0)</f>
        <v>1</v>
      </c>
      <c r="W438" s="12">
        <f>IF(ResourceEffects[[#This Row],[Is Installed]]="Yes",1,0)</f>
        <v>0</v>
      </c>
      <c r="X438" s="12">
        <f>IF(ResourceEffects[[#This Row],[Status]]="Locked",1,0)</f>
        <v>0</v>
      </c>
      <c r="Y438" s="12">
        <f>IF(ResourceEffects[[#This Row],[event_type]]=1,0,1)</f>
        <v>1</v>
      </c>
      <c r="Z438" s="12">
        <f>IF(ResourceEffects[[#This Row],[Use Abundancies]]="Yes",1,0)</f>
        <v>0</v>
      </c>
      <c r="AA438" s="12">
        <f>ResourceEffects[[#This Row],[∆]]</f>
        <v>1</v>
      </c>
    </row>
    <row r="439" spans="1:27" x14ac:dyDescent="0.3">
      <c r="A439" s="16">
        <v>2</v>
      </c>
      <c r="B439" s="9" t="s">
        <v>145</v>
      </c>
      <c r="C439" s="14" t="s">
        <v>481</v>
      </c>
      <c r="D439" s="11" t="s">
        <v>394</v>
      </c>
      <c r="E439" s="11">
        <v>1</v>
      </c>
      <c r="F439" s="27" t="s">
        <v>383</v>
      </c>
      <c r="G439" t="s">
        <v>476</v>
      </c>
      <c r="H439" s="11" t="s">
        <v>429</v>
      </c>
      <c r="I439" s="11">
        <v>0</v>
      </c>
      <c r="J439" s="11" t="s">
        <v>386</v>
      </c>
      <c r="K439" s="11" t="s">
        <v>429</v>
      </c>
      <c r="L439" s="11">
        <v>0</v>
      </c>
      <c r="M439" s="11">
        <v>0</v>
      </c>
      <c r="N439" s="11">
        <v>0</v>
      </c>
      <c r="O439" s="11">
        <v>2</v>
      </c>
      <c r="P439" s="12">
        <f t="shared" ca="1" si="53"/>
        <v>342674406</v>
      </c>
      <c r="Q439" s="12">
        <f>_xlfn.XLOOKUP(ResourceEffects[[#This Row],[Protocol Name]],ProtocolNamesCol,ProtocolIds,"")</f>
        <v>21420</v>
      </c>
      <c r="R439" s="12">
        <f>ResourceEffects[[#This Row],[Time Factor]]</f>
        <v>2</v>
      </c>
      <c r="S439" s="12">
        <f>ResourceEffects[[#This Row],[Drone ID]]</f>
        <v>0</v>
      </c>
      <c r="T439" s="12">
        <f>_xlfn.XLOOKUP(ResourceEffects[[#This Row],[Resource Name]],ResourceNames,ResourceIds,"")</f>
        <v>5201</v>
      </c>
      <c r="U439" s="12">
        <f>_xlfn.XLOOKUP(ResourceEffects[[#This Row],[Event Type]],EventTypeNames,EventTypeIds,"")</f>
        <v>1</v>
      </c>
      <c r="V439" s="12">
        <f>IF(ResourceEffects[[#This Row],[Is Local]]="Yes",1,0)</f>
        <v>1</v>
      </c>
      <c r="W439" s="12">
        <f>IF(ResourceEffects[[#This Row],[Is Installed]]="Yes",1,0)</f>
        <v>0</v>
      </c>
      <c r="X439" s="12">
        <f>IF(ResourceEffects[[#This Row],[Status]]="Locked",1,0)</f>
        <v>1</v>
      </c>
      <c r="Y439" s="12">
        <f>IF(ResourceEffects[[#This Row],[event_type]]=1,0,1)</f>
        <v>0</v>
      </c>
      <c r="Z439" s="12">
        <f>IF(ResourceEffects[[#This Row],[Use Abundancies]]="Yes",1,0)</f>
        <v>0</v>
      </c>
      <c r="AA439" s="12">
        <f>ResourceEffects[[#This Row],[∆]]</f>
        <v>1</v>
      </c>
    </row>
    <row r="440" spans="1:27" x14ac:dyDescent="0.3">
      <c r="A440" s="16">
        <v>9</v>
      </c>
      <c r="B440" s="9" t="s">
        <v>145</v>
      </c>
      <c r="C440" s="14" t="s">
        <v>482</v>
      </c>
      <c r="D440" s="11" t="s">
        <v>395</v>
      </c>
      <c r="E440" s="11">
        <v>1</v>
      </c>
      <c r="F440" s="27" t="s">
        <v>383</v>
      </c>
      <c r="G440" t="s">
        <v>476</v>
      </c>
      <c r="H440" s="11" t="str">
        <f t="shared" ref="H440:H451" si="69">"No"</f>
        <v>No</v>
      </c>
      <c r="I440" s="11">
        <f>0</f>
        <v>0</v>
      </c>
      <c r="J440" s="11" t="str">
        <f t="shared" ref="J440:J451" si="70">"Yes"</f>
        <v>Yes</v>
      </c>
      <c r="K440" s="11" t="str">
        <f t="shared" ref="K440:K451" si="71">"No"</f>
        <v>No</v>
      </c>
      <c r="L440" s="11">
        <f>INT(ResourceEffects[[#This Row],[Time Factor]]*TimeInterval/60/60/24)</f>
        <v>0</v>
      </c>
      <c r="M440" s="11">
        <f>INT(ResourceEffects[[#This Row],[Time Factor]]*TimeInterval/60/60)-ResourceEffects[[#This Row],[Days]]*24</f>
        <v>0</v>
      </c>
      <c r="N440" s="11">
        <f>INT(ResourceEffects[[#This Row],[Time Factor]]*TimeInterval/60)-ResourceEffects[[#This Row],[Hours]]*60-ResourceEffects[[#This Row],[Days]]*60*24</f>
        <v>0</v>
      </c>
      <c r="O440" s="11">
        <f>ResourceEffects[[#This Row],[Time Factor]]*TimeInterval-ResourceEffects[[#This Row],[Min]]*60-ResourceEffects[[#This Row],[Hours]]*60*60-ResourceEffects[[#This Row],[Days]]*60*60*24</f>
        <v>9</v>
      </c>
      <c r="P440" s="12">
        <f t="shared" ca="1" si="53"/>
        <v>709781756</v>
      </c>
      <c r="Q440" s="12">
        <f>_xlfn.XLOOKUP(ResourceEffects[[#This Row],[Protocol Name]],ProtocolNamesCol,ProtocolIds,"")</f>
        <v>21420</v>
      </c>
      <c r="R440" s="12">
        <f>ResourceEffects[[#This Row],[Time Factor]]</f>
        <v>9</v>
      </c>
      <c r="S440" s="12">
        <f>ResourceEffects[[#This Row],[Drone ID]]</f>
        <v>0</v>
      </c>
      <c r="T440" s="12">
        <f>_xlfn.XLOOKUP(ResourceEffects[[#This Row],[Resource Name]],ResourceNames,ResourceIds,"")</f>
        <v>5201</v>
      </c>
      <c r="U440" s="12">
        <f>_xlfn.XLOOKUP(ResourceEffects[[#This Row],[Event Type]],EventTypeNames,EventTypeIds,"")</f>
        <v>2</v>
      </c>
      <c r="V440" s="12">
        <f>IF(ResourceEffects[[#This Row],[Is Local]]="Yes",1,0)</f>
        <v>1</v>
      </c>
      <c r="W440" s="12">
        <f>IF(ResourceEffects[[#This Row],[Is Installed]]="Yes",1,0)</f>
        <v>0</v>
      </c>
      <c r="X440" s="12">
        <f>IF(ResourceEffects[[#This Row],[Status]]="Locked",1,0)</f>
        <v>1</v>
      </c>
      <c r="Y440" s="12">
        <f>IF(ResourceEffects[[#This Row],[event_type]]=1,0,1)</f>
        <v>1</v>
      </c>
      <c r="Z440" s="12">
        <f>IF(ResourceEffects[[#This Row],[Use Abundancies]]="Yes",1,0)</f>
        <v>0</v>
      </c>
      <c r="AA440" s="12">
        <f>ResourceEffects[[#This Row],[∆]]</f>
        <v>1</v>
      </c>
    </row>
    <row r="441" spans="1:27" x14ac:dyDescent="0.3">
      <c r="A441" s="16">
        <v>9</v>
      </c>
      <c r="B441" s="9" t="s">
        <v>145</v>
      </c>
      <c r="C441" s="14" t="s">
        <v>482</v>
      </c>
      <c r="D441" s="11" t="s">
        <v>394</v>
      </c>
      <c r="E441" s="11">
        <v>1</v>
      </c>
      <c r="F441" s="27" t="s">
        <v>387</v>
      </c>
      <c r="G441" t="s">
        <v>476</v>
      </c>
      <c r="H441" s="11" t="str">
        <f t="shared" si="69"/>
        <v>No</v>
      </c>
      <c r="I441" s="11">
        <f>0</f>
        <v>0</v>
      </c>
      <c r="J441" s="11" t="str">
        <f t="shared" si="70"/>
        <v>Yes</v>
      </c>
      <c r="K441" s="11" t="str">
        <f t="shared" si="71"/>
        <v>No</v>
      </c>
      <c r="L441" s="11">
        <f>INT(ResourceEffects[[#This Row],[Time Factor]]*TimeInterval/60/60/24)</f>
        <v>0</v>
      </c>
      <c r="M441" s="11">
        <f>INT(ResourceEffects[[#This Row],[Time Factor]]*TimeInterval/60/60)-ResourceEffects[[#This Row],[Days]]*24</f>
        <v>0</v>
      </c>
      <c r="N441" s="11">
        <f>INT(ResourceEffects[[#This Row],[Time Factor]]*TimeInterval/60)-ResourceEffects[[#This Row],[Hours]]*60-ResourceEffects[[#This Row],[Days]]*60*24</f>
        <v>0</v>
      </c>
      <c r="O441" s="11">
        <f>ResourceEffects[[#This Row],[Time Factor]]*TimeInterval-ResourceEffects[[#This Row],[Min]]*60-ResourceEffects[[#This Row],[Hours]]*60*60-ResourceEffects[[#This Row],[Days]]*60*60*24</f>
        <v>9</v>
      </c>
      <c r="P441" s="12">
        <f t="shared" ca="1" si="53"/>
        <v>105620829</v>
      </c>
      <c r="Q441" s="12">
        <f>_xlfn.XLOOKUP(ResourceEffects[[#This Row],[Protocol Name]],ProtocolNamesCol,ProtocolIds,"")</f>
        <v>21420</v>
      </c>
      <c r="R441" s="12">
        <f>ResourceEffects[[#This Row],[Time Factor]]</f>
        <v>9</v>
      </c>
      <c r="S441" s="12">
        <f>ResourceEffects[[#This Row],[Drone ID]]</f>
        <v>0</v>
      </c>
      <c r="T441" s="12">
        <f>_xlfn.XLOOKUP(ResourceEffects[[#This Row],[Resource Name]],ResourceNames,ResourceIds,"")</f>
        <v>5201</v>
      </c>
      <c r="U441" s="12">
        <f>_xlfn.XLOOKUP(ResourceEffects[[#This Row],[Event Type]],EventTypeNames,EventTypeIds,"")</f>
        <v>1</v>
      </c>
      <c r="V441" s="12">
        <f>IF(ResourceEffects[[#This Row],[Is Local]]="Yes",1,0)</f>
        <v>1</v>
      </c>
      <c r="W441" s="12">
        <f>IF(ResourceEffects[[#This Row],[Is Installed]]="Yes",1,0)</f>
        <v>0</v>
      </c>
      <c r="X441" s="12">
        <f>IF(ResourceEffects[[#This Row],[Status]]="Locked",1,0)</f>
        <v>0</v>
      </c>
      <c r="Y441" s="12">
        <f>IF(ResourceEffects[[#This Row],[event_type]]=1,0,1)</f>
        <v>0</v>
      </c>
      <c r="Z441" s="12">
        <f>IF(ResourceEffects[[#This Row],[Use Abundancies]]="Yes",1,0)</f>
        <v>0</v>
      </c>
      <c r="AA441" s="12">
        <f>ResourceEffects[[#This Row],[∆]]</f>
        <v>1</v>
      </c>
    </row>
    <row r="442" spans="1:27" x14ac:dyDescent="0.3">
      <c r="A442" s="15">
        <v>10</v>
      </c>
      <c r="B442" s="33" t="s">
        <v>145</v>
      </c>
      <c r="C442" s="14" t="s">
        <v>480</v>
      </c>
      <c r="D442" s="11" t="s">
        <v>394</v>
      </c>
      <c r="E442" s="11">
        <v>2</v>
      </c>
      <c r="F442" s="27" t="s">
        <v>387</v>
      </c>
      <c r="G442" t="s">
        <v>188</v>
      </c>
      <c r="H442" s="11" t="str">
        <f t="shared" si="69"/>
        <v>No</v>
      </c>
      <c r="I442" s="11">
        <f>0</f>
        <v>0</v>
      </c>
      <c r="J442" s="11" t="str">
        <f t="shared" si="70"/>
        <v>Yes</v>
      </c>
      <c r="K442" s="11" t="str">
        <f t="shared" si="71"/>
        <v>No</v>
      </c>
      <c r="L442" s="11">
        <f>INT(ResourceEffects[[#This Row],[Time Factor]]*TimeInterval/60/60/24)</f>
        <v>0</v>
      </c>
      <c r="M442" s="11">
        <f>INT(ResourceEffects[[#This Row],[Time Factor]]*TimeInterval/60/60)-ResourceEffects[[#This Row],[Days]]*24</f>
        <v>0</v>
      </c>
      <c r="N442" s="11">
        <f>INT(ResourceEffects[[#This Row],[Time Factor]]*TimeInterval/60)-ResourceEffects[[#This Row],[Hours]]*60-ResourceEffects[[#This Row],[Days]]*60*24</f>
        <v>0</v>
      </c>
      <c r="O442" s="11">
        <f>ResourceEffects[[#This Row],[Time Factor]]*TimeInterval-ResourceEffects[[#This Row],[Min]]*60-ResourceEffects[[#This Row],[Hours]]*60*60-ResourceEffects[[#This Row],[Days]]*60*60*24</f>
        <v>10</v>
      </c>
      <c r="P442" s="12">
        <f t="shared" ca="1" si="53"/>
        <v>692556573</v>
      </c>
      <c r="Q442" s="12">
        <f>_xlfn.XLOOKUP(ResourceEffects[[#This Row],[Protocol Name]],ProtocolNamesCol,ProtocolIds,"")</f>
        <v>21420</v>
      </c>
      <c r="R442" s="12">
        <f>ResourceEffects[[#This Row],[Time Factor]]</f>
        <v>10</v>
      </c>
      <c r="S442" s="12">
        <f>ResourceEffects[[#This Row],[Drone ID]]</f>
        <v>0</v>
      </c>
      <c r="T442" s="12">
        <f>_xlfn.XLOOKUP(ResourceEffects[[#This Row],[Resource Name]],ResourceNames,ResourceIds,"")</f>
        <v>2011</v>
      </c>
      <c r="U442" s="12">
        <f>_xlfn.XLOOKUP(ResourceEffects[[#This Row],[Event Type]],EventTypeNames,EventTypeIds,"")</f>
        <v>1</v>
      </c>
      <c r="V442" s="12">
        <f>IF(ResourceEffects[[#This Row],[Is Local]]="Yes",1,0)</f>
        <v>1</v>
      </c>
      <c r="W442" s="12">
        <f>IF(ResourceEffects[[#This Row],[Is Installed]]="Yes",1,0)</f>
        <v>0</v>
      </c>
      <c r="X442" s="12">
        <f>IF(ResourceEffects[[#This Row],[Status]]="Locked",1,0)</f>
        <v>0</v>
      </c>
      <c r="Y442" s="12">
        <f>IF(ResourceEffects[[#This Row],[event_type]]=1,0,1)</f>
        <v>0</v>
      </c>
      <c r="Z442" s="12">
        <f>IF(ResourceEffects[[#This Row],[Use Abundancies]]="Yes",1,0)</f>
        <v>0</v>
      </c>
      <c r="AA442" s="12">
        <f>ResourceEffects[[#This Row],[∆]]</f>
        <v>2</v>
      </c>
    </row>
    <row r="443" spans="1:27" x14ac:dyDescent="0.3">
      <c r="A443" s="15">
        <v>10</v>
      </c>
      <c r="B443" s="33" t="s">
        <v>145</v>
      </c>
      <c r="C443" s="14" t="s">
        <v>480</v>
      </c>
      <c r="D443" s="11" t="s">
        <v>394</v>
      </c>
      <c r="E443" s="11">
        <v>2</v>
      </c>
      <c r="F443" s="27" t="s">
        <v>387</v>
      </c>
      <c r="G443" t="s">
        <v>190</v>
      </c>
      <c r="H443" s="11" t="str">
        <f t="shared" si="69"/>
        <v>No</v>
      </c>
      <c r="I443" s="11">
        <f>0</f>
        <v>0</v>
      </c>
      <c r="J443" s="11" t="str">
        <f t="shared" si="70"/>
        <v>Yes</v>
      </c>
      <c r="K443" s="11" t="str">
        <f t="shared" si="71"/>
        <v>No</v>
      </c>
      <c r="L443" s="11">
        <f>INT(ResourceEffects[[#This Row],[Time Factor]]*TimeInterval/60/60/24)</f>
        <v>0</v>
      </c>
      <c r="M443" s="11">
        <f>INT(ResourceEffects[[#This Row],[Time Factor]]*TimeInterval/60/60)-ResourceEffects[[#This Row],[Days]]*24</f>
        <v>0</v>
      </c>
      <c r="N443" s="11">
        <f>INT(ResourceEffects[[#This Row],[Time Factor]]*TimeInterval/60)-ResourceEffects[[#This Row],[Hours]]*60-ResourceEffects[[#This Row],[Days]]*60*24</f>
        <v>0</v>
      </c>
      <c r="O443" s="11">
        <f>ResourceEffects[[#This Row],[Time Factor]]*TimeInterval-ResourceEffects[[#This Row],[Min]]*60-ResourceEffects[[#This Row],[Hours]]*60*60-ResourceEffects[[#This Row],[Days]]*60*60*24</f>
        <v>10</v>
      </c>
      <c r="P443" s="12">
        <f t="shared" ca="1" si="53"/>
        <v>197084843</v>
      </c>
      <c r="Q443" s="12">
        <f>_xlfn.XLOOKUP(ResourceEffects[[#This Row],[Protocol Name]],ProtocolNamesCol,ProtocolIds,"")</f>
        <v>21420</v>
      </c>
      <c r="R443" s="12">
        <f>ResourceEffects[[#This Row],[Time Factor]]</f>
        <v>10</v>
      </c>
      <c r="S443" s="12">
        <f>ResourceEffects[[#This Row],[Drone ID]]</f>
        <v>0</v>
      </c>
      <c r="T443" s="12">
        <f>_xlfn.XLOOKUP(ResourceEffects[[#This Row],[Resource Name]],ResourceNames,ResourceIds,"")</f>
        <v>2012</v>
      </c>
      <c r="U443" s="12">
        <f>_xlfn.XLOOKUP(ResourceEffects[[#This Row],[Event Type]],EventTypeNames,EventTypeIds,"")</f>
        <v>1</v>
      </c>
      <c r="V443" s="12">
        <f>IF(ResourceEffects[[#This Row],[Is Local]]="Yes",1,0)</f>
        <v>1</v>
      </c>
      <c r="W443" s="12">
        <f>IF(ResourceEffects[[#This Row],[Is Installed]]="Yes",1,0)</f>
        <v>0</v>
      </c>
      <c r="X443" s="12">
        <f>IF(ResourceEffects[[#This Row],[Status]]="Locked",1,0)</f>
        <v>0</v>
      </c>
      <c r="Y443" s="12">
        <f>IF(ResourceEffects[[#This Row],[event_type]]=1,0,1)</f>
        <v>0</v>
      </c>
      <c r="Z443" s="12">
        <f>IF(ResourceEffects[[#This Row],[Use Abundancies]]="Yes",1,0)</f>
        <v>0</v>
      </c>
      <c r="AA443" s="12">
        <f>ResourceEffects[[#This Row],[∆]]</f>
        <v>2</v>
      </c>
    </row>
    <row r="444" spans="1:27" x14ac:dyDescent="0.3">
      <c r="A444" s="15">
        <v>10</v>
      </c>
      <c r="B444" s="33" t="s">
        <v>145</v>
      </c>
      <c r="C444" s="14" t="s">
        <v>480</v>
      </c>
      <c r="D444" s="11" t="s">
        <v>394</v>
      </c>
      <c r="E444" s="11">
        <v>1</v>
      </c>
      <c r="F444" s="27" t="s">
        <v>387</v>
      </c>
      <c r="G444" t="s">
        <v>206</v>
      </c>
      <c r="H444" s="11" t="str">
        <f t="shared" si="69"/>
        <v>No</v>
      </c>
      <c r="I444" s="11">
        <f>0</f>
        <v>0</v>
      </c>
      <c r="J444" s="11" t="str">
        <f t="shared" si="70"/>
        <v>Yes</v>
      </c>
      <c r="K444" s="11" t="str">
        <f t="shared" si="71"/>
        <v>No</v>
      </c>
      <c r="L444" s="11">
        <f>INT(ResourceEffects[[#This Row],[Time Factor]]*TimeInterval/60/60/24)</f>
        <v>0</v>
      </c>
      <c r="M444" s="11">
        <f>INT(ResourceEffects[[#This Row],[Time Factor]]*TimeInterval/60/60)-ResourceEffects[[#This Row],[Days]]*24</f>
        <v>0</v>
      </c>
      <c r="N444" s="11">
        <f>INT(ResourceEffects[[#This Row],[Time Factor]]*TimeInterval/60)-ResourceEffects[[#This Row],[Hours]]*60-ResourceEffects[[#This Row],[Days]]*60*24</f>
        <v>0</v>
      </c>
      <c r="O444" s="11">
        <f>ResourceEffects[[#This Row],[Time Factor]]*TimeInterval-ResourceEffects[[#This Row],[Min]]*60-ResourceEffects[[#This Row],[Hours]]*60*60-ResourceEffects[[#This Row],[Days]]*60*60*24</f>
        <v>10</v>
      </c>
      <c r="P444" s="12">
        <f t="shared" ca="1" si="53"/>
        <v>601841965</v>
      </c>
      <c r="Q444" s="12">
        <f>_xlfn.XLOOKUP(ResourceEffects[[#This Row],[Protocol Name]],ProtocolNamesCol,ProtocolIds,"")</f>
        <v>21420</v>
      </c>
      <c r="R444" s="12">
        <f>ResourceEffects[[#This Row],[Time Factor]]</f>
        <v>10</v>
      </c>
      <c r="S444" s="12">
        <f>ResourceEffects[[#This Row],[Drone ID]]</f>
        <v>0</v>
      </c>
      <c r="T444" s="12">
        <f>_xlfn.XLOOKUP(ResourceEffects[[#This Row],[Resource Name]],ResourceNames,ResourceIds,"")</f>
        <v>2041</v>
      </c>
      <c r="U444" s="12">
        <f>_xlfn.XLOOKUP(ResourceEffects[[#This Row],[Event Type]],EventTypeNames,EventTypeIds,"")</f>
        <v>1</v>
      </c>
      <c r="V444" s="12">
        <f>IF(ResourceEffects[[#This Row],[Is Local]]="Yes",1,0)</f>
        <v>1</v>
      </c>
      <c r="W444" s="12">
        <f>IF(ResourceEffects[[#This Row],[Is Installed]]="Yes",1,0)</f>
        <v>0</v>
      </c>
      <c r="X444" s="12">
        <f>IF(ResourceEffects[[#This Row],[Status]]="Locked",1,0)</f>
        <v>0</v>
      </c>
      <c r="Y444" s="12">
        <f>IF(ResourceEffects[[#This Row],[event_type]]=1,0,1)</f>
        <v>0</v>
      </c>
      <c r="Z444" s="12">
        <f>IF(ResourceEffects[[#This Row],[Use Abundancies]]="Yes",1,0)</f>
        <v>0</v>
      </c>
      <c r="AA444" s="12">
        <f>ResourceEffects[[#This Row],[∆]]</f>
        <v>1</v>
      </c>
    </row>
    <row r="445" spans="1:27" x14ac:dyDescent="0.3">
      <c r="A445" s="16">
        <v>0</v>
      </c>
      <c r="B445" s="33" t="s">
        <v>146</v>
      </c>
      <c r="C445" s="14" t="s">
        <v>479</v>
      </c>
      <c r="D445" s="11" t="s">
        <v>395</v>
      </c>
      <c r="E445" s="11">
        <v>1</v>
      </c>
      <c r="F445" s="27" t="s">
        <v>387</v>
      </c>
      <c r="G445" t="s">
        <v>476</v>
      </c>
      <c r="H445" s="11" t="str">
        <f t="shared" si="69"/>
        <v>No</v>
      </c>
      <c r="I445" s="11">
        <f>0</f>
        <v>0</v>
      </c>
      <c r="J445" s="11" t="str">
        <f t="shared" si="70"/>
        <v>Yes</v>
      </c>
      <c r="K445" s="11" t="str">
        <f t="shared" si="71"/>
        <v>No</v>
      </c>
      <c r="L445" s="11">
        <f>INT(ResourceEffects[[#This Row],[Time Factor]]*TimeInterval/60/60/24)</f>
        <v>0</v>
      </c>
      <c r="M445" s="11">
        <f>INT(ResourceEffects[[#This Row],[Time Factor]]*TimeInterval/60/60)-ResourceEffects[[#This Row],[Days]]*24</f>
        <v>0</v>
      </c>
      <c r="N445" s="11">
        <f>INT(ResourceEffects[[#This Row],[Time Factor]]*TimeInterval/60)-ResourceEffects[[#This Row],[Hours]]*60-ResourceEffects[[#This Row],[Days]]*60*24</f>
        <v>0</v>
      </c>
      <c r="O445" s="11">
        <f>ResourceEffects[[#This Row],[Time Factor]]*TimeInterval-ResourceEffects[[#This Row],[Min]]*60-ResourceEffects[[#This Row],[Hours]]*60*60-ResourceEffects[[#This Row],[Days]]*60*60*24</f>
        <v>0</v>
      </c>
      <c r="P445" s="12">
        <f t="shared" ca="1" si="53"/>
        <v>21768496</v>
      </c>
      <c r="Q445" s="12">
        <f>_xlfn.XLOOKUP(ResourceEffects[[#This Row],[Protocol Name]],ProtocolNamesCol,ProtocolIds,"")</f>
        <v>21430</v>
      </c>
      <c r="R445" s="12">
        <f>ResourceEffects[[#This Row],[Time Factor]]</f>
        <v>0</v>
      </c>
      <c r="S445" s="12">
        <f>ResourceEffects[[#This Row],[Drone ID]]</f>
        <v>0</v>
      </c>
      <c r="T445" s="12">
        <f>_xlfn.XLOOKUP(ResourceEffects[[#This Row],[Resource Name]],ResourceNames,ResourceIds,"")</f>
        <v>5201</v>
      </c>
      <c r="U445" s="12">
        <f>_xlfn.XLOOKUP(ResourceEffects[[#This Row],[Event Type]],EventTypeNames,EventTypeIds,"")</f>
        <v>2</v>
      </c>
      <c r="V445" s="12">
        <f>IF(ResourceEffects[[#This Row],[Is Local]]="Yes",1,0)</f>
        <v>1</v>
      </c>
      <c r="W445" s="12">
        <f>IF(ResourceEffects[[#This Row],[Is Installed]]="Yes",1,0)</f>
        <v>0</v>
      </c>
      <c r="X445" s="12">
        <f>IF(ResourceEffects[[#This Row],[Status]]="Locked",1,0)</f>
        <v>0</v>
      </c>
      <c r="Y445" s="12">
        <f>IF(ResourceEffects[[#This Row],[event_type]]=1,0,1)</f>
        <v>1</v>
      </c>
      <c r="Z445" s="12">
        <f>IF(ResourceEffects[[#This Row],[Use Abundancies]]="Yes",1,0)</f>
        <v>0</v>
      </c>
      <c r="AA445" s="12">
        <f>ResourceEffects[[#This Row],[∆]]</f>
        <v>1</v>
      </c>
    </row>
    <row r="446" spans="1:27" x14ac:dyDescent="0.3">
      <c r="A446" s="16">
        <v>0</v>
      </c>
      <c r="B446" s="33" t="s">
        <v>146</v>
      </c>
      <c r="C446" s="14" t="s">
        <v>479</v>
      </c>
      <c r="D446" s="11" t="s">
        <v>394</v>
      </c>
      <c r="E446" s="11">
        <v>1</v>
      </c>
      <c r="F446" s="27" t="s">
        <v>387</v>
      </c>
      <c r="G446" t="s">
        <v>476</v>
      </c>
      <c r="H446" s="11" t="str">
        <f t="shared" si="69"/>
        <v>No</v>
      </c>
      <c r="I446" s="11">
        <f>0</f>
        <v>0</v>
      </c>
      <c r="J446" s="11" t="str">
        <f t="shared" si="70"/>
        <v>Yes</v>
      </c>
      <c r="K446" s="11" t="str">
        <f t="shared" si="71"/>
        <v>No</v>
      </c>
      <c r="L446" s="11">
        <f>INT(ResourceEffects[[#This Row],[Time Factor]]*TimeInterval/60/60/24)</f>
        <v>0</v>
      </c>
      <c r="M446" s="11">
        <f>INT(ResourceEffects[[#This Row],[Time Factor]]*TimeInterval/60/60)-ResourceEffects[[#This Row],[Days]]*24</f>
        <v>0</v>
      </c>
      <c r="N446" s="11">
        <f>INT(ResourceEffects[[#This Row],[Time Factor]]*TimeInterval/60)-ResourceEffects[[#This Row],[Hours]]*60-ResourceEffects[[#This Row],[Days]]*60*24</f>
        <v>0</v>
      </c>
      <c r="O446" s="11">
        <f>ResourceEffects[[#This Row],[Time Factor]]*TimeInterval-ResourceEffects[[#This Row],[Min]]*60-ResourceEffects[[#This Row],[Hours]]*60*60-ResourceEffects[[#This Row],[Days]]*60*60*24</f>
        <v>0</v>
      </c>
      <c r="P446" s="12">
        <f t="shared" ca="1" si="53"/>
        <v>613904490</v>
      </c>
      <c r="Q446" s="12">
        <f>_xlfn.XLOOKUP(ResourceEffects[[#This Row],[Protocol Name]],ProtocolNamesCol,ProtocolIds,"")</f>
        <v>21430</v>
      </c>
      <c r="R446" s="12">
        <f>ResourceEffects[[#This Row],[Time Factor]]</f>
        <v>0</v>
      </c>
      <c r="S446" s="12">
        <f>ResourceEffects[[#This Row],[Drone ID]]</f>
        <v>0</v>
      </c>
      <c r="T446" s="12">
        <f>_xlfn.XLOOKUP(ResourceEffects[[#This Row],[Resource Name]],ResourceNames,ResourceIds,"")</f>
        <v>5201</v>
      </c>
      <c r="U446" s="12">
        <f>_xlfn.XLOOKUP(ResourceEffects[[#This Row],[Event Type]],EventTypeNames,EventTypeIds,"")</f>
        <v>1</v>
      </c>
      <c r="V446" s="12">
        <f>IF(ResourceEffects[[#This Row],[Is Local]]="Yes",1,0)</f>
        <v>1</v>
      </c>
      <c r="W446" s="12">
        <f>IF(ResourceEffects[[#This Row],[Is Installed]]="Yes",1,0)</f>
        <v>0</v>
      </c>
      <c r="X446" s="12">
        <f>IF(ResourceEffects[[#This Row],[Status]]="Locked",1,0)</f>
        <v>0</v>
      </c>
      <c r="Y446" s="12">
        <f>IF(ResourceEffects[[#This Row],[event_type]]=1,0,1)</f>
        <v>0</v>
      </c>
      <c r="Z446" s="12">
        <f>IF(ResourceEffects[[#This Row],[Use Abundancies]]="Yes",1,0)</f>
        <v>0</v>
      </c>
      <c r="AA446" s="12">
        <f>ResourceEffects[[#This Row],[∆]]</f>
        <v>1</v>
      </c>
    </row>
    <row r="447" spans="1:27" x14ac:dyDescent="0.3">
      <c r="A447" s="16">
        <v>0</v>
      </c>
      <c r="B447" s="9" t="s">
        <v>146</v>
      </c>
      <c r="C447" s="14" t="s">
        <v>479</v>
      </c>
      <c r="D447" s="11" t="s">
        <v>395</v>
      </c>
      <c r="E447" s="11">
        <v>1</v>
      </c>
      <c r="F447" s="27" t="s">
        <v>387</v>
      </c>
      <c r="G447" t="s">
        <v>476</v>
      </c>
      <c r="H447" s="11" t="str">
        <f t="shared" si="69"/>
        <v>No</v>
      </c>
      <c r="I447" s="11">
        <f>0</f>
        <v>0</v>
      </c>
      <c r="J447" s="11" t="str">
        <f t="shared" si="70"/>
        <v>Yes</v>
      </c>
      <c r="K447" s="11" t="str">
        <f t="shared" si="71"/>
        <v>No</v>
      </c>
      <c r="L447" s="11">
        <f>INT(ResourceEffects[[#This Row],[Time Factor]]*TimeInterval/60/60/24)</f>
        <v>0</v>
      </c>
      <c r="M447" s="11">
        <f>INT(ResourceEffects[[#This Row],[Time Factor]]*TimeInterval/60/60)-ResourceEffects[[#This Row],[Days]]*24</f>
        <v>0</v>
      </c>
      <c r="N447" s="11">
        <f>INT(ResourceEffects[[#This Row],[Time Factor]]*TimeInterval/60)-ResourceEffects[[#This Row],[Hours]]*60-ResourceEffects[[#This Row],[Days]]*60*24</f>
        <v>0</v>
      </c>
      <c r="O447" s="11">
        <f>ResourceEffects[[#This Row],[Time Factor]]*TimeInterval-ResourceEffects[[#This Row],[Min]]*60-ResourceEffects[[#This Row],[Hours]]*60*60-ResourceEffects[[#This Row],[Days]]*60*60*24</f>
        <v>0</v>
      </c>
      <c r="P447" s="12">
        <f t="shared" ca="1" si="53"/>
        <v>367880393</v>
      </c>
      <c r="Q447" s="12">
        <f>_xlfn.XLOOKUP(ResourceEffects[[#This Row],[Protocol Name]],ProtocolNamesCol,ProtocolIds,"")</f>
        <v>21430</v>
      </c>
      <c r="R447" s="12">
        <f>ResourceEffects[[#This Row],[Time Factor]]</f>
        <v>0</v>
      </c>
      <c r="S447" s="12">
        <f>ResourceEffects[[#This Row],[Drone ID]]</f>
        <v>0</v>
      </c>
      <c r="T447" s="12">
        <f>_xlfn.XLOOKUP(ResourceEffects[[#This Row],[Resource Name]],ResourceNames,ResourceIds,"")</f>
        <v>5201</v>
      </c>
      <c r="U447" s="12">
        <f>_xlfn.XLOOKUP(ResourceEffects[[#This Row],[Event Type]],EventTypeNames,EventTypeIds,"")</f>
        <v>2</v>
      </c>
      <c r="V447" s="12">
        <f>IF(ResourceEffects[[#This Row],[Is Local]]="Yes",1,0)</f>
        <v>1</v>
      </c>
      <c r="W447" s="12">
        <f>IF(ResourceEffects[[#This Row],[Is Installed]]="Yes",1,0)</f>
        <v>0</v>
      </c>
      <c r="X447" s="12">
        <f>IF(ResourceEffects[[#This Row],[Status]]="Locked",1,0)</f>
        <v>0</v>
      </c>
      <c r="Y447" s="12">
        <f>IF(ResourceEffects[[#This Row],[event_type]]=1,0,1)</f>
        <v>1</v>
      </c>
      <c r="Z447" s="12">
        <f>IF(ResourceEffects[[#This Row],[Use Abundancies]]="Yes",1,0)</f>
        <v>0</v>
      </c>
      <c r="AA447" s="12">
        <f>ResourceEffects[[#This Row],[∆]]</f>
        <v>1</v>
      </c>
    </row>
    <row r="448" spans="1:27" x14ac:dyDescent="0.3">
      <c r="A448" s="16">
        <v>0</v>
      </c>
      <c r="B448" s="9" t="s">
        <v>146</v>
      </c>
      <c r="C448" s="14" t="s">
        <v>479</v>
      </c>
      <c r="D448" s="11" t="s">
        <v>394</v>
      </c>
      <c r="E448" s="11">
        <v>1</v>
      </c>
      <c r="F448" s="27" t="s">
        <v>387</v>
      </c>
      <c r="G448" t="s">
        <v>476</v>
      </c>
      <c r="H448" s="11" t="str">
        <f t="shared" si="69"/>
        <v>No</v>
      </c>
      <c r="I448" s="11">
        <f>0</f>
        <v>0</v>
      </c>
      <c r="J448" s="11" t="str">
        <f t="shared" si="70"/>
        <v>Yes</v>
      </c>
      <c r="K448" s="11" t="str">
        <f t="shared" si="71"/>
        <v>No</v>
      </c>
      <c r="L448" s="11">
        <f>INT(ResourceEffects[[#This Row],[Time Factor]]*TimeInterval/60/60/24)</f>
        <v>0</v>
      </c>
      <c r="M448" s="11">
        <f>INT(ResourceEffects[[#This Row],[Time Factor]]*TimeInterval/60/60)-ResourceEffects[[#This Row],[Days]]*24</f>
        <v>0</v>
      </c>
      <c r="N448" s="11">
        <f>INT(ResourceEffects[[#This Row],[Time Factor]]*TimeInterval/60)-ResourceEffects[[#This Row],[Hours]]*60-ResourceEffects[[#This Row],[Days]]*60*24</f>
        <v>0</v>
      </c>
      <c r="O448" s="11">
        <f>ResourceEffects[[#This Row],[Time Factor]]*TimeInterval-ResourceEffects[[#This Row],[Min]]*60-ResourceEffects[[#This Row],[Hours]]*60*60-ResourceEffects[[#This Row],[Days]]*60*60*24</f>
        <v>0</v>
      </c>
      <c r="P448" s="12">
        <f t="shared" ca="1" si="53"/>
        <v>940127538</v>
      </c>
      <c r="Q448" s="12">
        <f>_xlfn.XLOOKUP(ResourceEffects[[#This Row],[Protocol Name]],ProtocolNamesCol,ProtocolIds,"")</f>
        <v>21430</v>
      </c>
      <c r="R448" s="12">
        <f>ResourceEffects[[#This Row],[Time Factor]]</f>
        <v>0</v>
      </c>
      <c r="S448" s="12">
        <f>ResourceEffects[[#This Row],[Drone ID]]</f>
        <v>0</v>
      </c>
      <c r="T448" s="12">
        <f>_xlfn.XLOOKUP(ResourceEffects[[#This Row],[Resource Name]],ResourceNames,ResourceIds,"")</f>
        <v>5201</v>
      </c>
      <c r="U448" s="12">
        <f>_xlfn.XLOOKUP(ResourceEffects[[#This Row],[Event Type]],EventTypeNames,EventTypeIds,"")</f>
        <v>1</v>
      </c>
      <c r="V448" s="12">
        <f>IF(ResourceEffects[[#This Row],[Is Local]]="Yes",1,0)</f>
        <v>1</v>
      </c>
      <c r="W448" s="12">
        <f>IF(ResourceEffects[[#This Row],[Is Installed]]="Yes",1,0)</f>
        <v>0</v>
      </c>
      <c r="X448" s="12">
        <f>IF(ResourceEffects[[#This Row],[Status]]="Locked",1,0)</f>
        <v>0</v>
      </c>
      <c r="Y448" s="12">
        <f>IF(ResourceEffects[[#This Row],[event_type]]=1,0,1)</f>
        <v>0</v>
      </c>
      <c r="Z448" s="12">
        <f>IF(ResourceEffects[[#This Row],[Use Abundancies]]="Yes",1,0)</f>
        <v>0</v>
      </c>
      <c r="AA448" s="12">
        <f>ResourceEffects[[#This Row],[∆]]</f>
        <v>1</v>
      </c>
    </row>
    <row r="449" spans="1:27" x14ac:dyDescent="0.3">
      <c r="A449" s="15">
        <v>1</v>
      </c>
      <c r="B449" s="33" t="s">
        <v>146</v>
      </c>
      <c r="C449" s="14" t="s">
        <v>478</v>
      </c>
      <c r="D449" s="11" t="s">
        <v>395</v>
      </c>
      <c r="E449" s="11">
        <v>9</v>
      </c>
      <c r="F449" s="27" t="s">
        <v>387</v>
      </c>
      <c r="G449" t="s">
        <v>187</v>
      </c>
      <c r="H449" s="11" t="str">
        <f t="shared" si="69"/>
        <v>No</v>
      </c>
      <c r="I449" s="11">
        <f>0</f>
        <v>0</v>
      </c>
      <c r="J449" s="11" t="str">
        <f t="shared" si="70"/>
        <v>Yes</v>
      </c>
      <c r="K449" s="11" t="str">
        <f t="shared" si="71"/>
        <v>No</v>
      </c>
      <c r="L449" s="11">
        <f>INT(ResourceEffects[[#This Row],[Time Factor]]*TimeInterval/60/60/24)</f>
        <v>0</v>
      </c>
      <c r="M449" s="11">
        <f>INT(ResourceEffects[[#This Row],[Time Factor]]*TimeInterval/60/60)-ResourceEffects[[#This Row],[Days]]*24</f>
        <v>0</v>
      </c>
      <c r="N449" s="11">
        <f>INT(ResourceEffects[[#This Row],[Time Factor]]*TimeInterval/60)-ResourceEffects[[#This Row],[Hours]]*60-ResourceEffects[[#This Row],[Days]]*60*24</f>
        <v>0</v>
      </c>
      <c r="O449" s="11">
        <f>ResourceEffects[[#This Row],[Time Factor]]*TimeInterval-ResourceEffects[[#This Row],[Min]]*60-ResourceEffects[[#This Row],[Hours]]*60*60-ResourceEffects[[#This Row],[Days]]*60*60*24</f>
        <v>1</v>
      </c>
      <c r="P449" s="12">
        <f t="shared" ca="1" si="53"/>
        <v>557890189</v>
      </c>
      <c r="Q449" s="12">
        <f>_xlfn.XLOOKUP(ResourceEffects[[#This Row],[Protocol Name]],ProtocolNamesCol,ProtocolIds,"")</f>
        <v>21430</v>
      </c>
      <c r="R449" s="12">
        <f>ResourceEffects[[#This Row],[Time Factor]]</f>
        <v>1</v>
      </c>
      <c r="S449" s="12">
        <f>ResourceEffects[[#This Row],[Drone ID]]</f>
        <v>0</v>
      </c>
      <c r="T449" s="12">
        <f>_xlfn.XLOOKUP(ResourceEffects[[#This Row],[Resource Name]],ResourceNames,ResourceIds,"")</f>
        <v>1430</v>
      </c>
      <c r="U449" s="12">
        <f>_xlfn.XLOOKUP(ResourceEffects[[#This Row],[Event Type]],EventTypeNames,EventTypeIds,"")</f>
        <v>2</v>
      </c>
      <c r="V449" s="12">
        <f>IF(ResourceEffects[[#This Row],[Is Local]]="Yes",1,0)</f>
        <v>1</v>
      </c>
      <c r="W449" s="12">
        <f>IF(ResourceEffects[[#This Row],[Is Installed]]="Yes",1,0)</f>
        <v>0</v>
      </c>
      <c r="X449" s="12">
        <f>IF(ResourceEffects[[#This Row],[Status]]="Locked",1,0)</f>
        <v>0</v>
      </c>
      <c r="Y449" s="12">
        <f>IF(ResourceEffects[[#This Row],[event_type]]=1,0,1)</f>
        <v>1</v>
      </c>
      <c r="Z449" s="12">
        <f>IF(ResourceEffects[[#This Row],[Use Abundancies]]="Yes",1,0)</f>
        <v>0</v>
      </c>
      <c r="AA449" s="12">
        <f>ResourceEffects[[#This Row],[∆]]</f>
        <v>9</v>
      </c>
    </row>
    <row r="450" spans="1:27" x14ac:dyDescent="0.3">
      <c r="A450" s="16">
        <v>2</v>
      </c>
      <c r="B450" s="33" t="s">
        <v>146</v>
      </c>
      <c r="C450" s="14" t="s">
        <v>481</v>
      </c>
      <c r="D450" s="11" t="s">
        <v>395</v>
      </c>
      <c r="E450" s="11">
        <v>1</v>
      </c>
      <c r="F450" s="27" t="s">
        <v>387</v>
      </c>
      <c r="G450" t="s">
        <v>476</v>
      </c>
      <c r="H450" s="11" t="str">
        <f t="shared" si="69"/>
        <v>No</v>
      </c>
      <c r="I450" s="11">
        <f>0</f>
        <v>0</v>
      </c>
      <c r="J450" s="11" t="str">
        <f t="shared" si="70"/>
        <v>Yes</v>
      </c>
      <c r="K450" s="11" t="str">
        <f t="shared" si="71"/>
        <v>No</v>
      </c>
      <c r="L450" s="11">
        <f>INT(ResourceEffects[[#This Row],[Time Factor]]*TimeInterval/60/60/24)</f>
        <v>0</v>
      </c>
      <c r="M450" s="11">
        <f>INT(ResourceEffects[[#This Row],[Time Factor]]*TimeInterval/60/60)-ResourceEffects[[#This Row],[Days]]*24</f>
        <v>0</v>
      </c>
      <c r="N450" s="11">
        <f>INT(ResourceEffects[[#This Row],[Time Factor]]*TimeInterval/60)-ResourceEffects[[#This Row],[Hours]]*60-ResourceEffects[[#This Row],[Days]]*60*24</f>
        <v>0</v>
      </c>
      <c r="O450" s="11">
        <f>ResourceEffects[[#This Row],[Time Factor]]*TimeInterval-ResourceEffects[[#This Row],[Min]]*60-ResourceEffects[[#This Row],[Hours]]*60*60-ResourceEffects[[#This Row],[Days]]*60*60*24</f>
        <v>2</v>
      </c>
      <c r="P450" s="12">
        <f t="shared" ca="1" si="53"/>
        <v>390889682</v>
      </c>
      <c r="Q450" s="12">
        <f>_xlfn.XLOOKUP(ResourceEffects[[#This Row],[Protocol Name]],ProtocolNamesCol,ProtocolIds,"")</f>
        <v>21430</v>
      </c>
      <c r="R450" s="12">
        <f>ResourceEffects[[#This Row],[Time Factor]]</f>
        <v>2</v>
      </c>
      <c r="S450" s="12">
        <f>ResourceEffects[[#This Row],[Drone ID]]</f>
        <v>0</v>
      </c>
      <c r="T450" s="12">
        <f>_xlfn.XLOOKUP(ResourceEffects[[#This Row],[Resource Name]],ResourceNames,ResourceIds,"")</f>
        <v>5201</v>
      </c>
      <c r="U450" s="12">
        <f>_xlfn.XLOOKUP(ResourceEffects[[#This Row],[Event Type]],EventTypeNames,EventTypeIds,"")</f>
        <v>2</v>
      </c>
      <c r="V450" s="12">
        <f>IF(ResourceEffects[[#This Row],[Is Local]]="Yes",1,0)</f>
        <v>1</v>
      </c>
      <c r="W450" s="12">
        <f>IF(ResourceEffects[[#This Row],[Is Installed]]="Yes",1,0)</f>
        <v>0</v>
      </c>
      <c r="X450" s="12">
        <f>IF(ResourceEffects[[#This Row],[Status]]="Locked",1,0)</f>
        <v>0</v>
      </c>
      <c r="Y450" s="12">
        <f>IF(ResourceEffects[[#This Row],[event_type]]=1,0,1)</f>
        <v>1</v>
      </c>
      <c r="Z450" s="12">
        <f>IF(ResourceEffects[[#This Row],[Use Abundancies]]="Yes",1,0)</f>
        <v>0</v>
      </c>
      <c r="AA450" s="12">
        <f>ResourceEffects[[#This Row],[∆]]</f>
        <v>1</v>
      </c>
    </row>
    <row r="451" spans="1:27" x14ac:dyDescent="0.3">
      <c r="A451" s="16">
        <v>2</v>
      </c>
      <c r="B451" s="33" t="s">
        <v>146</v>
      </c>
      <c r="C451" s="14" t="s">
        <v>481</v>
      </c>
      <c r="D451" s="11" t="s">
        <v>394</v>
      </c>
      <c r="E451" s="11">
        <v>1</v>
      </c>
      <c r="F451" s="27" t="s">
        <v>383</v>
      </c>
      <c r="G451" t="s">
        <v>476</v>
      </c>
      <c r="H451" s="11" t="str">
        <f t="shared" si="69"/>
        <v>No</v>
      </c>
      <c r="I451" s="11">
        <f>0</f>
        <v>0</v>
      </c>
      <c r="J451" s="11" t="str">
        <f t="shared" si="70"/>
        <v>Yes</v>
      </c>
      <c r="K451" s="11" t="str">
        <f t="shared" si="71"/>
        <v>No</v>
      </c>
      <c r="L451" s="11">
        <f>INT(ResourceEffects[[#This Row],[Time Factor]]*TimeInterval/60/60/24)</f>
        <v>0</v>
      </c>
      <c r="M451" s="11">
        <f>INT(ResourceEffects[[#This Row],[Time Factor]]*TimeInterval/60/60)-ResourceEffects[[#This Row],[Days]]*24</f>
        <v>0</v>
      </c>
      <c r="N451" s="11">
        <f>INT(ResourceEffects[[#This Row],[Time Factor]]*TimeInterval/60)-ResourceEffects[[#This Row],[Hours]]*60-ResourceEffects[[#This Row],[Days]]*60*24</f>
        <v>0</v>
      </c>
      <c r="O451" s="11">
        <f>ResourceEffects[[#This Row],[Time Factor]]*TimeInterval-ResourceEffects[[#This Row],[Min]]*60-ResourceEffects[[#This Row],[Hours]]*60*60-ResourceEffects[[#This Row],[Days]]*60*60*24</f>
        <v>2</v>
      </c>
      <c r="P451" s="12">
        <f t="shared" ca="1" si="53"/>
        <v>748862279</v>
      </c>
      <c r="Q451" s="12">
        <f>_xlfn.XLOOKUP(ResourceEffects[[#This Row],[Protocol Name]],ProtocolNamesCol,ProtocolIds,"")</f>
        <v>21430</v>
      </c>
      <c r="R451" s="12">
        <f>ResourceEffects[[#This Row],[Time Factor]]</f>
        <v>2</v>
      </c>
      <c r="S451" s="12">
        <f>ResourceEffects[[#This Row],[Drone ID]]</f>
        <v>0</v>
      </c>
      <c r="T451" s="12">
        <f>_xlfn.XLOOKUP(ResourceEffects[[#This Row],[Resource Name]],ResourceNames,ResourceIds,"")</f>
        <v>5201</v>
      </c>
      <c r="U451" s="12">
        <f>_xlfn.XLOOKUP(ResourceEffects[[#This Row],[Event Type]],EventTypeNames,EventTypeIds,"")</f>
        <v>1</v>
      </c>
      <c r="V451" s="12">
        <f>IF(ResourceEffects[[#This Row],[Is Local]]="Yes",1,0)</f>
        <v>1</v>
      </c>
      <c r="W451" s="12">
        <f>IF(ResourceEffects[[#This Row],[Is Installed]]="Yes",1,0)</f>
        <v>0</v>
      </c>
      <c r="X451" s="12">
        <f>IF(ResourceEffects[[#This Row],[Status]]="Locked",1,0)</f>
        <v>1</v>
      </c>
      <c r="Y451" s="12">
        <f>IF(ResourceEffects[[#This Row],[event_type]]=1,0,1)</f>
        <v>0</v>
      </c>
      <c r="Z451" s="12">
        <f>IF(ResourceEffects[[#This Row],[Use Abundancies]]="Yes",1,0)</f>
        <v>0</v>
      </c>
      <c r="AA451" s="12">
        <f>ResourceEffects[[#This Row],[∆]]</f>
        <v>1</v>
      </c>
    </row>
    <row r="452" spans="1:27" x14ac:dyDescent="0.3">
      <c r="A452" s="16">
        <v>2</v>
      </c>
      <c r="B452" s="9" t="s">
        <v>146</v>
      </c>
      <c r="C452" s="14" t="s">
        <v>481</v>
      </c>
      <c r="D452" s="11" t="s">
        <v>395</v>
      </c>
      <c r="E452" s="11">
        <v>1</v>
      </c>
      <c r="F452" s="27" t="s">
        <v>387</v>
      </c>
      <c r="G452" t="s">
        <v>476</v>
      </c>
      <c r="H452" s="11" t="s">
        <v>429</v>
      </c>
      <c r="I452" s="11">
        <v>0</v>
      </c>
      <c r="J452" s="11" t="s">
        <v>386</v>
      </c>
      <c r="K452" s="11" t="s">
        <v>429</v>
      </c>
      <c r="L452" s="11">
        <v>0</v>
      </c>
      <c r="M452" s="11">
        <v>0</v>
      </c>
      <c r="N452" s="11">
        <v>0</v>
      </c>
      <c r="O452" s="11">
        <v>2</v>
      </c>
      <c r="P452" s="12">
        <f t="shared" ref="P452:P468" ca="1" si="72">INT(RAND()*999999999)</f>
        <v>432639418</v>
      </c>
      <c r="Q452" s="12">
        <f>_xlfn.XLOOKUP(ResourceEffects[[#This Row],[Protocol Name]],ProtocolNamesCol,ProtocolIds,"")</f>
        <v>21430</v>
      </c>
      <c r="R452" s="12">
        <f>ResourceEffects[[#This Row],[Time Factor]]</f>
        <v>2</v>
      </c>
      <c r="S452" s="12">
        <f>ResourceEffects[[#This Row],[Drone ID]]</f>
        <v>0</v>
      </c>
      <c r="T452" s="12">
        <f>_xlfn.XLOOKUP(ResourceEffects[[#This Row],[Resource Name]],ResourceNames,ResourceIds,"")</f>
        <v>5201</v>
      </c>
      <c r="U452" s="12">
        <f>_xlfn.XLOOKUP(ResourceEffects[[#This Row],[Event Type]],EventTypeNames,EventTypeIds,"")</f>
        <v>2</v>
      </c>
      <c r="V452" s="12">
        <f>IF(ResourceEffects[[#This Row],[Is Local]]="Yes",1,0)</f>
        <v>1</v>
      </c>
      <c r="W452" s="12">
        <f>IF(ResourceEffects[[#This Row],[Is Installed]]="Yes",1,0)</f>
        <v>0</v>
      </c>
      <c r="X452" s="12">
        <f>IF(ResourceEffects[[#This Row],[Status]]="Locked",1,0)</f>
        <v>0</v>
      </c>
      <c r="Y452" s="12">
        <f>IF(ResourceEffects[[#This Row],[event_type]]=1,0,1)</f>
        <v>1</v>
      </c>
      <c r="Z452" s="12">
        <f>IF(ResourceEffects[[#This Row],[Use Abundancies]]="Yes",1,0)</f>
        <v>0</v>
      </c>
      <c r="AA452" s="12">
        <f>ResourceEffects[[#This Row],[∆]]</f>
        <v>1</v>
      </c>
    </row>
    <row r="453" spans="1:27" x14ac:dyDescent="0.3">
      <c r="A453" s="16">
        <v>2</v>
      </c>
      <c r="B453" s="9" t="s">
        <v>146</v>
      </c>
      <c r="C453" s="14" t="s">
        <v>481</v>
      </c>
      <c r="D453" s="11" t="s">
        <v>394</v>
      </c>
      <c r="E453" s="11">
        <v>1</v>
      </c>
      <c r="F453" s="27" t="s">
        <v>383</v>
      </c>
      <c r="G453" t="s">
        <v>476</v>
      </c>
      <c r="H453" s="11" t="s">
        <v>429</v>
      </c>
      <c r="I453" s="11">
        <v>0</v>
      </c>
      <c r="J453" s="11" t="s">
        <v>386</v>
      </c>
      <c r="K453" s="11" t="s">
        <v>429</v>
      </c>
      <c r="L453" s="11">
        <v>0</v>
      </c>
      <c r="M453" s="11">
        <v>0</v>
      </c>
      <c r="N453" s="11">
        <v>0</v>
      </c>
      <c r="O453" s="11">
        <v>2</v>
      </c>
      <c r="P453" s="12">
        <f t="shared" ca="1" si="72"/>
        <v>663871322</v>
      </c>
      <c r="Q453" s="12">
        <f>_xlfn.XLOOKUP(ResourceEffects[[#This Row],[Protocol Name]],ProtocolNamesCol,ProtocolIds,"")</f>
        <v>21430</v>
      </c>
      <c r="R453" s="12">
        <f>ResourceEffects[[#This Row],[Time Factor]]</f>
        <v>2</v>
      </c>
      <c r="S453" s="12">
        <f>ResourceEffects[[#This Row],[Drone ID]]</f>
        <v>0</v>
      </c>
      <c r="T453" s="12">
        <f>_xlfn.XLOOKUP(ResourceEffects[[#This Row],[Resource Name]],ResourceNames,ResourceIds,"")</f>
        <v>5201</v>
      </c>
      <c r="U453" s="12">
        <f>_xlfn.XLOOKUP(ResourceEffects[[#This Row],[Event Type]],EventTypeNames,EventTypeIds,"")</f>
        <v>1</v>
      </c>
      <c r="V453" s="12">
        <f>IF(ResourceEffects[[#This Row],[Is Local]]="Yes",1,0)</f>
        <v>1</v>
      </c>
      <c r="W453" s="12">
        <f>IF(ResourceEffects[[#This Row],[Is Installed]]="Yes",1,0)</f>
        <v>0</v>
      </c>
      <c r="X453" s="12">
        <f>IF(ResourceEffects[[#This Row],[Status]]="Locked",1,0)</f>
        <v>1</v>
      </c>
      <c r="Y453" s="12">
        <f>IF(ResourceEffects[[#This Row],[event_type]]=1,0,1)</f>
        <v>0</v>
      </c>
      <c r="Z453" s="12">
        <f>IF(ResourceEffects[[#This Row],[Use Abundancies]]="Yes",1,0)</f>
        <v>0</v>
      </c>
      <c r="AA453" s="12">
        <f>ResourceEffects[[#This Row],[∆]]</f>
        <v>1</v>
      </c>
    </row>
    <row r="454" spans="1:27" x14ac:dyDescent="0.3">
      <c r="A454" s="16">
        <v>9</v>
      </c>
      <c r="B454" s="33" t="s">
        <v>146</v>
      </c>
      <c r="C454" s="14" t="s">
        <v>482</v>
      </c>
      <c r="D454" s="11" t="s">
        <v>395</v>
      </c>
      <c r="E454" s="11">
        <v>1</v>
      </c>
      <c r="F454" s="27" t="s">
        <v>383</v>
      </c>
      <c r="G454" t="s">
        <v>476</v>
      </c>
      <c r="H454" s="11" t="str">
        <f t="shared" ref="H454:H468" si="73">"No"</f>
        <v>No</v>
      </c>
      <c r="I454" s="11">
        <f>0</f>
        <v>0</v>
      </c>
      <c r="J454" s="11" t="str">
        <f t="shared" ref="J454:J468" si="74">"Yes"</f>
        <v>Yes</v>
      </c>
      <c r="K454" s="11" t="str">
        <f t="shared" ref="K454:K468" si="75">"No"</f>
        <v>No</v>
      </c>
      <c r="L454" s="11">
        <f>INT(ResourceEffects[[#This Row],[Time Factor]]*TimeInterval/60/60/24)</f>
        <v>0</v>
      </c>
      <c r="M454" s="11">
        <f>INT(ResourceEffects[[#This Row],[Time Factor]]*TimeInterval/60/60)-ResourceEffects[[#This Row],[Days]]*24</f>
        <v>0</v>
      </c>
      <c r="N454" s="11">
        <f>INT(ResourceEffects[[#This Row],[Time Factor]]*TimeInterval/60)-ResourceEffects[[#This Row],[Hours]]*60-ResourceEffects[[#This Row],[Days]]*60*24</f>
        <v>0</v>
      </c>
      <c r="O454" s="11">
        <f>ResourceEffects[[#This Row],[Time Factor]]*TimeInterval-ResourceEffects[[#This Row],[Min]]*60-ResourceEffects[[#This Row],[Hours]]*60*60-ResourceEffects[[#This Row],[Days]]*60*60*24</f>
        <v>9</v>
      </c>
      <c r="P454" s="12">
        <f t="shared" ca="1" si="72"/>
        <v>923709598</v>
      </c>
      <c r="Q454" s="12">
        <f>_xlfn.XLOOKUP(ResourceEffects[[#This Row],[Protocol Name]],ProtocolNamesCol,ProtocolIds,"")</f>
        <v>21430</v>
      </c>
      <c r="R454" s="12">
        <f>ResourceEffects[[#This Row],[Time Factor]]</f>
        <v>9</v>
      </c>
      <c r="S454" s="12">
        <f>ResourceEffects[[#This Row],[Drone ID]]</f>
        <v>0</v>
      </c>
      <c r="T454" s="12">
        <f>_xlfn.XLOOKUP(ResourceEffects[[#This Row],[Resource Name]],ResourceNames,ResourceIds,"")</f>
        <v>5201</v>
      </c>
      <c r="U454" s="12">
        <f>_xlfn.XLOOKUP(ResourceEffects[[#This Row],[Event Type]],EventTypeNames,EventTypeIds,"")</f>
        <v>2</v>
      </c>
      <c r="V454" s="12">
        <f>IF(ResourceEffects[[#This Row],[Is Local]]="Yes",1,0)</f>
        <v>1</v>
      </c>
      <c r="W454" s="12">
        <f>IF(ResourceEffects[[#This Row],[Is Installed]]="Yes",1,0)</f>
        <v>0</v>
      </c>
      <c r="X454" s="12">
        <f>IF(ResourceEffects[[#This Row],[Status]]="Locked",1,0)</f>
        <v>1</v>
      </c>
      <c r="Y454" s="12">
        <f>IF(ResourceEffects[[#This Row],[event_type]]=1,0,1)</f>
        <v>1</v>
      </c>
      <c r="Z454" s="12">
        <f>IF(ResourceEffects[[#This Row],[Use Abundancies]]="Yes",1,0)</f>
        <v>0</v>
      </c>
      <c r="AA454" s="12">
        <f>ResourceEffects[[#This Row],[∆]]</f>
        <v>1</v>
      </c>
    </row>
    <row r="455" spans="1:27" x14ac:dyDescent="0.3">
      <c r="A455" s="16">
        <v>9</v>
      </c>
      <c r="B455" s="33" t="s">
        <v>146</v>
      </c>
      <c r="C455" s="14" t="s">
        <v>482</v>
      </c>
      <c r="D455" s="11" t="s">
        <v>394</v>
      </c>
      <c r="E455" s="11">
        <v>1</v>
      </c>
      <c r="F455" s="27" t="s">
        <v>387</v>
      </c>
      <c r="G455" t="s">
        <v>476</v>
      </c>
      <c r="H455" s="11" t="str">
        <f t="shared" si="73"/>
        <v>No</v>
      </c>
      <c r="I455" s="11">
        <f>0</f>
        <v>0</v>
      </c>
      <c r="J455" s="11" t="str">
        <f t="shared" si="74"/>
        <v>Yes</v>
      </c>
      <c r="K455" s="11" t="str">
        <f t="shared" si="75"/>
        <v>No</v>
      </c>
      <c r="L455" s="11">
        <f>INT(ResourceEffects[[#This Row],[Time Factor]]*TimeInterval/60/60/24)</f>
        <v>0</v>
      </c>
      <c r="M455" s="11">
        <f>INT(ResourceEffects[[#This Row],[Time Factor]]*TimeInterval/60/60)-ResourceEffects[[#This Row],[Days]]*24</f>
        <v>0</v>
      </c>
      <c r="N455" s="11">
        <f>INT(ResourceEffects[[#This Row],[Time Factor]]*TimeInterval/60)-ResourceEffects[[#This Row],[Hours]]*60-ResourceEffects[[#This Row],[Days]]*60*24</f>
        <v>0</v>
      </c>
      <c r="O455" s="11">
        <f>ResourceEffects[[#This Row],[Time Factor]]*TimeInterval-ResourceEffects[[#This Row],[Min]]*60-ResourceEffects[[#This Row],[Hours]]*60*60-ResourceEffects[[#This Row],[Days]]*60*60*24</f>
        <v>9</v>
      </c>
      <c r="P455" s="12">
        <f t="shared" ca="1" si="72"/>
        <v>553651744</v>
      </c>
      <c r="Q455" s="12">
        <f>_xlfn.XLOOKUP(ResourceEffects[[#This Row],[Protocol Name]],ProtocolNamesCol,ProtocolIds,"")</f>
        <v>21430</v>
      </c>
      <c r="R455" s="12">
        <f>ResourceEffects[[#This Row],[Time Factor]]</f>
        <v>9</v>
      </c>
      <c r="S455" s="12">
        <f>ResourceEffects[[#This Row],[Drone ID]]</f>
        <v>0</v>
      </c>
      <c r="T455" s="12">
        <f>_xlfn.XLOOKUP(ResourceEffects[[#This Row],[Resource Name]],ResourceNames,ResourceIds,"")</f>
        <v>5201</v>
      </c>
      <c r="U455" s="12">
        <f>_xlfn.XLOOKUP(ResourceEffects[[#This Row],[Event Type]],EventTypeNames,EventTypeIds,"")</f>
        <v>1</v>
      </c>
      <c r="V455" s="12">
        <f>IF(ResourceEffects[[#This Row],[Is Local]]="Yes",1,0)</f>
        <v>1</v>
      </c>
      <c r="W455" s="12">
        <f>IF(ResourceEffects[[#This Row],[Is Installed]]="Yes",1,0)</f>
        <v>0</v>
      </c>
      <c r="X455" s="12">
        <f>IF(ResourceEffects[[#This Row],[Status]]="Locked",1,0)</f>
        <v>0</v>
      </c>
      <c r="Y455" s="12">
        <f>IF(ResourceEffects[[#This Row],[event_type]]=1,0,1)</f>
        <v>0</v>
      </c>
      <c r="Z455" s="12">
        <f>IF(ResourceEffects[[#This Row],[Use Abundancies]]="Yes",1,0)</f>
        <v>0</v>
      </c>
      <c r="AA455" s="12">
        <f>ResourceEffects[[#This Row],[∆]]</f>
        <v>1</v>
      </c>
    </row>
    <row r="456" spans="1:27" x14ac:dyDescent="0.3">
      <c r="A456" s="16">
        <v>9</v>
      </c>
      <c r="B456" s="9" t="s">
        <v>146</v>
      </c>
      <c r="C456" s="14" t="s">
        <v>482</v>
      </c>
      <c r="D456" s="11" t="s">
        <v>395</v>
      </c>
      <c r="E456" s="11">
        <v>1</v>
      </c>
      <c r="F456" s="27" t="s">
        <v>383</v>
      </c>
      <c r="G456" t="s">
        <v>476</v>
      </c>
      <c r="H456" s="11" t="str">
        <f t="shared" si="73"/>
        <v>No</v>
      </c>
      <c r="I456" s="11">
        <f>0</f>
        <v>0</v>
      </c>
      <c r="J456" s="11" t="str">
        <f t="shared" si="74"/>
        <v>Yes</v>
      </c>
      <c r="K456" s="11" t="str">
        <f t="shared" si="75"/>
        <v>No</v>
      </c>
      <c r="L456" s="11">
        <f>INT(ResourceEffects[[#This Row],[Time Factor]]*TimeInterval/60/60/24)</f>
        <v>0</v>
      </c>
      <c r="M456" s="11">
        <f>INT(ResourceEffects[[#This Row],[Time Factor]]*TimeInterval/60/60)-ResourceEffects[[#This Row],[Days]]*24</f>
        <v>0</v>
      </c>
      <c r="N456" s="11">
        <f>INT(ResourceEffects[[#This Row],[Time Factor]]*TimeInterval/60)-ResourceEffects[[#This Row],[Hours]]*60-ResourceEffects[[#This Row],[Days]]*60*24</f>
        <v>0</v>
      </c>
      <c r="O456" s="11">
        <f>ResourceEffects[[#This Row],[Time Factor]]*TimeInterval-ResourceEffects[[#This Row],[Min]]*60-ResourceEffects[[#This Row],[Hours]]*60*60-ResourceEffects[[#This Row],[Days]]*60*60*24</f>
        <v>9</v>
      </c>
      <c r="P456" s="12">
        <f t="shared" ca="1" si="72"/>
        <v>993262426</v>
      </c>
      <c r="Q456" s="12">
        <f>_xlfn.XLOOKUP(ResourceEffects[[#This Row],[Protocol Name]],ProtocolNamesCol,ProtocolIds,"")</f>
        <v>21430</v>
      </c>
      <c r="R456" s="12">
        <f>ResourceEffects[[#This Row],[Time Factor]]</f>
        <v>9</v>
      </c>
      <c r="S456" s="12">
        <f>ResourceEffects[[#This Row],[Drone ID]]</f>
        <v>0</v>
      </c>
      <c r="T456" s="12">
        <f>_xlfn.XLOOKUP(ResourceEffects[[#This Row],[Resource Name]],ResourceNames,ResourceIds,"")</f>
        <v>5201</v>
      </c>
      <c r="U456" s="12">
        <f>_xlfn.XLOOKUP(ResourceEffects[[#This Row],[Event Type]],EventTypeNames,EventTypeIds,"")</f>
        <v>2</v>
      </c>
      <c r="V456" s="12">
        <f>IF(ResourceEffects[[#This Row],[Is Local]]="Yes",1,0)</f>
        <v>1</v>
      </c>
      <c r="W456" s="12">
        <f>IF(ResourceEffects[[#This Row],[Is Installed]]="Yes",1,0)</f>
        <v>0</v>
      </c>
      <c r="X456" s="12">
        <f>IF(ResourceEffects[[#This Row],[Status]]="Locked",1,0)</f>
        <v>1</v>
      </c>
      <c r="Y456" s="12">
        <f>IF(ResourceEffects[[#This Row],[event_type]]=1,0,1)</f>
        <v>1</v>
      </c>
      <c r="Z456" s="12">
        <f>IF(ResourceEffects[[#This Row],[Use Abundancies]]="Yes",1,0)</f>
        <v>0</v>
      </c>
      <c r="AA456" s="12">
        <f>ResourceEffects[[#This Row],[∆]]</f>
        <v>1</v>
      </c>
    </row>
    <row r="457" spans="1:27" x14ac:dyDescent="0.3">
      <c r="A457" s="16">
        <v>9</v>
      </c>
      <c r="B457" s="9" t="s">
        <v>146</v>
      </c>
      <c r="C457" s="14" t="s">
        <v>482</v>
      </c>
      <c r="D457" s="11" t="s">
        <v>394</v>
      </c>
      <c r="E457" s="11">
        <v>1</v>
      </c>
      <c r="F457" s="27" t="s">
        <v>387</v>
      </c>
      <c r="G457" t="s">
        <v>476</v>
      </c>
      <c r="H457" s="11" t="str">
        <f t="shared" si="73"/>
        <v>No</v>
      </c>
      <c r="I457" s="11">
        <f>0</f>
        <v>0</v>
      </c>
      <c r="J457" s="11" t="str">
        <f t="shared" si="74"/>
        <v>Yes</v>
      </c>
      <c r="K457" s="11" t="str">
        <f t="shared" si="75"/>
        <v>No</v>
      </c>
      <c r="L457" s="11">
        <f>INT(ResourceEffects[[#This Row],[Time Factor]]*TimeInterval/60/60/24)</f>
        <v>0</v>
      </c>
      <c r="M457" s="11">
        <f>INT(ResourceEffects[[#This Row],[Time Factor]]*TimeInterval/60/60)-ResourceEffects[[#This Row],[Days]]*24</f>
        <v>0</v>
      </c>
      <c r="N457" s="11">
        <f>INT(ResourceEffects[[#This Row],[Time Factor]]*TimeInterval/60)-ResourceEffects[[#This Row],[Hours]]*60-ResourceEffects[[#This Row],[Days]]*60*24</f>
        <v>0</v>
      </c>
      <c r="O457" s="11">
        <f>ResourceEffects[[#This Row],[Time Factor]]*TimeInterval-ResourceEffects[[#This Row],[Min]]*60-ResourceEffects[[#This Row],[Hours]]*60*60-ResourceEffects[[#This Row],[Days]]*60*60*24</f>
        <v>9</v>
      </c>
      <c r="P457" s="12">
        <f t="shared" ca="1" si="72"/>
        <v>408012891</v>
      </c>
      <c r="Q457" s="12">
        <f>_xlfn.XLOOKUP(ResourceEffects[[#This Row],[Protocol Name]],ProtocolNamesCol,ProtocolIds,"")</f>
        <v>21430</v>
      </c>
      <c r="R457" s="12">
        <f>ResourceEffects[[#This Row],[Time Factor]]</f>
        <v>9</v>
      </c>
      <c r="S457" s="12">
        <f>ResourceEffects[[#This Row],[Drone ID]]</f>
        <v>0</v>
      </c>
      <c r="T457" s="12">
        <f>_xlfn.XLOOKUP(ResourceEffects[[#This Row],[Resource Name]],ResourceNames,ResourceIds,"")</f>
        <v>5201</v>
      </c>
      <c r="U457" s="12">
        <f>_xlfn.XLOOKUP(ResourceEffects[[#This Row],[Event Type]],EventTypeNames,EventTypeIds,"")</f>
        <v>1</v>
      </c>
      <c r="V457" s="12">
        <f>IF(ResourceEffects[[#This Row],[Is Local]]="Yes",1,0)</f>
        <v>1</v>
      </c>
      <c r="W457" s="12">
        <f>IF(ResourceEffects[[#This Row],[Is Installed]]="Yes",1,0)</f>
        <v>0</v>
      </c>
      <c r="X457" s="12">
        <f>IF(ResourceEffects[[#This Row],[Status]]="Locked",1,0)</f>
        <v>0</v>
      </c>
      <c r="Y457" s="12">
        <f>IF(ResourceEffects[[#This Row],[event_type]]=1,0,1)</f>
        <v>0</v>
      </c>
      <c r="Z457" s="12">
        <f>IF(ResourceEffects[[#This Row],[Use Abundancies]]="Yes",1,0)</f>
        <v>0</v>
      </c>
      <c r="AA457" s="12">
        <f>ResourceEffects[[#This Row],[∆]]</f>
        <v>1</v>
      </c>
    </row>
    <row r="458" spans="1:27" x14ac:dyDescent="0.3">
      <c r="A458" s="15">
        <v>10</v>
      </c>
      <c r="B458" s="33" t="s">
        <v>146</v>
      </c>
      <c r="C458" s="14" t="s">
        <v>480</v>
      </c>
      <c r="D458" s="11" t="s">
        <v>394</v>
      </c>
      <c r="E458" s="11">
        <v>1</v>
      </c>
      <c r="F458" s="27" t="s">
        <v>387</v>
      </c>
      <c r="G458" t="s">
        <v>202</v>
      </c>
      <c r="H458" s="11" t="str">
        <f t="shared" si="73"/>
        <v>No</v>
      </c>
      <c r="I458" s="11">
        <f>0</f>
        <v>0</v>
      </c>
      <c r="J458" s="11" t="str">
        <f t="shared" si="74"/>
        <v>Yes</v>
      </c>
      <c r="K458" s="11" t="str">
        <f t="shared" si="75"/>
        <v>No</v>
      </c>
      <c r="L458" s="11">
        <f>INT(ResourceEffects[[#This Row],[Time Factor]]*TimeInterval/60/60/24)</f>
        <v>0</v>
      </c>
      <c r="M458" s="11">
        <f>INT(ResourceEffects[[#This Row],[Time Factor]]*TimeInterval/60/60)-ResourceEffects[[#This Row],[Days]]*24</f>
        <v>0</v>
      </c>
      <c r="N458" s="11">
        <f>INT(ResourceEffects[[#This Row],[Time Factor]]*TimeInterval/60)-ResourceEffects[[#This Row],[Hours]]*60-ResourceEffects[[#This Row],[Days]]*60*24</f>
        <v>0</v>
      </c>
      <c r="O458" s="11">
        <f>ResourceEffects[[#This Row],[Time Factor]]*TimeInterval-ResourceEffects[[#This Row],[Min]]*60-ResourceEffects[[#This Row],[Hours]]*60*60-ResourceEffects[[#This Row],[Days]]*60*60*24</f>
        <v>10</v>
      </c>
      <c r="P458" s="12">
        <f t="shared" ca="1" si="72"/>
        <v>266216592</v>
      </c>
      <c r="Q458" s="12">
        <f>_xlfn.XLOOKUP(ResourceEffects[[#This Row],[Protocol Name]],ProtocolNamesCol,ProtocolIds,"")</f>
        <v>21430</v>
      </c>
      <c r="R458" s="12">
        <f>ResourceEffects[[#This Row],[Time Factor]]</f>
        <v>10</v>
      </c>
      <c r="S458" s="12">
        <f>ResourceEffects[[#This Row],[Drone ID]]</f>
        <v>0</v>
      </c>
      <c r="T458" s="12">
        <f>_xlfn.XLOOKUP(ResourceEffects[[#This Row],[Resource Name]],ResourceNames,ResourceIds,"")</f>
        <v>2032</v>
      </c>
      <c r="U458" s="12">
        <f>_xlfn.XLOOKUP(ResourceEffects[[#This Row],[Event Type]],EventTypeNames,EventTypeIds,"")</f>
        <v>1</v>
      </c>
      <c r="V458" s="12">
        <f>IF(ResourceEffects[[#This Row],[Is Local]]="Yes",1,0)</f>
        <v>1</v>
      </c>
      <c r="W458" s="12">
        <f>IF(ResourceEffects[[#This Row],[Is Installed]]="Yes",1,0)</f>
        <v>0</v>
      </c>
      <c r="X458" s="12">
        <f>IF(ResourceEffects[[#This Row],[Status]]="Locked",1,0)</f>
        <v>0</v>
      </c>
      <c r="Y458" s="12">
        <f>IF(ResourceEffects[[#This Row],[event_type]]=1,0,1)</f>
        <v>0</v>
      </c>
      <c r="Z458" s="12">
        <f>IF(ResourceEffects[[#This Row],[Use Abundancies]]="Yes",1,0)</f>
        <v>0</v>
      </c>
      <c r="AA458" s="12">
        <f>ResourceEffects[[#This Row],[∆]]</f>
        <v>1</v>
      </c>
    </row>
    <row r="459" spans="1:27" x14ac:dyDescent="0.3">
      <c r="A459" s="15">
        <v>10</v>
      </c>
      <c r="B459" s="33" t="s">
        <v>146</v>
      </c>
      <c r="C459" s="14" t="s">
        <v>480</v>
      </c>
      <c r="D459" s="11" t="s">
        <v>394</v>
      </c>
      <c r="E459" s="11">
        <v>1</v>
      </c>
      <c r="F459" s="27" t="s">
        <v>387</v>
      </c>
      <c r="G459" t="s">
        <v>204</v>
      </c>
      <c r="H459" s="11" t="str">
        <f t="shared" si="73"/>
        <v>No</v>
      </c>
      <c r="I459" s="11">
        <f>0</f>
        <v>0</v>
      </c>
      <c r="J459" s="11" t="str">
        <f t="shared" si="74"/>
        <v>Yes</v>
      </c>
      <c r="K459" s="11" t="str">
        <f t="shared" si="75"/>
        <v>No</v>
      </c>
      <c r="L459" s="11">
        <f>INT(ResourceEffects[[#This Row],[Time Factor]]*TimeInterval/60/60/24)</f>
        <v>0</v>
      </c>
      <c r="M459" s="11">
        <f>INT(ResourceEffects[[#This Row],[Time Factor]]*TimeInterval/60/60)-ResourceEffects[[#This Row],[Days]]*24</f>
        <v>0</v>
      </c>
      <c r="N459" s="11">
        <f>INT(ResourceEffects[[#This Row],[Time Factor]]*TimeInterval/60)-ResourceEffects[[#This Row],[Hours]]*60-ResourceEffects[[#This Row],[Days]]*60*24</f>
        <v>0</v>
      </c>
      <c r="O459" s="11">
        <f>ResourceEffects[[#This Row],[Time Factor]]*TimeInterval-ResourceEffects[[#This Row],[Min]]*60-ResourceEffects[[#This Row],[Hours]]*60*60-ResourceEffects[[#This Row],[Days]]*60*60*24</f>
        <v>10</v>
      </c>
      <c r="P459" s="12">
        <f t="shared" ca="1" si="72"/>
        <v>542499730</v>
      </c>
      <c r="Q459" s="12">
        <f>_xlfn.XLOOKUP(ResourceEffects[[#This Row],[Protocol Name]],ProtocolNamesCol,ProtocolIds,"")</f>
        <v>21430</v>
      </c>
      <c r="R459" s="12">
        <f>ResourceEffects[[#This Row],[Time Factor]]</f>
        <v>10</v>
      </c>
      <c r="S459" s="12">
        <f>ResourceEffects[[#This Row],[Drone ID]]</f>
        <v>0</v>
      </c>
      <c r="T459" s="12">
        <f>_xlfn.XLOOKUP(ResourceEffects[[#This Row],[Resource Name]],ResourceNames,ResourceIds,"")</f>
        <v>2033</v>
      </c>
      <c r="U459" s="12">
        <f>_xlfn.XLOOKUP(ResourceEffects[[#This Row],[Event Type]],EventTypeNames,EventTypeIds,"")</f>
        <v>1</v>
      </c>
      <c r="V459" s="12">
        <f>IF(ResourceEffects[[#This Row],[Is Local]]="Yes",1,0)</f>
        <v>1</v>
      </c>
      <c r="W459" s="12">
        <f>IF(ResourceEffects[[#This Row],[Is Installed]]="Yes",1,0)</f>
        <v>0</v>
      </c>
      <c r="X459" s="12">
        <f>IF(ResourceEffects[[#This Row],[Status]]="Locked",1,0)</f>
        <v>0</v>
      </c>
      <c r="Y459" s="12">
        <f>IF(ResourceEffects[[#This Row],[event_type]]=1,0,1)</f>
        <v>0</v>
      </c>
      <c r="Z459" s="12">
        <f>IF(ResourceEffects[[#This Row],[Use Abundancies]]="Yes",1,0)</f>
        <v>0</v>
      </c>
      <c r="AA459" s="12">
        <f>ResourceEffects[[#This Row],[∆]]</f>
        <v>1</v>
      </c>
    </row>
    <row r="460" spans="1:27" x14ac:dyDescent="0.3">
      <c r="A460" s="15">
        <v>10</v>
      </c>
      <c r="B460" s="33" t="s">
        <v>146</v>
      </c>
      <c r="C460" s="14" t="s">
        <v>480</v>
      </c>
      <c r="D460" s="11" t="s">
        <v>394</v>
      </c>
      <c r="E460" s="11">
        <v>1</v>
      </c>
      <c r="F460" s="27" t="s">
        <v>387</v>
      </c>
      <c r="G460" t="s">
        <v>206</v>
      </c>
      <c r="H460" s="11" t="str">
        <f t="shared" si="73"/>
        <v>No</v>
      </c>
      <c r="I460" s="11">
        <f>0</f>
        <v>0</v>
      </c>
      <c r="J460" s="11" t="str">
        <f t="shared" si="74"/>
        <v>Yes</v>
      </c>
      <c r="K460" s="11" t="str">
        <f t="shared" si="75"/>
        <v>No</v>
      </c>
      <c r="L460" s="11">
        <f>INT(ResourceEffects[[#This Row],[Time Factor]]*TimeInterval/60/60/24)</f>
        <v>0</v>
      </c>
      <c r="M460" s="11">
        <f>INT(ResourceEffects[[#This Row],[Time Factor]]*TimeInterval/60/60)-ResourceEffects[[#This Row],[Days]]*24</f>
        <v>0</v>
      </c>
      <c r="N460" s="11">
        <f>INT(ResourceEffects[[#This Row],[Time Factor]]*TimeInterval/60)-ResourceEffects[[#This Row],[Hours]]*60-ResourceEffects[[#This Row],[Days]]*60*24</f>
        <v>0</v>
      </c>
      <c r="O460" s="11">
        <f>ResourceEffects[[#This Row],[Time Factor]]*TimeInterval-ResourceEffects[[#This Row],[Min]]*60-ResourceEffects[[#This Row],[Hours]]*60*60-ResourceEffects[[#This Row],[Days]]*60*60*24</f>
        <v>10</v>
      </c>
      <c r="P460" s="12">
        <f t="shared" ca="1" si="72"/>
        <v>715223913</v>
      </c>
      <c r="Q460" s="12">
        <f>_xlfn.XLOOKUP(ResourceEffects[[#This Row],[Protocol Name]],ProtocolNamesCol,ProtocolIds,"")</f>
        <v>21430</v>
      </c>
      <c r="R460" s="12">
        <f>ResourceEffects[[#This Row],[Time Factor]]</f>
        <v>10</v>
      </c>
      <c r="S460" s="12">
        <f>ResourceEffects[[#This Row],[Drone ID]]</f>
        <v>0</v>
      </c>
      <c r="T460" s="12">
        <f>_xlfn.XLOOKUP(ResourceEffects[[#This Row],[Resource Name]],ResourceNames,ResourceIds,"")</f>
        <v>2041</v>
      </c>
      <c r="U460" s="12">
        <f>_xlfn.XLOOKUP(ResourceEffects[[#This Row],[Event Type]],EventTypeNames,EventTypeIds,"")</f>
        <v>1</v>
      </c>
      <c r="V460" s="12">
        <f>IF(ResourceEffects[[#This Row],[Is Local]]="Yes",1,0)</f>
        <v>1</v>
      </c>
      <c r="W460" s="12">
        <f>IF(ResourceEffects[[#This Row],[Is Installed]]="Yes",1,0)</f>
        <v>0</v>
      </c>
      <c r="X460" s="12">
        <f>IF(ResourceEffects[[#This Row],[Status]]="Locked",1,0)</f>
        <v>0</v>
      </c>
      <c r="Y460" s="12">
        <f>IF(ResourceEffects[[#This Row],[event_type]]=1,0,1)</f>
        <v>0</v>
      </c>
      <c r="Z460" s="12">
        <f>IF(ResourceEffects[[#This Row],[Use Abundancies]]="Yes",1,0)</f>
        <v>0</v>
      </c>
      <c r="AA460" s="12">
        <f>ResourceEffects[[#This Row],[∆]]</f>
        <v>1</v>
      </c>
    </row>
    <row r="461" spans="1:27" x14ac:dyDescent="0.3">
      <c r="A461" s="15">
        <v>0</v>
      </c>
      <c r="B461" s="33" t="s">
        <v>147</v>
      </c>
      <c r="D461" s="11" t="s">
        <v>395</v>
      </c>
      <c r="E461" s="11">
        <v>1</v>
      </c>
      <c r="F461" s="27" t="s">
        <v>387</v>
      </c>
      <c r="G461" t="s">
        <v>350</v>
      </c>
      <c r="H461" s="11" t="str">
        <f t="shared" si="73"/>
        <v>No</v>
      </c>
      <c r="I461" s="11">
        <f>0</f>
        <v>0</v>
      </c>
      <c r="J461" s="11" t="str">
        <f t="shared" si="74"/>
        <v>Yes</v>
      </c>
      <c r="K461" s="11" t="str">
        <f t="shared" si="75"/>
        <v>No</v>
      </c>
      <c r="L461" s="11">
        <f>INT(ResourceEffects[[#This Row],[Time Factor]]*TimeInterval/60/60/24)</f>
        <v>0</v>
      </c>
      <c r="M461" s="11">
        <f>INT(ResourceEffects[[#This Row],[Time Factor]]*TimeInterval/60/60)-ResourceEffects[[#This Row],[Days]]*24</f>
        <v>0</v>
      </c>
      <c r="N461" s="11">
        <f>INT(ResourceEffects[[#This Row],[Time Factor]]*TimeInterval/60)-ResourceEffects[[#This Row],[Hours]]*60-ResourceEffects[[#This Row],[Days]]*60*24</f>
        <v>0</v>
      </c>
      <c r="O461" s="11">
        <f>ResourceEffects[[#This Row],[Time Factor]]*TimeInterval-ResourceEffects[[#This Row],[Min]]*60-ResourceEffects[[#This Row],[Hours]]*60*60-ResourceEffects[[#This Row],[Days]]*60*60*24</f>
        <v>0</v>
      </c>
      <c r="P461" s="12">
        <f t="shared" ca="1" si="72"/>
        <v>291718686</v>
      </c>
      <c r="Q461" s="12">
        <f>_xlfn.XLOOKUP(ResourceEffects[[#This Row],[Protocol Name]],ProtocolNamesCol,ProtocolIds,"")</f>
        <v>25901</v>
      </c>
      <c r="R461" s="12">
        <f>ResourceEffects[[#This Row],[Time Factor]]</f>
        <v>0</v>
      </c>
      <c r="S461" s="12">
        <f>ResourceEffects[[#This Row],[Drone ID]]</f>
        <v>0</v>
      </c>
      <c r="T461" s="12">
        <f>_xlfn.XLOOKUP(ResourceEffects[[#This Row],[Resource Name]],ResourceNames,ResourceIds,"")</f>
        <v>5901</v>
      </c>
      <c r="U461" s="12">
        <f>_xlfn.XLOOKUP(ResourceEffects[[#This Row],[Event Type]],EventTypeNames,EventTypeIds,"")</f>
        <v>2</v>
      </c>
      <c r="V461" s="12">
        <f>IF(ResourceEffects[[#This Row],[Is Local]]="Yes",1,0)</f>
        <v>1</v>
      </c>
      <c r="W461" s="12">
        <f>IF(ResourceEffects[[#This Row],[Is Installed]]="Yes",1,0)</f>
        <v>0</v>
      </c>
      <c r="X461" s="12">
        <f>IF(ResourceEffects[[#This Row],[Status]]="Locked",1,0)</f>
        <v>0</v>
      </c>
      <c r="Y461" s="12">
        <f>IF(ResourceEffects[[#This Row],[event_type]]=1,0,1)</f>
        <v>1</v>
      </c>
      <c r="Z461" s="12">
        <f>IF(ResourceEffects[[#This Row],[Use Abundancies]]="Yes",1,0)</f>
        <v>0</v>
      </c>
      <c r="AA461" s="12">
        <f>ResourceEffects[[#This Row],[∆]]</f>
        <v>1</v>
      </c>
    </row>
    <row r="462" spans="1:27" x14ac:dyDescent="0.3">
      <c r="A462" s="15">
        <v>0</v>
      </c>
      <c r="B462" t="s">
        <v>147</v>
      </c>
      <c r="D462" s="11" t="s">
        <v>394</v>
      </c>
      <c r="E462" s="11">
        <v>1</v>
      </c>
      <c r="F462" s="27" t="s">
        <v>387</v>
      </c>
      <c r="G462" t="s">
        <v>289</v>
      </c>
      <c r="H462" s="11" t="str">
        <f t="shared" si="73"/>
        <v>No</v>
      </c>
      <c r="I462" s="11">
        <f>0</f>
        <v>0</v>
      </c>
      <c r="J462" s="11" t="str">
        <f t="shared" si="74"/>
        <v>Yes</v>
      </c>
      <c r="K462" s="11" t="str">
        <f t="shared" si="75"/>
        <v>No</v>
      </c>
      <c r="L462" s="11">
        <f>INT(ResourceEffects[[#This Row],[Time Factor]]*TimeInterval/60/60/24)</f>
        <v>0</v>
      </c>
      <c r="M462" s="11">
        <f>INT(ResourceEffects[[#This Row],[Time Factor]]*TimeInterval/60/60)-ResourceEffects[[#This Row],[Days]]*24</f>
        <v>0</v>
      </c>
      <c r="N462" s="11">
        <f>INT(ResourceEffects[[#This Row],[Time Factor]]*TimeInterval/60)-ResourceEffects[[#This Row],[Hours]]*60-ResourceEffects[[#This Row],[Days]]*60*24</f>
        <v>0</v>
      </c>
      <c r="O462" s="11">
        <f>ResourceEffects[[#This Row],[Time Factor]]*TimeInterval-ResourceEffects[[#This Row],[Min]]*60-ResourceEffects[[#This Row],[Hours]]*60*60-ResourceEffects[[#This Row],[Days]]*60*60*24</f>
        <v>0</v>
      </c>
      <c r="P462" s="12">
        <f t="shared" ca="1" si="72"/>
        <v>539190671</v>
      </c>
      <c r="Q462" s="12">
        <f>_xlfn.XLOOKUP(ResourceEffects[[#This Row],[Protocol Name]],ProtocolNamesCol,ProtocolIds,"")</f>
        <v>25901</v>
      </c>
      <c r="R462" s="12">
        <f>ResourceEffects[[#This Row],[Time Factor]]</f>
        <v>0</v>
      </c>
      <c r="S462" s="12">
        <f>ResourceEffects[[#This Row],[Drone ID]]</f>
        <v>0</v>
      </c>
      <c r="T462" s="12">
        <f>_xlfn.XLOOKUP(ResourceEffects[[#This Row],[Resource Name]],ResourceNames,ResourceIds,"")</f>
        <v>5001</v>
      </c>
      <c r="U462" s="12">
        <f>_xlfn.XLOOKUP(ResourceEffects[[#This Row],[Event Type]],EventTypeNames,EventTypeIds,"")</f>
        <v>1</v>
      </c>
      <c r="V462" s="12">
        <f>IF(ResourceEffects[[#This Row],[Is Local]]="Yes",1,0)</f>
        <v>1</v>
      </c>
      <c r="W462" s="12">
        <f>IF(ResourceEffects[[#This Row],[Is Installed]]="Yes",1,0)</f>
        <v>0</v>
      </c>
      <c r="X462" s="12">
        <f>IF(ResourceEffects[[#This Row],[Status]]="Locked",1,0)</f>
        <v>0</v>
      </c>
      <c r="Y462" s="12">
        <f>IF(ResourceEffects[[#This Row],[event_type]]=1,0,1)</f>
        <v>0</v>
      </c>
      <c r="Z462" s="12">
        <f>IF(ResourceEffects[[#This Row],[Use Abundancies]]="Yes",1,0)</f>
        <v>0</v>
      </c>
      <c r="AA462" s="12">
        <f>ResourceEffects[[#This Row],[∆]]</f>
        <v>1</v>
      </c>
    </row>
    <row r="463" spans="1:27" x14ac:dyDescent="0.3">
      <c r="A463" s="15">
        <v>0</v>
      </c>
      <c r="B463" t="s">
        <v>147</v>
      </c>
      <c r="D463" s="11" t="s">
        <v>394</v>
      </c>
      <c r="E463" s="11">
        <v>1</v>
      </c>
      <c r="F463" s="27" t="s">
        <v>387</v>
      </c>
      <c r="G463" t="s">
        <v>291</v>
      </c>
      <c r="H463" s="11" t="str">
        <f t="shared" si="73"/>
        <v>No</v>
      </c>
      <c r="I463" s="11">
        <f>0</f>
        <v>0</v>
      </c>
      <c r="J463" s="11" t="str">
        <f t="shared" si="74"/>
        <v>Yes</v>
      </c>
      <c r="K463" s="11" t="str">
        <f t="shared" si="75"/>
        <v>No</v>
      </c>
      <c r="L463" s="11">
        <f>INT(ResourceEffects[[#This Row],[Time Factor]]*TimeInterval/60/60/24)</f>
        <v>0</v>
      </c>
      <c r="M463" s="11">
        <f>INT(ResourceEffects[[#This Row],[Time Factor]]*TimeInterval/60/60)-ResourceEffects[[#This Row],[Days]]*24</f>
        <v>0</v>
      </c>
      <c r="N463" s="11">
        <f>INT(ResourceEffects[[#This Row],[Time Factor]]*TimeInterval/60)-ResourceEffects[[#This Row],[Hours]]*60-ResourceEffects[[#This Row],[Days]]*60*24</f>
        <v>0</v>
      </c>
      <c r="O463" s="11">
        <f>ResourceEffects[[#This Row],[Time Factor]]*TimeInterval-ResourceEffects[[#This Row],[Min]]*60-ResourceEffects[[#This Row],[Hours]]*60*60-ResourceEffects[[#This Row],[Days]]*60*60*24</f>
        <v>0</v>
      </c>
      <c r="P463" s="12">
        <f t="shared" ca="1" si="72"/>
        <v>187609436</v>
      </c>
      <c r="Q463" s="12">
        <f>_xlfn.XLOOKUP(ResourceEffects[[#This Row],[Protocol Name]],ProtocolNamesCol,ProtocolIds,"")</f>
        <v>25901</v>
      </c>
      <c r="R463" s="12">
        <f>ResourceEffects[[#This Row],[Time Factor]]</f>
        <v>0</v>
      </c>
      <c r="S463" s="12">
        <f>ResourceEffects[[#This Row],[Drone ID]]</f>
        <v>0</v>
      </c>
      <c r="T463" s="12">
        <f>_xlfn.XLOOKUP(ResourceEffects[[#This Row],[Resource Name]],ResourceNames,ResourceIds,"")</f>
        <v>5011</v>
      </c>
      <c r="U463" s="12">
        <f>_xlfn.XLOOKUP(ResourceEffects[[#This Row],[Event Type]],EventTypeNames,EventTypeIds,"")</f>
        <v>1</v>
      </c>
      <c r="V463" s="12">
        <f>IF(ResourceEffects[[#This Row],[Is Local]]="Yes",1,0)</f>
        <v>1</v>
      </c>
      <c r="W463" s="12">
        <f>IF(ResourceEffects[[#This Row],[Is Installed]]="Yes",1,0)</f>
        <v>0</v>
      </c>
      <c r="X463" s="12">
        <f>IF(ResourceEffects[[#This Row],[Status]]="Locked",1,0)</f>
        <v>0</v>
      </c>
      <c r="Y463" s="12">
        <f>IF(ResourceEffects[[#This Row],[event_type]]=1,0,1)</f>
        <v>0</v>
      </c>
      <c r="Z463" s="12">
        <f>IF(ResourceEffects[[#This Row],[Use Abundancies]]="Yes",1,0)</f>
        <v>0</v>
      </c>
      <c r="AA463" s="12">
        <f>ResourceEffects[[#This Row],[∆]]</f>
        <v>1</v>
      </c>
    </row>
    <row r="464" spans="1:27" x14ac:dyDescent="0.3">
      <c r="A464" s="15">
        <v>0</v>
      </c>
      <c r="B464" t="s">
        <v>147</v>
      </c>
      <c r="D464" s="11" t="s">
        <v>394</v>
      </c>
      <c r="E464" s="11">
        <v>1</v>
      </c>
      <c r="F464" s="27" t="s">
        <v>387</v>
      </c>
      <c r="G464" t="s">
        <v>298</v>
      </c>
      <c r="H464" s="11" t="str">
        <f t="shared" si="73"/>
        <v>No</v>
      </c>
      <c r="I464" s="11">
        <f>0</f>
        <v>0</v>
      </c>
      <c r="J464" s="11" t="str">
        <f t="shared" si="74"/>
        <v>Yes</v>
      </c>
      <c r="K464" s="11" t="str">
        <f t="shared" si="75"/>
        <v>No</v>
      </c>
      <c r="L464" s="11">
        <f>INT(ResourceEffects[[#This Row],[Time Factor]]*TimeInterval/60/60/24)</f>
        <v>0</v>
      </c>
      <c r="M464" s="11">
        <f>INT(ResourceEffects[[#This Row],[Time Factor]]*TimeInterval/60/60)-ResourceEffects[[#This Row],[Days]]*24</f>
        <v>0</v>
      </c>
      <c r="N464" s="11">
        <f>INT(ResourceEffects[[#This Row],[Time Factor]]*TimeInterval/60)-ResourceEffects[[#This Row],[Hours]]*60-ResourceEffects[[#This Row],[Days]]*60*24</f>
        <v>0</v>
      </c>
      <c r="O464" s="11">
        <f>ResourceEffects[[#This Row],[Time Factor]]*TimeInterval-ResourceEffects[[#This Row],[Min]]*60-ResourceEffects[[#This Row],[Hours]]*60*60-ResourceEffects[[#This Row],[Days]]*60*60*24</f>
        <v>0</v>
      </c>
      <c r="P464" s="12">
        <f t="shared" ca="1" si="72"/>
        <v>521441736</v>
      </c>
      <c r="Q464" s="12">
        <f>_xlfn.XLOOKUP(ResourceEffects[[#This Row],[Protocol Name]],ProtocolNamesCol,ProtocolIds,"")</f>
        <v>25901</v>
      </c>
      <c r="R464" s="12">
        <f>ResourceEffects[[#This Row],[Time Factor]]</f>
        <v>0</v>
      </c>
      <c r="S464" s="12">
        <f>ResourceEffects[[#This Row],[Drone ID]]</f>
        <v>0</v>
      </c>
      <c r="T464" s="12">
        <f>_xlfn.XLOOKUP(ResourceEffects[[#This Row],[Resource Name]],ResourceNames,ResourceIds,"")</f>
        <v>5131</v>
      </c>
      <c r="U464" s="12">
        <f>_xlfn.XLOOKUP(ResourceEffects[[#This Row],[Event Type]],EventTypeNames,EventTypeIds,"")</f>
        <v>1</v>
      </c>
      <c r="V464" s="12">
        <f>IF(ResourceEffects[[#This Row],[Is Local]]="Yes",1,0)</f>
        <v>1</v>
      </c>
      <c r="W464" s="12">
        <f>IF(ResourceEffects[[#This Row],[Is Installed]]="Yes",1,0)</f>
        <v>0</v>
      </c>
      <c r="X464" s="12">
        <f>IF(ResourceEffects[[#This Row],[Status]]="Locked",1,0)</f>
        <v>0</v>
      </c>
      <c r="Y464" s="12">
        <f>IF(ResourceEffects[[#This Row],[event_type]]=1,0,1)</f>
        <v>0</v>
      </c>
      <c r="Z464" s="12">
        <f>IF(ResourceEffects[[#This Row],[Use Abundancies]]="Yes",1,0)</f>
        <v>0</v>
      </c>
      <c r="AA464" s="12">
        <f>ResourceEffects[[#This Row],[∆]]</f>
        <v>1</v>
      </c>
    </row>
    <row r="465" spans="1:27" x14ac:dyDescent="0.3">
      <c r="A465" s="15">
        <v>0</v>
      </c>
      <c r="B465" t="s">
        <v>147</v>
      </c>
      <c r="D465" s="11" t="s">
        <v>394</v>
      </c>
      <c r="E465" s="11">
        <v>1</v>
      </c>
      <c r="F465" s="27" t="s">
        <v>387</v>
      </c>
      <c r="G465" t="s">
        <v>300</v>
      </c>
      <c r="H465" s="11" t="str">
        <f t="shared" si="73"/>
        <v>No</v>
      </c>
      <c r="I465" s="11">
        <f>0</f>
        <v>0</v>
      </c>
      <c r="J465" s="11" t="str">
        <f t="shared" si="74"/>
        <v>Yes</v>
      </c>
      <c r="K465" s="11" t="str">
        <f t="shared" si="75"/>
        <v>No</v>
      </c>
      <c r="L465" s="11">
        <f>INT(ResourceEffects[[#This Row],[Time Factor]]*TimeInterval/60/60/24)</f>
        <v>0</v>
      </c>
      <c r="M465" s="11">
        <f>INT(ResourceEffects[[#This Row],[Time Factor]]*TimeInterval/60/60)-ResourceEffects[[#This Row],[Days]]*24</f>
        <v>0</v>
      </c>
      <c r="N465" s="11">
        <f>INT(ResourceEffects[[#This Row],[Time Factor]]*TimeInterval/60)-ResourceEffects[[#This Row],[Hours]]*60-ResourceEffects[[#This Row],[Days]]*60*24</f>
        <v>0</v>
      </c>
      <c r="O465" s="11">
        <f>ResourceEffects[[#This Row],[Time Factor]]*TimeInterval-ResourceEffects[[#This Row],[Min]]*60-ResourceEffects[[#This Row],[Hours]]*60*60-ResourceEffects[[#This Row],[Days]]*60*60*24</f>
        <v>0</v>
      </c>
      <c r="P465" s="12">
        <f t="shared" ca="1" si="72"/>
        <v>671249299</v>
      </c>
      <c r="Q465" s="12">
        <f>_xlfn.XLOOKUP(ResourceEffects[[#This Row],[Protocol Name]],ProtocolNamesCol,ProtocolIds,"")</f>
        <v>25901</v>
      </c>
      <c r="R465" s="12">
        <f>ResourceEffects[[#This Row],[Time Factor]]</f>
        <v>0</v>
      </c>
      <c r="S465" s="12">
        <f>ResourceEffects[[#This Row],[Drone ID]]</f>
        <v>0</v>
      </c>
      <c r="T465" s="12">
        <f>_xlfn.XLOOKUP(ResourceEffects[[#This Row],[Resource Name]],ResourceNames,ResourceIds,"")</f>
        <v>5221</v>
      </c>
      <c r="U465" s="12">
        <f>_xlfn.XLOOKUP(ResourceEffects[[#This Row],[Event Type]],EventTypeNames,EventTypeIds,"")</f>
        <v>1</v>
      </c>
      <c r="V465" s="12">
        <f>IF(ResourceEffects[[#This Row],[Is Local]]="Yes",1,0)</f>
        <v>1</v>
      </c>
      <c r="W465" s="12">
        <f>IF(ResourceEffects[[#This Row],[Is Installed]]="Yes",1,0)</f>
        <v>0</v>
      </c>
      <c r="X465" s="12">
        <f>IF(ResourceEffects[[#This Row],[Status]]="Locked",1,0)</f>
        <v>0</v>
      </c>
      <c r="Y465" s="12">
        <f>IF(ResourceEffects[[#This Row],[event_type]]=1,0,1)</f>
        <v>0</v>
      </c>
      <c r="Z465" s="12">
        <f>IF(ResourceEffects[[#This Row],[Use Abundancies]]="Yes",1,0)</f>
        <v>0</v>
      </c>
      <c r="AA465" s="12">
        <f>ResourceEffects[[#This Row],[∆]]</f>
        <v>1</v>
      </c>
    </row>
    <row r="466" spans="1:27" x14ac:dyDescent="0.3">
      <c r="A466" s="15">
        <v>0</v>
      </c>
      <c r="B466" t="s">
        <v>147</v>
      </c>
      <c r="D466" s="11" t="s">
        <v>394</v>
      </c>
      <c r="E466" s="11">
        <v>1</v>
      </c>
      <c r="F466" s="27" t="s">
        <v>387</v>
      </c>
      <c r="G466" t="s">
        <v>302</v>
      </c>
      <c r="H466" s="11" t="str">
        <f t="shared" si="73"/>
        <v>No</v>
      </c>
      <c r="I466" s="11">
        <f>0</f>
        <v>0</v>
      </c>
      <c r="J466" s="11" t="str">
        <f t="shared" si="74"/>
        <v>Yes</v>
      </c>
      <c r="K466" s="11" t="str">
        <f t="shared" si="75"/>
        <v>No</v>
      </c>
      <c r="L466" s="11">
        <f>INT(ResourceEffects[[#This Row],[Time Factor]]*TimeInterval/60/60/24)</f>
        <v>0</v>
      </c>
      <c r="M466" s="11">
        <f>INT(ResourceEffects[[#This Row],[Time Factor]]*TimeInterval/60/60)-ResourceEffects[[#This Row],[Days]]*24</f>
        <v>0</v>
      </c>
      <c r="N466" s="11">
        <f>INT(ResourceEffects[[#This Row],[Time Factor]]*TimeInterval/60)-ResourceEffects[[#This Row],[Hours]]*60-ResourceEffects[[#This Row],[Days]]*60*24</f>
        <v>0</v>
      </c>
      <c r="O466" s="11">
        <f>ResourceEffects[[#This Row],[Time Factor]]*TimeInterval-ResourceEffects[[#This Row],[Min]]*60-ResourceEffects[[#This Row],[Hours]]*60*60-ResourceEffects[[#This Row],[Days]]*60*60*24</f>
        <v>0</v>
      </c>
      <c r="P466" s="12">
        <f t="shared" ca="1" si="72"/>
        <v>893282198</v>
      </c>
      <c r="Q466" s="12">
        <f>_xlfn.XLOOKUP(ResourceEffects[[#This Row],[Protocol Name]],ProtocolNamesCol,ProtocolIds,"")</f>
        <v>25901</v>
      </c>
      <c r="R466" s="12">
        <f>ResourceEffects[[#This Row],[Time Factor]]</f>
        <v>0</v>
      </c>
      <c r="S466" s="12">
        <f>ResourceEffects[[#This Row],[Drone ID]]</f>
        <v>0</v>
      </c>
      <c r="T466" s="12">
        <f>_xlfn.XLOOKUP(ResourceEffects[[#This Row],[Resource Name]],ResourceNames,ResourceIds,"")</f>
        <v>5211</v>
      </c>
      <c r="U466" s="12">
        <f>_xlfn.XLOOKUP(ResourceEffects[[#This Row],[Event Type]],EventTypeNames,EventTypeIds,"")</f>
        <v>1</v>
      </c>
      <c r="V466" s="12">
        <f>IF(ResourceEffects[[#This Row],[Is Local]]="Yes",1,0)</f>
        <v>1</v>
      </c>
      <c r="W466" s="12">
        <f>IF(ResourceEffects[[#This Row],[Is Installed]]="Yes",1,0)</f>
        <v>0</v>
      </c>
      <c r="X466" s="12">
        <f>IF(ResourceEffects[[#This Row],[Status]]="Locked",1,0)</f>
        <v>0</v>
      </c>
      <c r="Y466" s="12">
        <f>IF(ResourceEffects[[#This Row],[event_type]]=1,0,1)</f>
        <v>0</v>
      </c>
      <c r="Z466" s="12">
        <f>IF(ResourceEffects[[#This Row],[Use Abundancies]]="Yes",1,0)</f>
        <v>0</v>
      </c>
      <c r="AA466" s="12">
        <f>ResourceEffects[[#This Row],[∆]]</f>
        <v>1</v>
      </c>
    </row>
    <row r="467" spans="1:27" x14ac:dyDescent="0.3">
      <c r="A467" s="15">
        <v>0</v>
      </c>
      <c r="B467" t="s">
        <v>147</v>
      </c>
      <c r="D467" s="11" t="s">
        <v>394</v>
      </c>
      <c r="E467" s="11">
        <v>1</v>
      </c>
      <c r="F467" s="27" t="s">
        <v>387</v>
      </c>
      <c r="G467" t="s">
        <v>322</v>
      </c>
      <c r="H467" s="11" t="str">
        <f t="shared" si="73"/>
        <v>No</v>
      </c>
      <c r="I467" s="11">
        <f>0</f>
        <v>0</v>
      </c>
      <c r="J467" s="11" t="str">
        <f t="shared" si="74"/>
        <v>Yes</v>
      </c>
      <c r="K467" s="11" t="str">
        <f t="shared" si="75"/>
        <v>No</v>
      </c>
      <c r="L467" s="11">
        <f>INT(ResourceEffects[[#This Row],[Time Factor]]*TimeInterval/60/60/24)</f>
        <v>0</v>
      </c>
      <c r="M467" s="11">
        <f>INT(ResourceEffects[[#This Row],[Time Factor]]*TimeInterval/60/60)-ResourceEffects[[#This Row],[Days]]*24</f>
        <v>0</v>
      </c>
      <c r="N467" s="11">
        <f>INT(ResourceEffects[[#This Row],[Time Factor]]*TimeInterval/60)-ResourceEffects[[#This Row],[Hours]]*60-ResourceEffects[[#This Row],[Days]]*60*24</f>
        <v>0</v>
      </c>
      <c r="O467" s="11">
        <f>ResourceEffects[[#This Row],[Time Factor]]*TimeInterval-ResourceEffects[[#This Row],[Min]]*60-ResourceEffects[[#This Row],[Hours]]*60*60-ResourceEffects[[#This Row],[Days]]*60*60*24</f>
        <v>0</v>
      </c>
      <c r="P467" s="12">
        <f t="shared" ca="1" si="72"/>
        <v>339781354</v>
      </c>
      <c r="Q467" s="12">
        <f>_xlfn.XLOOKUP(ResourceEffects[[#This Row],[Protocol Name]],ProtocolNamesCol,ProtocolIds,"")</f>
        <v>25901</v>
      </c>
      <c r="R467" s="12">
        <f>ResourceEffects[[#This Row],[Time Factor]]</f>
        <v>0</v>
      </c>
      <c r="S467" s="12">
        <f>ResourceEffects[[#This Row],[Drone ID]]</f>
        <v>0</v>
      </c>
      <c r="T467" s="12">
        <f>_xlfn.XLOOKUP(ResourceEffects[[#This Row],[Resource Name]],ResourceNames,ResourceIds,"")</f>
        <v>5501</v>
      </c>
      <c r="U467" s="12">
        <f>_xlfn.XLOOKUP(ResourceEffects[[#This Row],[Event Type]],EventTypeNames,EventTypeIds,"")</f>
        <v>1</v>
      </c>
      <c r="V467" s="12">
        <f>IF(ResourceEffects[[#This Row],[Is Local]]="Yes",1,0)</f>
        <v>1</v>
      </c>
      <c r="W467" s="12">
        <f>IF(ResourceEffects[[#This Row],[Is Installed]]="Yes",1,0)</f>
        <v>0</v>
      </c>
      <c r="X467" s="12">
        <f>IF(ResourceEffects[[#This Row],[Status]]="Locked",1,0)</f>
        <v>0</v>
      </c>
      <c r="Y467" s="12">
        <f>IF(ResourceEffects[[#This Row],[event_type]]=1,0,1)</f>
        <v>0</v>
      </c>
      <c r="Z467" s="12">
        <f>IF(ResourceEffects[[#This Row],[Use Abundancies]]="Yes",1,0)</f>
        <v>0</v>
      </c>
      <c r="AA467" s="12">
        <f>ResourceEffects[[#This Row],[∆]]</f>
        <v>1</v>
      </c>
    </row>
    <row r="468" spans="1:27" x14ac:dyDescent="0.3">
      <c r="A468" s="16">
        <v>0</v>
      </c>
      <c r="B468" t="s">
        <v>493</v>
      </c>
      <c r="C468" s="14" t="s">
        <v>480</v>
      </c>
      <c r="D468" s="11" t="s">
        <v>394</v>
      </c>
      <c r="E468" s="11">
        <v>1</v>
      </c>
      <c r="F468" s="27" t="s">
        <v>387</v>
      </c>
      <c r="G468" t="s">
        <v>388</v>
      </c>
      <c r="H468" s="11" t="str">
        <f t="shared" si="73"/>
        <v>No</v>
      </c>
      <c r="I468" s="11">
        <f>0</f>
        <v>0</v>
      </c>
      <c r="J468" s="11" t="str">
        <f t="shared" si="74"/>
        <v>Yes</v>
      </c>
      <c r="K468" s="11" t="str">
        <f t="shared" si="75"/>
        <v>No</v>
      </c>
      <c r="L468" s="11">
        <f>INT(ResourceEffects[[#This Row],[Time Factor]]*TimeInterval/60/60/24)</f>
        <v>0</v>
      </c>
      <c r="M468" s="11">
        <f>INT(ResourceEffects[[#This Row],[Time Factor]]*TimeInterval/60/60)-ResourceEffects[[#This Row],[Days]]*24</f>
        <v>0</v>
      </c>
      <c r="N468" s="11">
        <f>INT(ResourceEffects[[#This Row],[Time Factor]]*TimeInterval/60)-ResourceEffects[[#This Row],[Hours]]*60-ResourceEffects[[#This Row],[Days]]*60*24</f>
        <v>0</v>
      </c>
      <c r="O468" s="11">
        <f>ResourceEffects[[#This Row],[Time Factor]]*TimeInterval-ResourceEffects[[#This Row],[Min]]*60-ResourceEffects[[#This Row],[Hours]]*60*60-ResourceEffects[[#This Row],[Days]]*60*60*24</f>
        <v>0</v>
      </c>
      <c r="P468" s="12">
        <f t="shared" ca="1" si="72"/>
        <v>24127132</v>
      </c>
      <c r="Q468" s="12">
        <f>_xlfn.XLOOKUP(ResourceEffects[[#This Row],[Protocol Name]],ProtocolNamesCol,ProtocolIds,"")</f>
        <v>30003</v>
      </c>
      <c r="R468" s="12">
        <f>ResourceEffects[[#This Row],[Time Factor]]</f>
        <v>0</v>
      </c>
      <c r="S468" s="12">
        <f>ResourceEffects[[#This Row],[Drone ID]]</f>
        <v>0</v>
      </c>
      <c r="T468" s="12">
        <f>_xlfn.XLOOKUP(ResourceEffects[[#This Row],[Resource Name]],ResourceNames,ResourceIds,"")</f>
        <v>-1</v>
      </c>
      <c r="U468" s="12">
        <f>_xlfn.XLOOKUP(ResourceEffects[[#This Row],[Event Type]],EventTypeNames,EventTypeIds,"")</f>
        <v>1</v>
      </c>
      <c r="V468" s="12">
        <f>IF(ResourceEffects[[#This Row],[Is Local]]="Yes",1,0)</f>
        <v>1</v>
      </c>
      <c r="W468" s="12">
        <f>IF(ResourceEffects[[#This Row],[Is Installed]]="Yes",1,0)</f>
        <v>0</v>
      </c>
      <c r="X468" s="12">
        <f>IF(ResourceEffects[[#This Row],[Status]]="Locked",1,0)</f>
        <v>0</v>
      </c>
      <c r="Y468" s="12">
        <f>IF(ResourceEffects[[#This Row],[event_type]]=1,0,1)</f>
        <v>0</v>
      </c>
      <c r="Z468" s="12">
        <f>IF(ResourceEffects[[#This Row],[Use Abundancies]]="Yes",1,0)</f>
        <v>0</v>
      </c>
      <c r="AA468" s="12">
        <f>ResourceEffects[[#This Row],[∆]]</f>
        <v>1</v>
      </c>
    </row>
  </sheetData>
  <sheetProtection formatCells="0" formatColumns="0" formatRows="0" insertColumns="0" insertRows="0" insertHyperlinks="0" deleteColumns="0" deleteRows="0" sort="0" autoFilter="0" pivotTables="0"/>
  <mergeCells count="2">
    <mergeCell ref="A2:O2"/>
    <mergeCell ref="P2:AA2"/>
  </mergeCells>
  <phoneticPr fontId="6" type="noConversion"/>
  <conditionalFormatting sqref="F1 F3:F1048576">
    <cfRule type="cellIs" dxfId="7256" priority="7985" operator="equal">
      <formula>"Unlocked"</formula>
    </cfRule>
    <cfRule type="cellIs" dxfId="7255" priority="7986" operator="equal">
      <formula>"Locked"</formula>
    </cfRule>
  </conditionalFormatting>
  <conditionalFormatting sqref="G1 G3:G1048576">
    <cfRule type="containsText" dxfId="7254" priority="7984" operator="containsText" text="Param">
      <formula>NOT(ISERROR(SEARCH("Param",G1)))</formula>
    </cfRule>
  </conditionalFormatting>
  <conditionalFormatting sqref="I4:I468">
    <cfRule type="cellIs" dxfId="7253" priority="7983" operator="lessThan">
      <formula>0</formula>
    </cfRule>
  </conditionalFormatting>
  <conditionalFormatting sqref="D4:D468">
    <cfRule type="containsText" dxfId="7252" priority="7981" operator="containsText" text="Dec">
      <formula>NOT(ISERROR(SEARCH("Dec",D4)))</formula>
    </cfRule>
    <cfRule type="containsText" dxfId="7251" priority="7982" operator="containsText" text="Inc">
      <formula>NOT(ISERROR(SEARCH("Inc",D4)))</formula>
    </cfRule>
  </conditionalFormatting>
  <conditionalFormatting sqref="F239">
    <cfRule type="cellIs" dxfId="7250" priority="7971" operator="equal">
      <formula>"Unlocked"</formula>
    </cfRule>
    <cfRule type="cellIs" dxfId="7249" priority="7972" operator="equal">
      <formula>"Locked"</formula>
    </cfRule>
  </conditionalFormatting>
  <conditionalFormatting sqref="G239">
    <cfRule type="containsText" dxfId="7248" priority="7970" operator="containsText" text="Param">
      <formula>NOT(ISERROR(SEARCH("Param",G239)))</formula>
    </cfRule>
  </conditionalFormatting>
  <conditionalFormatting sqref="I239">
    <cfRule type="cellIs" dxfId="7247" priority="7969" operator="lessThan">
      <formula>0</formula>
    </cfRule>
  </conditionalFormatting>
  <conditionalFormatting sqref="D239">
    <cfRule type="containsText" dxfId="7246" priority="7967" operator="containsText" text="Dec">
      <formula>NOT(ISERROR(SEARCH("Dec",D239)))</formula>
    </cfRule>
    <cfRule type="containsText" dxfId="7245" priority="7968" operator="containsText" text="Inc">
      <formula>NOT(ISERROR(SEARCH("Inc",D239)))</formula>
    </cfRule>
  </conditionalFormatting>
  <conditionalFormatting sqref="F240">
    <cfRule type="cellIs" dxfId="7244" priority="7965" operator="equal">
      <formula>"Unlocked"</formula>
    </cfRule>
    <cfRule type="cellIs" dxfId="7243" priority="7966" operator="equal">
      <formula>"Locked"</formula>
    </cfRule>
  </conditionalFormatting>
  <conditionalFormatting sqref="G240">
    <cfRule type="containsText" dxfId="7242" priority="7964" operator="containsText" text="Param">
      <formula>NOT(ISERROR(SEARCH("Param",G240)))</formula>
    </cfRule>
  </conditionalFormatting>
  <conditionalFormatting sqref="I240">
    <cfRule type="cellIs" dxfId="7241" priority="7963" operator="lessThan">
      <formula>0</formula>
    </cfRule>
  </conditionalFormatting>
  <conditionalFormatting sqref="D240">
    <cfRule type="containsText" dxfId="7240" priority="7961" operator="containsText" text="Dec">
      <formula>NOT(ISERROR(SEARCH("Dec",D240)))</formula>
    </cfRule>
    <cfRule type="containsText" dxfId="7239" priority="7962" operator="containsText" text="Inc">
      <formula>NOT(ISERROR(SEARCH("Inc",D240)))</formula>
    </cfRule>
  </conditionalFormatting>
  <conditionalFormatting sqref="F241">
    <cfRule type="cellIs" dxfId="7238" priority="7959" operator="equal">
      <formula>"Unlocked"</formula>
    </cfRule>
    <cfRule type="cellIs" dxfId="7237" priority="7960" operator="equal">
      <formula>"Locked"</formula>
    </cfRule>
  </conditionalFormatting>
  <conditionalFormatting sqref="G241">
    <cfRule type="containsText" dxfId="7236" priority="7958" operator="containsText" text="Param">
      <formula>NOT(ISERROR(SEARCH("Param",G241)))</formula>
    </cfRule>
  </conditionalFormatting>
  <conditionalFormatting sqref="I241">
    <cfRule type="cellIs" dxfId="7235" priority="7957" operator="lessThan">
      <formula>0</formula>
    </cfRule>
  </conditionalFormatting>
  <conditionalFormatting sqref="D241">
    <cfRule type="containsText" dxfId="7234" priority="7955" operator="containsText" text="Dec">
      <formula>NOT(ISERROR(SEARCH("Dec",D241)))</formula>
    </cfRule>
    <cfRule type="containsText" dxfId="7233" priority="7956" operator="containsText" text="Inc">
      <formula>NOT(ISERROR(SEARCH("Inc",D241)))</formula>
    </cfRule>
  </conditionalFormatting>
  <conditionalFormatting sqref="F242:F246">
    <cfRule type="cellIs" dxfId="7232" priority="7952" operator="equal">
      <formula>"Unlocked"</formula>
    </cfRule>
    <cfRule type="cellIs" dxfId="7231" priority="7953" operator="equal">
      <formula>"Locked"</formula>
    </cfRule>
  </conditionalFormatting>
  <conditionalFormatting sqref="G242:G246">
    <cfRule type="containsText" dxfId="7230" priority="7951" operator="containsText" text="Param">
      <formula>NOT(ISERROR(SEARCH("Param",G242)))</formula>
    </cfRule>
  </conditionalFormatting>
  <conditionalFormatting sqref="I242:I246">
    <cfRule type="cellIs" dxfId="7229" priority="7950" operator="lessThan">
      <formula>0</formula>
    </cfRule>
  </conditionalFormatting>
  <conditionalFormatting sqref="D242:D246">
    <cfRule type="containsText" dxfId="7228" priority="7948" operator="containsText" text="Dec">
      <formula>NOT(ISERROR(SEARCH("Dec",D242)))</formula>
    </cfRule>
    <cfRule type="containsText" dxfId="7227" priority="7949" operator="containsText" text="Inc">
      <formula>NOT(ISERROR(SEARCH("Inc",D242)))</formula>
    </cfRule>
  </conditionalFormatting>
  <conditionalFormatting sqref="F247:F251">
    <cfRule type="cellIs" dxfId="7226" priority="7946" operator="equal">
      <formula>"Unlocked"</formula>
    </cfRule>
    <cfRule type="cellIs" dxfId="7225" priority="7947" operator="equal">
      <formula>"Locked"</formula>
    </cfRule>
  </conditionalFormatting>
  <conditionalFormatting sqref="G247:G251">
    <cfRule type="containsText" dxfId="7224" priority="7945" operator="containsText" text="Param">
      <formula>NOT(ISERROR(SEARCH("Param",G247)))</formula>
    </cfRule>
  </conditionalFormatting>
  <conditionalFormatting sqref="I247:I251">
    <cfRule type="cellIs" dxfId="7223" priority="7944" operator="lessThan">
      <formula>0</formula>
    </cfRule>
  </conditionalFormatting>
  <conditionalFormatting sqref="D247:D251">
    <cfRule type="containsText" dxfId="7222" priority="7942" operator="containsText" text="Dec">
      <formula>NOT(ISERROR(SEARCH("Dec",D247)))</formula>
    </cfRule>
    <cfRule type="containsText" dxfId="7221" priority="7943" operator="containsText" text="Inc">
      <formula>NOT(ISERROR(SEARCH("Inc",D247)))</formula>
    </cfRule>
  </conditionalFormatting>
  <conditionalFormatting sqref="F247:F251">
    <cfRule type="cellIs" dxfId="7220" priority="7940" operator="equal">
      <formula>"Unlocked"</formula>
    </cfRule>
    <cfRule type="cellIs" dxfId="7219" priority="7941" operator="equal">
      <formula>"Locked"</formula>
    </cfRule>
  </conditionalFormatting>
  <conditionalFormatting sqref="G247:G251">
    <cfRule type="containsText" dxfId="7218" priority="7939" operator="containsText" text="Param">
      <formula>NOT(ISERROR(SEARCH("Param",G247)))</formula>
    </cfRule>
  </conditionalFormatting>
  <conditionalFormatting sqref="I247:I251">
    <cfRule type="cellIs" dxfId="7217" priority="7938" operator="lessThan">
      <formula>0</formula>
    </cfRule>
  </conditionalFormatting>
  <conditionalFormatting sqref="D247:D251">
    <cfRule type="containsText" dxfId="7216" priority="7936" operator="containsText" text="Dec">
      <formula>NOT(ISERROR(SEARCH("Dec",D247)))</formula>
    </cfRule>
    <cfRule type="containsText" dxfId="7215" priority="7937" operator="containsText" text="Inc">
      <formula>NOT(ISERROR(SEARCH("Inc",D247)))</formula>
    </cfRule>
  </conditionalFormatting>
  <conditionalFormatting sqref="F252:F256">
    <cfRule type="cellIs" dxfId="7214" priority="7934" operator="equal">
      <formula>"Unlocked"</formula>
    </cfRule>
    <cfRule type="cellIs" dxfId="7213" priority="7935" operator="equal">
      <formula>"Locked"</formula>
    </cfRule>
  </conditionalFormatting>
  <conditionalFormatting sqref="G252:G256">
    <cfRule type="containsText" dxfId="7212" priority="7933" operator="containsText" text="Param">
      <formula>NOT(ISERROR(SEARCH("Param",G252)))</formula>
    </cfRule>
  </conditionalFormatting>
  <conditionalFormatting sqref="I252:I256">
    <cfRule type="cellIs" dxfId="7211" priority="7932" operator="lessThan">
      <formula>0</formula>
    </cfRule>
  </conditionalFormatting>
  <conditionalFormatting sqref="D252:D256">
    <cfRule type="containsText" dxfId="7210" priority="7930" operator="containsText" text="Dec">
      <formula>NOT(ISERROR(SEARCH("Dec",D252)))</formula>
    </cfRule>
    <cfRule type="containsText" dxfId="7209" priority="7931" operator="containsText" text="Inc">
      <formula>NOT(ISERROR(SEARCH("Inc",D252)))</formula>
    </cfRule>
  </conditionalFormatting>
  <conditionalFormatting sqref="F252:F256">
    <cfRule type="cellIs" dxfId="7208" priority="7928" operator="equal">
      <formula>"Unlocked"</formula>
    </cfRule>
    <cfRule type="cellIs" dxfId="7207" priority="7929" operator="equal">
      <formula>"Locked"</formula>
    </cfRule>
  </conditionalFormatting>
  <conditionalFormatting sqref="G252:G256">
    <cfRule type="containsText" dxfId="7206" priority="7927" operator="containsText" text="Param">
      <formula>NOT(ISERROR(SEARCH("Param",G252)))</formula>
    </cfRule>
  </conditionalFormatting>
  <conditionalFormatting sqref="I252:I256">
    <cfRule type="cellIs" dxfId="7205" priority="7926" operator="lessThan">
      <formula>0</formula>
    </cfRule>
  </conditionalFormatting>
  <conditionalFormatting sqref="D252:D256">
    <cfRule type="containsText" dxfId="7204" priority="7924" operator="containsText" text="Dec">
      <formula>NOT(ISERROR(SEARCH("Dec",D252)))</formula>
    </cfRule>
    <cfRule type="containsText" dxfId="7203" priority="7925" operator="containsText" text="Inc">
      <formula>NOT(ISERROR(SEARCH("Inc",D252)))</formula>
    </cfRule>
  </conditionalFormatting>
  <conditionalFormatting sqref="F252:F256">
    <cfRule type="cellIs" dxfId="7202" priority="7922" operator="equal">
      <formula>"Unlocked"</formula>
    </cfRule>
    <cfRule type="cellIs" dxfId="7201" priority="7923" operator="equal">
      <formula>"Locked"</formula>
    </cfRule>
  </conditionalFormatting>
  <conditionalFormatting sqref="G252:G256">
    <cfRule type="containsText" dxfId="7200" priority="7921" operator="containsText" text="Param">
      <formula>NOT(ISERROR(SEARCH("Param",G252)))</formula>
    </cfRule>
  </conditionalFormatting>
  <conditionalFormatting sqref="I252:I256">
    <cfRule type="cellIs" dxfId="7199" priority="7920" operator="lessThan">
      <formula>0</formula>
    </cfRule>
  </conditionalFormatting>
  <conditionalFormatting sqref="D252:D256">
    <cfRule type="containsText" dxfId="7198" priority="7918" operator="containsText" text="Dec">
      <formula>NOT(ISERROR(SEARCH("Dec",D252)))</formula>
    </cfRule>
    <cfRule type="containsText" dxfId="7197" priority="7919" operator="containsText" text="Inc">
      <formula>NOT(ISERROR(SEARCH("Inc",D252)))</formula>
    </cfRule>
  </conditionalFormatting>
  <conditionalFormatting sqref="F257:F261">
    <cfRule type="cellIs" dxfId="7196" priority="7916" operator="equal">
      <formula>"Unlocked"</formula>
    </cfRule>
    <cfRule type="cellIs" dxfId="7195" priority="7917" operator="equal">
      <formula>"Locked"</formula>
    </cfRule>
  </conditionalFormatting>
  <conditionalFormatting sqref="G257:G261">
    <cfRule type="containsText" dxfId="7194" priority="7915" operator="containsText" text="Param">
      <formula>NOT(ISERROR(SEARCH("Param",G257)))</formula>
    </cfRule>
  </conditionalFormatting>
  <conditionalFormatting sqref="I257:I261">
    <cfRule type="cellIs" dxfId="7193" priority="7914" operator="lessThan">
      <formula>0</formula>
    </cfRule>
  </conditionalFormatting>
  <conditionalFormatting sqref="D257:D261">
    <cfRule type="containsText" dxfId="7192" priority="7912" operator="containsText" text="Dec">
      <formula>NOT(ISERROR(SEARCH("Dec",D257)))</formula>
    </cfRule>
    <cfRule type="containsText" dxfId="7191" priority="7913" operator="containsText" text="Inc">
      <formula>NOT(ISERROR(SEARCH("Inc",D257)))</formula>
    </cfRule>
  </conditionalFormatting>
  <conditionalFormatting sqref="F257:F261">
    <cfRule type="cellIs" dxfId="7190" priority="7910" operator="equal">
      <formula>"Unlocked"</formula>
    </cfRule>
    <cfRule type="cellIs" dxfId="7189" priority="7911" operator="equal">
      <formula>"Locked"</formula>
    </cfRule>
  </conditionalFormatting>
  <conditionalFormatting sqref="G257:G261">
    <cfRule type="containsText" dxfId="7188" priority="7909" operator="containsText" text="Param">
      <formula>NOT(ISERROR(SEARCH("Param",G257)))</formula>
    </cfRule>
  </conditionalFormatting>
  <conditionalFormatting sqref="I257:I261">
    <cfRule type="cellIs" dxfId="7187" priority="7908" operator="lessThan">
      <formula>0</formula>
    </cfRule>
  </conditionalFormatting>
  <conditionalFormatting sqref="D257:D261">
    <cfRule type="containsText" dxfId="7186" priority="7906" operator="containsText" text="Dec">
      <formula>NOT(ISERROR(SEARCH("Dec",D257)))</formula>
    </cfRule>
    <cfRule type="containsText" dxfId="7185" priority="7907" operator="containsText" text="Inc">
      <formula>NOT(ISERROR(SEARCH("Inc",D257)))</formula>
    </cfRule>
  </conditionalFormatting>
  <conditionalFormatting sqref="F257:F261">
    <cfRule type="cellIs" dxfId="7184" priority="7904" operator="equal">
      <formula>"Unlocked"</formula>
    </cfRule>
    <cfRule type="cellIs" dxfId="7183" priority="7905" operator="equal">
      <formula>"Locked"</formula>
    </cfRule>
  </conditionalFormatting>
  <conditionalFormatting sqref="G257:G261">
    <cfRule type="containsText" dxfId="7182" priority="7903" operator="containsText" text="Param">
      <formula>NOT(ISERROR(SEARCH("Param",G257)))</formula>
    </cfRule>
  </conditionalFormatting>
  <conditionalFormatting sqref="I257:I261">
    <cfRule type="cellIs" dxfId="7181" priority="7902" operator="lessThan">
      <formula>0</formula>
    </cfRule>
  </conditionalFormatting>
  <conditionalFormatting sqref="D257:D261">
    <cfRule type="containsText" dxfId="7180" priority="7900" operator="containsText" text="Dec">
      <formula>NOT(ISERROR(SEARCH("Dec",D257)))</formula>
    </cfRule>
    <cfRule type="containsText" dxfId="7179" priority="7901" operator="containsText" text="Inc">
      <formula>NOT(ISERROR(SEARCH("Inc",D257)))</formula>
    </cfRule>
  </conditionalFormatting>
  <conditionalFormatting sqref="F257:F261">
    <cfRule type="cellIs" dxfId="7178" priority="7898" operator="equal">
      <formula>"Unlocked"</formula>
    </cfRule>
    <cfRule type="cellIs" dxfId="7177" priority="7899" operator="equal">
      <formula>"Locked"</formula>
    </cfRule>
  </conditionalFormatting>
  <conditionalFormatting sqref="G257:G261">
    <cfRule type="containsText" dxfId="7176" priority="7897" operator="containsText" text="Param">
      <formula>NOT(ISERROR(SEARCH("Param",G257)))</formula>
    </cfRule>
  </conditionalFormatting>
  <conditionalFormatting sqref="I257:I261">
    <cfRule type="cellIs" dxfId="7175" priority="7896" operator="lessThan">
      <formula>0</formula>
    </cfRule>
  </conditionalFormatting>
  <conditionalFormatting sqref="D257:D261">
    <cfRule type="containsText" dxfId="7174" priority="7894" operator="containsText" text="Dec">
      <formula>NOT(ISERROR(SEARCH("Dec",D257)))</formula>
    </cfRule>
    <cfRule type="containsText" dxfId="7173" priority="7895" operator="containsText" text="Inc">
      <formula>NOT(ISERROR(SEARCH("Inc",D257)))</formula>
    </cfRule>
  </conditionalFormatting>
  <conditionalFormatting sqref="F262:F266">
    <cfRule type="cellIs" dxfId="7172" priority="7892" operator="equal">
      <formula>"Unlocked"</formula>
    </cfRule>
    <cfRule type="cellIs" dxfId="7171" priority="7893" operator="equal">
      <formula>"Locked"</formula>
    </cfRule>
  </conditionalFormatting>
  <conditionalFormatting sqref="G262:G266">
    <cfRule type="containsText" dxfId="7170" priority="7891" operator="containsText" text="Param">
      <formula>NOT(ISERROR(SEARCH("Param",G262)))</formula>
    </cfRule>
  </conditionalFormatting>
  <conditionalFormatting sqref="I262:I266">
    <cfRule type="cellIs" dxfId="7169" priority="7890" operator="lessThan">
      <formula>0</formula>
    </cfRule>
  </conditionalFormatting>
  <conditionalFormatting sqref="D262:D266">
    <cfRule type="containsText" dxfId="7168" priority="7888" operator="containsText" text="Dec">
      <formula>NOT(ISERROR(SEARCH("Dec",D262)))</formula>
    </cfRule>
    <cfRule type="containsText" dxfId="7167" priority="7889" operator="containsText" text="Inc">
      <formula>NOT(ISERROR(SEARCH("Inc",D262)))</formula>
    </cfRule>
  </conditionalFormatting>
  <conditionalFormatting sqref="F262:F266">
    <cfRule type="cellIs" dxfId="7166" priority="7886" operator="equal">
      <formula>"Unlocked"</formula>
    </cfRule>
    <cfRule type="cellIs" dxfId="7165" priority="7887" operator="equal">
      <formula>"Locked"</formula>
    </cfRule>
  </conditionalFormatting>
  <conditionalFormatting sqref="G262:G266">
    <cfRule type="containsText" dxfId="7164" priority="7885" operator="containsText" text="Param">
      <formula>NOT(ISERROR(SEARCH("Param",G262)))</formula>
    </cfRule>
  </conditionalFormatting>
  <conditionalFormatting sqref="I262:I266">
    <cfRule type="cellIs" dxfId="7163" priority="7884" operator="lessThan">
      <formula>0</formula>
    </cfRule>
  </conditionalFormatting>
  <conditionalFormatting sqref="D262:D266">
    <cfRule type="containsText" dxfId="7162" priority="7882" operator="containsText" text="Dec">
      <formula>NOT(ISERROR(SEARCH("Dec",D262)))</formula>
    </cfRule>
    <cfRule type="containsText" dxfId="7161" priority="7883" operator="containsText" text="Inc">
      <formula>NOT(ISERROR(SEARCH("Inc",D262)))</formula>
    </cfRule>
  </conditionalFormatting>
  <conditionalFormatting sqref="F262:F266">
    <cfRule type="cellIs" dxfId="7160" priority="7880" operator="equal">
      <formula>"Unlocked"</formula>
    </cfRule>
    <cfRule type="cellIs" dxfId="7159" priority="7881" operator="equal">
      <formula>"Locked"</formula>
    </cfRule>
  </conditionalFormatting>
  <conditionalFormatting sqref="G262:G266">
    <cfRule type="containsText" dxfId="7158" priority="7879" operator="containsText" text="Param">
      <formula>NOT(ISERROR(SEARCH("Param",G262)))</formula>
    </cfRule>
  </conditionalFormatting>
  <conditionalFormatting sqref="I262:I266">
    <cfRule type="cellIs" dxfId="7157" priority="7878" operator="lessThan">
      <formula>0</formula>
    </cfRule>
  </conditionalFormatting>
  <conditionalFormatting sqref="D262:D266">
    <cfRule type="containsText" dxfId="7156" priority="7876" operator="containsText" text="Dec">
      <formula>NOT(ISERROR(SEARCH("Dec",D262)))</formula>
    </cfRule>
    <cfRule type="containsText" dxfId="7155" priority="7877" operator="containsText" text="Inc">
      <formula>NOT(ISERROR(SEARCH("Inc",D262)))</formula>
    </cfRule>
  </conditionalFormatting>
  <conditionalFormatting sqref="F262:F266">
    <cfRule type="cellIs" dxfId="7154" priority="7874" operator="equal">
      <formula>"Unlocked"</formula>
    </cfRule>
    <cfRule type="cellIs" dxfId="7153" priority="7875" operator="equal">
      <formula>"Locked"</formula>
    </cfRule>
  </conditionalFormatting>
  <conditionalFormatting sqref="G262:G266">
    <cfRule type="containsText" dxfId="7152" priority="7873" operator="containsText" text="Param">
      <formula>NOT(ISERROR(SEARCH("Param",G262)))</formula>
    </cfRule>
  </conditionalFormatting>
  <conditionalFormatting sqref="I262:I266">
    <cfRule type="cellIs" dxfId="7151" priority="7872" operator="lessThan">
      <formula>0</formula>
    </cfRule>
  </conditionalFormatting>
  <conditionalFormatting sqref="D262:D266">
    <cfRule type="containsText" dxfId="7150" priority="7870" operator="containsText" text="Dec">
      <formula>NOT(ISERROR(SEARCH("Dec",D262)))</formula>
    </cfRule>
    <cfRule type="containsText" dxfId="7149" priority="7871" operator="containsText" text="Inc">
      <formula>NOT(ISERROR(SEARCH("Inc",D262)))</formula>
    </cfRule>
  </conditionalFormatting>
  <conditionalFormatting sqref="F262:F266">
    <cfRule type="cellIs" dxfId="7148" priority="7868" operator="equal">
      <formula>"Unlocked"</formula>
    </cfRule>
    <cfRule type="cellIs" dxfId="7147" priority="7869" operator="equal">
      <formula>"Locked"</formula>
    </cfRule>
  </conditionalFormatting>
  <conditionalFormatting sqref="G262:G266">
    <cfRule type="containsText" dxfId="7146" priority="7867" operator="containsText" text="Param">
      <formula>NOT(ISERROR(SEARCH("Param",G262)))</formula>
    </cfRule>
  </conditionalFormatting>
  <conditionalFormatting sqref="I262:I266">
    <cfRule type="cellIs" dxfId="7145" priority="7866" operator="lessThan">
      <formula>0</formula>
    </cfRule>
  </conditionalFormatting>
  <conditionalFormatting sqref="D262:D266">
    <cfRule type="containsText" dxfId="7144" priority="7864" operator="containsText" text="Dec">
      <formula>NOT(ISERROR(SEARCH("Dec",D262)))</formula>
    </cfRule>
    <cfRule type="containsText" dxfId="7143" priority="7865" operator="containsText" text="Inc">
      <formula>NOT(ISERROR(SEARCH("Inc",D262)))</formula>
    </cfRule>
  </conditionalFormatting>
  <conditionalFormatting sqref="F267:F271">
    <cfRule type="cellIs" dxfId="7142" priority="7862" operator="equal">
      <formula>"Unlocked"</formula>
    </cfRule>
    <cfRule type="cellIs" dxfId="7141" priority="7863" operator="equal">
      <formula>"Locked"</formula>
    </cfRule>
  </conditionalFormatting>
  <conditionalFormatting sqref="G267:G271">
    <cfRule type="containsText" dxfId="7140" priority="7861" operator="containsText" text="Param">
      <formula>NOT(ISERROR(SEARCH("Param",G267)))</formula>
    </cfRule>
  </conditionalFormatting>
  <conditionalFormatting sqref="I267:I271">
    <cfRule type="cellIs" dxfId="7139" priority="7860" operator="lessThan">
      <formula>0</formula>
    </cfRule>
  </conditionalFormatting>
  <conditionalFormatting sqref="D267:D271">
    <cfRule type="containsText" dxfId="7138" priority="7858" operator="containsText" text="Dec">
      <formula>NOT(ISERROR(SEARCH("Dec",D267)))</formula>
    </cfRule>
    <cfRule type="containsText" dxfId="7137" priority="7859" operator="containsText" text="Inc">
      <formula>NOT(ISERROR(SEARCH("Inc",D267)))</formula>
    </cfRule>
  </conditionalFormatting>
  <conditionalFormatting sqref="F267:F271">
    <cfRule type="cellIs" dxfId="7136" priority="7856" operator="equal">
      <formula>"Unlocked"</formula>
    </cfRule>
    <cfRule type="cellIs" dxfId="7135" priority="7857" operator="equal">
      <formula>"Locked"</formula>
    </cfRule>
  </conditionalFormatting>
  <conditionalFormatting sqref="G267:G271">
    <cfRule type="containsText" dxfId="7134" priority="7855" operator="containsText" text="Param">
      <formula>NOT(ISERROR(SEARCH("Param",G267)))</formula>
    </cfRule>
  </conditionalFormatting>
  <conditionalFormatting sqref="I267:I271">
    <cfRule type="cellIs" dxfId="7133" priority="7854" operator="lessThan">
      <formula>0</formula>
    </cfRule>
  </conditionalFormatting>
  <conditionalFormatting sqref="D267:D271">
    <cfRule type="containsText" dxfId="7132" priority="7852" operator="containsText" text="Dec">
      <formula>NOT(ISERROR(SEARCH("Dec",D267)))</formula>
    </cfRule>
    <cfRule type="containsText" dxfId="7131" priority="7853" operator="containsText" text="Inc">
      <formula>NOT(ISERROR(SEARCH("Inc",D267)))</formula>
    </cfRule>
  </conditionalFormatting>
  <conditionalFormatting sqref="F267:F271">
    <cfRule type="cellIs" dxfId="7130" priority="7850" operator="equal">
      <formula>"Unlocked"</formula>
    </cfRule>
    <cfRule type="cellIs" dxfId="7129" priority="7851" operator="equal">
      <formula>"Locked"</formula>
    </cfRule>
  </conditionalFormatting>
  <conditionalFormatting sqref="G267:G271">
    <cfRule type="containsText" dxfId="7128" priority="7849" operator="containsText" text="Param">
      <formula>NOT(ISERROR(SEARCH("Param",G267)))</formula>
    </cfRule>
  </conditionalFormatting>
  <conditionalFormatting sqref="I267:I271">
    <cfRule type="cellIs" dxfId="7127" priority="7848" operator="lessThan">
      <formula>0</formula>
    </cfRule>
  </conditionalFormatting>
  <conditionalFormatting sqref="D267:D271">
    <cfRule type="containsText" dxfId="7126" priority="7846" operator="containsText" text="Dec">
      <formula>NOT(ISERROR(SEARCH("Dec",D267)))</formula>
    </cfRule>
    <cfRule type="containsText" dxfId="7125" priority="7847" operator="containsText" text="Inc">
      <formula>NOT(ISERROR(SEARCH("Inc",D267)))</formula>
    </cfRule>
  </conditionalFormatting>
  <conditionalFormatting sqref="F267:F271">
    <cfRule type="cellIs" dxfId="7124" priority="7844" operator="equal">
      <formula>"Unlocked"</formula>
    </cfRule>
    <cfRule type="cellIs" dxfId="7123" priority="7845" operator="equal">
      <formula>"Locked"</formula>
    </cfRule>
  </conditionalFormatting>
  <conditionalFormatting sqref="G267:G271">
    <cfRule type="containsText" dxfId="7122" priority="7843" operator="containsText" text="Param">
      <formula>NOT(ISERROR(SEARCH("Param",G267)))</formula>
    </cfRule>
  </conditionalFormatting>
  <conditionalFormatting sqref="I267:I271">
    <cfRule type="cellIs" dxfId="7121" priority="7842" operator="lessThan">
      <formula>0</formula>
    </cfRule>
  </conditionalFormatting>
  <conditionalFormatting sqref="D267:D271">
    <cfRule type="containsText" dxfId="7120" priority="7840" operator="containsText" text="Dec">
      <formula>NOT(ISERROR(SEARCH("Dec",D267)))</formula>
    </cfRule>
    <cfRule type="containsText" dxfId="7119" priority="7841" operator="containsText" text="Inc">
      <formula>NOT(ISERROR(SEARCH("Inc",D267)))</formula>
    </cfRule>
  </conditionalFormatting>
  <conditionalFormatting sqref="F267:F271">
    <cfRule type="cellIs" dxfId="7118" priority="7838" operator="equal">
      <formula>"Unlocked"</formula>
    </cfRule>
    <cfRule type="cellIs" dxfId="7117" priority="7839" operator="equal">
      <formula>"Locked"</formula>
    </cfRule>
  </conditionalFormatting>
  <conditionalFormatting sqref="G267:G271">
    <cfRule type="containsText" dxfId="7116" priority="7837" operator="containsText" text="Param">
      <formula>NOT(ISERROR(SEARCH("Param",G267)))</formula>
    </cfRule>
  </conditionalFormatting>
  <conditionalFormatting sqref="I267:I271">
    <cfRule type="cellIs" dxfId="7115" priority="7836" operator="lessThan">
      <formula>0</formula>
    </cfRule>
  </conditionalFormatting>
  <conditionalFormatting sqref="D267:D271">
    <cfRule type="containsText" dxfId="7114" priority="7834" operator="containsText" text="Dec">
      <formula>NOT(ISERROR(SEARCH("Dec",D267)))</formula>
    </cfRule>
    <cfRule type="containsText" dxfId="7113" priority="7835" operator="containsText" text="Inc">
      <formula>NOT(ISERROR(SEARCH("Inc",D267)))</formula>
    </cfRule>
  </conditionalFormatting>
  <conditionalFormatting sqref="F267:F271">
    <cfRule type="cellIs" dxfId="7112" priority="7832" operator="equal">
      <formula>"Unlocked"</formula>
    </cfRule>
    <cfRule type="cellIs" dxfId="7111" priority="7833" operator="equal">
      <formula>"Locked"</formula>
    </cfRule>
  </conditionalFormatting>
  <conditionalFormatting sqref="G267:G271">
    <cfRule type="containsText" dxfId="7110" priority="7831" operator="containsText" text="Param">
      <formula>NOT(ISERROR(SEARCH("Param",G267)))</formula>
    </cfRule>
  </conditionalFormatting>
  <conditionalFormatting sqref="I267:I271">
    <cfRule type="cellIs" dxfId="7109" priority="7830" operator="lessThan">
      <formula>0</formula>
    </cfRule>
  </conditionalFormatting>
  <conditionalFormatting sqref="D267:D271">
    <cfRule type="containsText" dxfId="7108" priority="7828" operator="containsText" text="Dec">
      <formula>NOT(ISERROR(SEARCH("Dec",D267)))</formula>
    </cfRule>
    <cfRule type="containsText" dxfId="7107" priority="7829" operator="containsText" text="Inc">
      <formula>NOT(ISERROR(SEARCH("Inc",D267)))</formula>
    </cfRule>
  </conditionalFormatting>
  <conditionalFormatting sqref="F272:F276">
    <cfRule type="cellIs" dxfId="7106" priority="7826" operator="equal">
      <formula>"Unlocked"</formula>
    </cfRule>
    <cfRule type="cellIs" dxfId="7105" priority="7827" operator="equal">
      <formula>"Locked"</formula>
    </cfRule>
  </conditionalFormatting>
  <conditionalFormatting sqref="G272:G276">
    <cfRule type="containsText" dxfId="7104" priority="7825" operator="containsText" text="Param">
      <formula>NOT(ISERROR(SEARCH("Param",G272)))</formula>
    </cfRule>
  </conditionalFormatting>
  <conditionalFormatting sqref="I272:I276">
    <cfRule type="cellIs" dxfId="7103" priority="7824" operator="lessThan">
      <formula>0</formula>
    </cfRule>
  </conditionalFormatting>
  <conditionalFormatting sqref="D272:D276">
    <cfRule type="containsText" dxfId="7102" priority="7822" operator="containsText" text="Dec">
      <formula>NOT(ISERROR(SEARCH("Dec",D272)))</formula>
    </cfRule>
    <cfRule type="containsText" dxfId="7101" priority="7823" operator="containsText" text="Inc">
      <formula>NOT(ISERROR(SEARCH("Inc",D272)))</formula>
    </cfRule>
  </conditionalFormatting>
  <conditionalFormatting sqref="F272:F276">
    <cfRule type="cellIs" dxfId="7100" priority="7820" operator="equal">
      <formula>"Unlocked"</formula>
    </cfRule>
    <cfRule type="cellIs" dxfId="7099" priority="7821" operator="equal">
      <formula>"Locked"</formula>
    </cfRule>
  </conditionalFormatting>
  <conditionalFormatting sqref="G272:G276">
    <cfRule type="containsText" dxfId="7098" priority="7819" operator="containsText" text="Param">
      <formula>NOT(ISERROR(SEARCH("Param",G272)))</formula>
    </cfRule>
  </conditionalFormatting>
  <conditionalFormatting sqref="I272:I276">
    <cfRule type="cellIs" dxfId="7097" priority="7818" operator="lessThan">
      <formula>0</formula>
    </cfRule>
  </conditionalFormatting>
  <conditionalFormatting sqref="D272:D276">
    <cfRule type="containsText" dxfId="7096" priority="7816" operator="containsText" text="Dec">
      <formula>NOT(ISERROR(SEARCH("Dec",D272)))</formula>
    </cfRule>
    <cfRule type="containsText" dxfId="7095" priority="7817" operator="containsText" text="Inc">
      <formula>NOT(ISERROR(SEARCH("Inc",D272)))</formula>
    </cfRule>
  </conditionalFormatting>
  <conditionalFormatting sqref="F272:F276">
    <cfRule type="cellIs" dxfId="7094" priority="7814" operator="equal">
      <formula>"Unlocked"</formula>
    </cfRule>
    <cfRule type="cellIs" dxfId="7093" priority="7815" operator="equal">
      <formula>"Locked"</formula>
    </cfRule>
  </conditionalFormatting>
  <conditionalFormatting sqref="G272:G276">
    <cfRule type="containsText" dxfId="7092" priority="7813" operator="containsText" text="Param">
      <formula>NOT(ISERROR(SEARCH("Param",G272)))</formula>
    </cfRule>
  </conditionalFormatting>
  <conditionalFormatting sqref="I272:I276">
    <cfRule type="cellIs" dxfId="7091" priority="7812" operator="lessThan">
      <formula>0</formula>
    </cfRule>
  </conditionalFormatting>
  <conditionalFormatting sqref="D272:D276">
    <cfRule type="containsText" dxfId="7090" priority="7810" operator="containsText" text="Dec">
      <formula>NOT(ISERROR(SEARCH("Dec",D272)))</formula>
    </cfRule>
    <cfRule type="containsText" dxfId="7089" priority="7811" operator="containsText" text="Inc">
      <formula>NOT(ISERROR(SEARCH("Inc",D272)))</formula>
    </cfRule>
  </conditionalFormatting>
  <conditionalFormatting sqref="F272:F276">
    <cfRule type="cellIs" dxfId="7088" priority="7808" operator="equal">
      <formula>"Unlocked"</formula>
    </cfRule>
    <cfRule type="cellIs" dxfId="7087" priority="7809" operator="equal">
      <formula>"Locked"</formula>
    </cfRule>
  </conditionalFormatting>
  <conditionalFormatting sqref="G272:G276">
    <cfRule type="containsText" dxfId="7086" priority="7807" operator="containsText" text="Param">
      <formula>NOT(ISERROR(SEARCH("Param",G272)))</formula>
    </cfRule>
  </conditionalFormatting>
  <conditionalFormatting sqref="I272:I276">
    <cfRule type="cellIs" dxfId="7085" priority="7806" operator="lessThan">
      <formula>0</formula>
    </cfRule>
  </conditionalFormatting>
  <conditionalFormatting sqref="D272:D276">
    <cfRule type="containsText" dxfId="7084" priority="7804" operator="containsText" text="Dec">
      <formula>NOT(ISERROR(SEARCH("Dec",D272)))</formula>
    </cfRule>
    <cfRule type="containsText" dxfId="7083" priority="7805" operator="containsText" text="Inc">
      <formula>NOT(ISERROR(SEARCH("Inc",D272)))</formula>
    </cfRule>
  </conditionalFormatting>
  <conditionalFormatting sqref="F272:F276">
    <cfRule type="cellIs" dxfId="7082" priority="7802" operator="equal">
      <formula>"Unlocked"</formula>
    </cfRule>
    <cfRule type="cellIs" dxfId="7081" priority="7803" operator="equal">
      <formula>"Locked"</formula>
    </cfRule>
  </conditionalFormatting>
  <conditionalFormatting sqref="G272:G276">
    <cfRule type="containsText" dxfId="7080" priority="7801" operator="containsText" text="Param">
      <formula>NOT(ISERROR(SEARCH("Param",G272)))</formula>
    </cfRule>
  </conditionalFormatting>
  <conditionalFormatting sqref="I272:I276">
    <cfRule type="cellIs" dxfId="7079" priority="7800" operator="lessThan">
      <formula>0</formula>
    </cfRule>
  </conditionalFormatting>
  <conditionalFormatting sqref="D272:D276">
    <cfRule type="containsText" dxfId="7078" priority="7798" operator="containsText" text="Dec">
      <formula>NOT(ISERROR(SEARCH("Dec",D272)))</formula>
    </cfRule>
    <cfRule type="containsText" dxfId="7077" priority="7799" operator="containsText" text="Inc">
      <formula>NOT(ISERROR(SEARCH("Inc",D272)))</formula>
    </cfRule>
  </conditionalFormatting>
  <conditionalFormatting sqref="F272:F276">
    <cfRule type="cellIs" dxfId="7076" priority="7796" operator="equal">
      <formula>"Unlocked"</formula>
    </cfRule>
    <cfRule type="cellIs" dxfId="7075" priority="7797" operator="equal">
      <formula>"Locked"</formula>
    </cfRule>
  </conditionalFormatting>
  <conditionalFormatting sqref="G272:G276">
    <cfRule type="containsText" dxfId="7074" priority="7795" operator="containsText" text="Param">
      <formula>NOT(ISERROR(SEARCH("Param",G272)))</formula>
    </cfRule>
  </conditionalFormatting>
  <conditionalFormatting sqref="I272:I276">
    <cfRule type="cellIs" dxfId="7073" priority="7794" operator="lessThan">
      <formula>0</formula>
    </cfRule>
  </conditionalFormatting>
  <conditionalFormatting sqref="D272:D276">
    <cfRule type="containsText" dxfId="7072" priority="7792" operator="containsText" text="Dec">
      <formula>NOT(ISERROR(SEARCH("Dec",D272)))</formula>
    </cfRule>
    <cfRule type="containsText" dxfId="7071" priority="7793" operator="containsText" text="Inc">
      <formula>NOT(ISERROR(SEARCH("Inc",D272)))</formula>
    </cfRule>
  </conditionalFormatting>
  <conditionalFormatting sqref="F272:F276">
    <cfRule type="cellIs" dxfId="7070" priority="7790" operator="equal">
      <formula>"Unlocked"</formula>
    </cfRule>
    <cfRule type="cellIs" dxfId="7069" priority="7791" operator="equal">
      <formula>"Locked"</formula>
    </cfRule>
  </conditionalFormatting>
  <conditionalFormatting sqref="G272:G276">
    <cfRule type="containsText" dxfId="7068" priority="7789" operator="containsText" text="Param">
      <formula>NOT(ISERROR(SEARCH("Param",G272)))</formula>
    </cfRule>
  </conditionalFormatting>
  <conditionalFormatting sqref="I272:I276">
    <cfRule type="cellIs" dxfId="7067" priority="7788" operator="lessThan">
      <formula>0</formula>
    </cfRule>
  </conditionalFormatting>
  <conditionalFormatting sqref="D272:D276">
    <cfRule type="containsText" dxfId="7066" priority="7786" operator="containsText" text="Dec">
      <formula>NOT(ISERROR(SEARCH("Dec",D272)))</formula>
    </cfRule>
    <cfRule type="containsText" dxfId="7065" priority="7787" operator="containsText" text="Inc">
      <formula>NOT(ISERROR(SEARCH("Inc",D272)))</formula>
    </cfRule>
  </conditionalFormatting>
  <conditionalFormatting sqref="F277:F281">
    <cfRule type="cellIs" dxfId="7064" priority="7784" operator="equal">
      <formula>"Unlocked"</formula>
    </cfRule>
    <cfRule type="cellIs" dxfId="7063" priority="7785" operator="equal">
      <formula>"Locked"</formula>
    </cfRule>
  </conditionalFormatting>
  <conditionalFormatting sqref="G277:G281">
    <cfRule type="containsText" dxfId="7062" priority="7783" operator="containsText" text="Param">
      <formula>NOT(ISERROR(SEARCH("Param",G277)))</formula>
    </cfRule>
  </conditionalFormatting>
  <conditionalFormatting sqref="I277:I281">
    <cfRule type="cellIs" dxfId="7061" priority="7782" operator="lessThan">
      <formula>0</formula>
    </cfRule>
  </conditionalFormatting>
  <conditionalFormatting sqref="D277:D281">
    <cfRule type="containsText" dxfId="7060" priority="7780" operator="containsText" text="Dec">
      <formula>NOT(ISERROR(SEARCH("Dec",D277)))</formula>
    </cfRule>
    <cfRule type="containsText" dxfId="7059" priority="7781" operator="containsText" text="Inc">
      <formula>NOT(ISERROR(SEARCH("Inc",D277)))</formula>
    </cfRule>
  </conditionalFormatting>
  <conditionalFormatting sqref="F277:F281">
    <cfRule type="cellIs" dxfId="7058" priority="7778" operator="equal">
      <formula>"Unlocked"</formula>
    </cfRule>
    <cfRule type="cellIs" dxfId="7057" priority="7779" operator="equal">
      <formula>"Locked"</formula>
    </cfRule>
  </conditionalFormatting>
  <conditionalFormatting sqref="G277:G281">
    <cfRule type="containsText" dxfId="7056" priority="7777" operator="containsText" text="Param">
      <formula>NOT(ISERROR(SEARCH("Param",G277)))</formula>
    </cfRule>
  </conditionalFormatting>
  <conditionalFormatting sqref="I277:I281">
    <cfRule type="cellIs" dxfId="7055" priority="7776" operator="lessThan">
      <formula>0</formula>
    </cfRule>
  </conditionalFormatting>
  <conditionalFormatting sqref="D277:D281">
    <cfRule type="containsText" dxfId="7054" priority="7774" operator="containsText" text="Dec">
      <formula>NOT(ISERROR(SEARCH("Dec",D277)))</formula>
    </cfRule>
    <cfRule type="containsText" dxfId="7053" priority="7775" operator="containsText" text="Inc">
      <formula>NOT(ISERROR(SEARCH("Inc",D277)))</formula>
    </cfRule>
  </conditionalFormatting>
  <conditionalFormatting sqref="F277:F281">
    <cfRule type="cellIs" dxfId="7052" priority="7772" operator="equal">
      <formula>"Unlocked"</formula>
    </cfRule>
    <cfRule type="cellIs" dxfId="7051" priority="7773" operator="equal">
      <formula>"Locked"</formula>
    </cfRule>
  </conditionalFormatting>
  <conditionalFormatting sqref="G277:G281">
    <cfRule type="containsText" dxfId="7050" priority="7771" operator="containsText" text="Param">
      <formula>NOT(ISERROR(SEARCH("Param",G277)))</formula>
    </cfRule>
  </conditionalFormatting>
  <conditionalFormatting sqref="I277:I281">
    <cfRule type="cellIs" dxfId="7049" priority="7770" operator="lessThan">
      <formula>0</formula>
    </cfRule>
  </conditionalFormatting>
  <conditionalFormatting sqref="D277:D281">
    <cfRule type="containsText" dxfId="7048" priority="7768" operator="containsText" text="Dec">
      <formula>NOT(ISERROR(SEARCH("Dec",D277)))</formula>
    </cfRule>
    <cfRule type="containsText" dxfId="7047" priority="7769" operator="containsText" text="Inc">
      <formula>NOT(ISERROR(SEARCH("Inc",D277)))</formula>
    </cfRule>
  </conditionalFormatting>
  <conditionalFormatting sqref="F277:F281">
    <cfRule type="cellIs" dxfId="7046" priority="7766" operator="equal">
      <formula>"Unlocked"</formula>
    </cfRule>
    <cfRule type="cellIs" dxfId="7045" priority="7767" operator="equal">
      <formula>"Locked"</formula>
    </cfRule>
  </conditionalFormatting>
  <conditionalFormatting sqref="G277:G281">
    <cfRule type="containsText" dxfId="7044" priority="7765" operator="containsText" text="Param">
      <formula>NOT(ISERROR(SEARCH("Param",G277)))</formula>
    </cfRule>
  </conditionalFormatting>
  <conditionalFormatting sqref="I277:I281">
    <cfRule type="cellIs" dxfId="7043" priority="7764" operator="lessThan">
      <formula>0</formula>
    </cfRule>
  </conditionalFormatting>
  <conditionalFormatting sqref="D277:D281">
    <cfRule type="containsText" dxfId="7042" priority="7762" operator="containsText" text="Dec">
      <formula>NOT(ISERROR(SEARCH("Dec",D277)))</formula>
    </cfRule>
    <cfRule type="containsText" dxfId="7041" priority="7763" operator="containsText" text="Inc">
      <formula>NOT(ISERROR(SEARCH("Inc",D277)))</formula>
    </cfRule>
  </conditionalFormatting>
  <conditionalFormatting sqref="F277:F281">
    <cfRule type="cellIs" dxfId="7040" priority="7760" operator="equal">
      <formula>"Unlocked"</formula>
    </cfRule>
    <cfRule type="cellIs" dxfId="7039" priority="7761" operator="equal">
      <formula>"Locked"</formula>
    </cfRule>
  </conditionalFormatting>
  <conditionalFormatting sqref="G277:G281">
    <cfRule type="containsText" dxfId="7038" priority="7759" operator="containsText" text="Param">
      <formula>NOT(ISERROR(SEARCH("Param",G277)))</formula>
    </cfRule>
  </conditionalFormatting>
  <conditionalFormatting sqref="I277:I281">
    <cfRule type="cellIs" dxfId="7037" priority="7758" operator="lessThan">
      <formula>0</formula>
    </cfRule>
  </conditionalFormatting>
  <conditionalFormatting sqref="D277:D281">
    <cfRule type="containsText" dxfId="7036" priority="7756" operator="containsText" text="Dec">
      <formula>NOT(ISERROR(SEARCH("Dec",D277)))</formula>
    </cfRule>
    <cfRule type="containsText" dxfId="7035" priority="7757" operator="containsText" text="Inc">
      <formula>NOT(ISERROR(SEARCH("Inc",D277)))</formula>
    </cfRule>
  </conditionalFormatting>
  <conditionalFormatting sqref="F277:F281">
    <cfRule type="cellIs" dxfId="7034" priority="7754" operator="equal">
      <formula>"Unlocked"</formula>
    </cfRule>
    <cfRule type="cellIs" dxfId="7033" priority="7755" operator="equal">
      <formula>"Locked"</formula>
    </cfRule>
  </conditionalFormatting>
  <conditionalFormatting sqref="G277:G281">
    <cfRule type="containsText" dxfId="7032" priority="7753" operator="containsText" text="Param">
      <formula>NOT(ISERROR(SEARCH("Param",G277)))</formula>
    </cfRule>
  </conditionalFormatting>
  <conditionalFormatting sqref="I277:I281">
    <cfRule type="cellIs" dxfId="7031" priority="7752" operator="lessThan">
      <formula>0</formula>
    </cfRule>
  </conditionalFormatting>
  <conditionalFormatting sqref="D277:D281">
    <cfRule type="containsText" dxfId="7030" priority="7750" operator="containsText" text="Dec">
      <formula>NOT(ISERROR(SEARCH("Dec",D277)))</formula>
    </cfRule>
    <cfRule type="containsText" dxfId="7029" priority="7751" operator="containsText" text="Inc">
      <formula>NOT(ISERROR(SEARCH("Inc",D277)))</formula>
    </cfRule>
  </conditionalFormatting>
  <conditionalFormatting sqref="F277:F281">
    <cfRule type="cellIs" dxfId="7028" priority="7748" operator="equal">
      <formula>"Unlocked"</formula>
    </cfRule>
    <cfRule type="cellIs" dxfId="7027" priority="7749" operator="equal">
      <formula>"Locked"</formula>
    </cfRule>
  </conditionalFormatting>
  <conditionalFormatting sqref="G277:G281">
    <cfRule type="containsText" dxfId="7026" priority="7747" operator="containsText" text="Param">
      <formula>NOT(ISERROR(SEARCH("Param",G277)))</formula>
    </cfRule>
  </conditionalFormatting>
  <conditionalFormatting sqref="I277:I281">
    <cfRule type="cellIs" dxfId="7025" priority="7746" operator="lessThan">
      <formula>0</formula>
    </cfRule>
  </conditionalFormatting>
  <conditionalFormatting sqref="D277:D281">
    <cfRule type="containsText" dxfId="7024" priority="7744" operator="containsText" text="Dec">
      <formula>NOT(ISERROR(SEARCH("Dec",D277)))</formula>
    </cfRule>
    <cfRule type="containsText" dxfId="7023" priority="7745" operator="containsText" text="Inc">
      <formula>NOT(ISERROR(SEARCH("Inc",D277)))</formula>
    </cfRule>
  </conditionalFormatting>
  <conditionalFormatting sqref="F277:F281">
    <cfRule type="cellIs" dxfId="7022" priority="7742" operator="equal">
      <formula>"Unlocked"</formula>
    </cfRule>
    <cfRule type="cellIs" dxfId="7021" priority="7743" operator="equal">
      <formula>"Locked"</formula>
    </cfRule>
  </conditionalFormatting>
  <conditionalFormatting sqref="G277:G281">
    <cfRule type="containsText" dxfId="7020" priority="7741" operator="containsText" text="Param">
      <formula>NOT(ISERROR(SEARCH("Param",G277)))</formula>
    </cfRule>
  </conditionalFormatting>
  <conditionalFormatting sqref="I277:I281">
    <cfRule type="cellIs" dxfId="7019" priority="7740" operator="lessThan">
      <formula>0</formula>
    </cfRule>
  </conditionalFormatting>
  <conditionalFormatting sqref="D277:D281">
    <cfRule type="containsText" dxfId="7018" priority="7738" operator="containsText" text="Dec">
      <formula>NOT(ISERROR(SEARCH("Dec",D277)))</formula>
    </cfRule>
    <cfRule type="containsText" dxfId="7017" priority="7739" operator="containsText" text="Inc">
      <formula>NOT(ISERROR(SEARCH("Inc",D277)))</formula>
    </cfRule>
  </conditionalFormatting>
  <conditionalFormatting sqref="F282:F286">
    <cfRule type="cellIs" dxfId="7016" priority="7736" operator="equal">
      <formula>"Unlocked"</formula>
    </cfRule>
    <cfRule type="cellIs" dxfId="7015" priority="7737" operator="equal">
      <formula>"Locked"</formula>
    </cfRule>
  </conditionalFormatting>
  <conditionalFormatting sqref="G282:G286">
    <cfRule type="containsText" dxfId="7014" priority="7735" operator="containsText" text="Param">
      <formula>NOT(ISERROR(SEARCH("Param",G282)))</formula>
    </cfRule>
  </conditionalFormatting>
  <conditionalFormatting sqref="I282:I286">
    <cfRule type="cellIs" dxfId="7013" priority="7734" operator="lessThan">
      <formula>0</formula>
    </cfRule>
  </conditionalFormatting>
  <conditionalFormatting sqref="D282:D286">
    <cfRule type="containsText" dxfId="7012" priority="7732" operator="containsText" text="Dec">
      <formula>NOT(ISERROR(SEARCH("Dec",D282)))</formula>
    </cfRule>
    <cfRule type="containsText" dxfId="7011" priority="7733" operator="containsText" text="Inc">
      <formula>NOT(ISERROR(SEARCH("Inc",D282)))</formula>
    </cfRule>
  </conditionalFormatting>
  <conditionalFormatting sqref="F282:F286">
    <cfRule type="cellIs" dxfId="7010" priority="7730" operator="equal">
      <formula>"Unlocked"</formula>
    </cfRule>
    <cfRule type="cellIs" dxfId="7009" priority="7731" operator="equal">
      <formula>"Locked"</formula>
    </cfRule>
  </conditionalFormatting>
  <conditionalFormatting sqref="G282:G286">
    <cfRule type="containsText" dxfId="7008" priority="7729" operator="containsText" text="Param">
      <formula>NOT(ISERROR(SEARCH("Param",G282)))</formula>
    </cfRule>
  </conditionalFormatting>
  <conditionalFormatting sqref="I282:I286">
    <cfRule type="cellIs" dxfId="7007" priority="7728" operator="lessThan">
      <formula>0</formula>
    </cfRule>
  </conditionalFormatting>
  <conditionalFormatting sqref="D282:D286">
    <cfRule type="containsText" dxfId="7006" priority="7726" operator="containsText" text="Dec">
      <formula>NOT(ISERROR(SEARCH("Dec",D282)))</formula>
    </cfRule>
    <cfRule type="containsText" dxfId="7005" priority="7727" operator="containsText" text="Inc">
      <formula>NOT(ISERROR(SEARCH("Inc",D282)))</formula>
    </cfRule>
  </conditionalFormatting>
  <conditionalFormatting sqref="F282:F286">
    <cfRule type="cellIs" dxfId="7004" priority="7724" operator="equal">
      <formula>"Unlocked"</formula>
    </cfRule>
    <cfRule type="cellIs" dxfId="7003" priority="7725" operator="equal">
      <formula>"Locked"</formula>
    </cfRule>
  </conditionalFormatting>
  <conditionalFormatting sqref="G282:G286">
    <cfRule type="containsText" dxfId="7002" priority="7723" operator="containsText" text="Param">
      <formula>NOT(ISERROR(SEARCH("Param",G282)))</formula>
    </cfRule>
  </conditionalFormatting>
  <conditionalFormatting sqref="I282:I286">
    <cfRule type="cellIs" dxfId="7001" priority="7722" operator="lessThan">
      <formula>0</formula>
    </cfRule>
  </conditionalFormatting>
  <conditionalFormatting sqref="D282:D286">
    <cfRule type="containsText" dxfId="7000" priority="7720" operator="containsText" text="Dec">
      <formula>NOT(ISERROR(SEARCH("Dec",D282)))</formula>
    </cfRule>
    <cfRule type="containsText" dxfId="6999" priority="7721" operator="containsText" text="Inc">
      <formula>NOT(ISERROR(SEARCH("Inc",D282)))</formula>
    </cfRule>
  </conditionalFormatting>
  <conditionalFormatting sqref="F282:F286">
    <cfRule type="cellIs" dxfId="6998" priority="7718" operator="equal">
      <formula>"Unlocked"</formula>
    </cfRule>
    <cfRule type="cellIs" dxfId="6997" priority="7719" operator="equal">
      <formula>"Locked"</formula>
    </cfRule>
  </conditionalFormatting>
  <conditionalFormatting sqref="G282:G286">
    <cfRule type="containsText" dxfId="6996" priority="7717" operator="containsText" text="Param">
      <formula>NOT(ISERROR(SEARCH("Param",G282)))</formula>
    </cfRule>
  </conditionalFormatting>
  <conditionalFormatting sqref="I282:I286">
    <cfRule type="cellIs" dxfId="6995" priority="7716" operator="lessThan">
      <formula>0</formula>
    </cfRule>
  </conditionalFormatting>
  <conditionalFormatting sqref="D282:D286">
    <cfRule type="containsText" dxfId="6994" priority="7714" operator="containsText" text="Dec">
      <formula>NOT(ISERROR(SEARCH("Dec",D282)))</formula>
    </cfRule>
    <cfRule type="containsText" dxfId="6993" priority="7715" operator="containsText" text="Inc">
      <formula>NOT(ISERROR(SEARCH("Inc",D282)))</formula>
    </cfRule>
  </conditionalFormatting>
  <conditionalFormatting sqref="F282:F286">
    <cfRule type="cellIs" dxfId="6992" priority="7712" operator="equal">
      <formula>"Unlocked"</formula>
    </cfRule>
    <cfRule type="cellIs" dxfId="6991" priority="7713" operator="equal">
      <formula>"Locked"</formula>
    </cfRule>
  </conditionalFormatting>
  <conditionalFormatting sqref="G282:G286">
    <cfRule type="containsText" dxfId="6990" priority="7711" operator="containsText" text="Param">
      <formula>NOT(ISERROR(SEARCH("Param",G282)))</formula>
    </cfRule>
  </conditionalFormatting>
  <conditionalFormatting sqref="I282:I286">
    <cfRule type="cellIs" dxfId="6989" priority="7710" operator="lessThan">
      <formula>0</formula>
    </cfRule>
  </conditionalFormatting>
  <conditionalFormatting sqref="D282:D286">
    <cfRule type="containsText" dxfId="6988" priority="7708" operator="containsText" text="Dec">
      <formula>NOT(ISERROR(SEARCH("Dec",D282)))</formula>
    </cfRule>
    <cfRule type="containsText" dxfId="6987" priority="7709" operator="containsText" text="Inc">
      <formula>NOT(ISERROR(SEARCH("Inc",D282)))</formula>
    </cfRule>
  </conditionalFormatting>
  <conditionalFormatting sqref="F282:F286">
    <cfRule type="cellIs" dxfId="6986" priority="7706" operator="equal">
      <formula>"Unlocked"</formula>
    </cfRule>
    <cfRule type="cellIs" dxfId="6985" priority="7707" operator="equal">
      <formula>"Locked"</formula>
    </cfRule>
  </conditionalFormatting>
  <conditionalFormatting sqref="G282:G286">
    <cfRule type="containsText" dxfId="6984" priority="7705" operator="containsText" text="Param">
      <formula>NOT(ISERROR(SEARCH("Param",G282)))</formula>
    </cfRule>
  </conditionalFormatting>
  <conditionalFormatting sqref="I282:I286">
    <cfRule type="cellIs" dxfId="6983" priority="7704" operator="lessThan">
      <formula>0</formula>
    </cfRule>
  </conditionalFormatting>
  <conditionalFormatting sqref="D282:D286">
    <cfRule type="containsText" dxfId="6982" priority="7702" operator="containsText" text="Dec">
      <formula>NOT(ISERROR(SEARCH("Dec",D282)))</formula>
    </cfRule>
    <cfRule type="containsText" dxfId="6981" priority="7703" operator="containsText" text="Inc">
      <formula>NOT(ISERROR(SEARCH("Inc",D282)))</formula>
    </cfRule>
  </conditionalFormatting>
  <conditionalFormatting sqref="F282:F286">
    <cfRule type="cellIs" dxfId="6980" priority="7700" operator="equal">
      <formula>"Unlocked"</formula>
    </cfRule>
    <cfRule type="cellIs" dxfId="6979" priority="7701" operator="equal">
      <formula>"Locked"</formula>
    </cfRule>
  </conditionalFormatting>
  <conditionalFormatting sqref="G282:G286">
    <cfRule type="containsText" dxfId="6978" priority="7699" operator="containsText" text="Param">
      <formula>NOT(ISERROR(SEARCH("Param",G282)))</formula>
    </cfRule>
  </conditionalFormatting>
  <conditionalFormatting sqref="I282:I286">
    <cfRule type="cellIs" dxfId="6977" priority="7698" operator="lessThan">
      <formula>0</formula>
    </cfRule>
  </conditionalFormatting>
  <conditionalFormatting sqref="D282:D286">
    <cfRule type="containsText" dxfId="6976" priority="7696" operator="containsText" text="Dec">
      <formula>NOT(ISERROR(SEARCH("Dec",D282)))</formula>
    </cfRule>
    <cfRule type="containsText" dxfId="6975" priority="7697" operator="containsText" text="Inc">
      <formula>NOT(ISERROR(SEARCH("Inc",D282)))</formula>
    </cfRule>
  </conditionalFormatting>
  <conditionalFormatting sqref="F282:F286">
    <cfRule type="cellIs" dxfId="6974" priority="7694" operator="equal">
      <formula>"Unlocked"</formula>
    </cfRule>
    <cfRule type="cellIs" dxfId="6973" priority="7695" operator="equal">
      <formula>"Locked"</formula>
    </cfRule>
  </conditionalFormatting>
  <conditionalFormatting sqref="G282:G286">
    <cfRule type="containsText" dxfId="6972" priority="7693" operator="containsText" text="Param">
      <formula>NOT(ISERROR(SEARCH("Param",G282)))</formula>
    </cfRule>
  </conditionalFormatting>
  <conditionalFormatting sqref="I282:I286">
    <cfRule type="cellIs" dxfId="6971" priority="7692" operator="lessThan">
      <formula>0</formula>
    </cfRule>
  </conditionalFormatting>
  <conditionalFormatting sqref="D282:D286">
    <cfRule type="containsText" dxfId="6970" priority="7690" operator="containsText" text="Dec">
      <formula>NOT(ISERROR(SEARCH("Dec",D282)))</formula>
    </cfRule>
    <cfRule type="containsText" dxfId="6969" priority="7691" operator="containsText" text="Inc">
      <formula>NOT(ISERROR(SEARCH("Inc",D282)))</formula>
    </cfRule>
  </conditionalFormatting>
  <conditionalFormatting sqref="F282:F286">
    <cfRule type="cellIs" dxfId="6968" priority="7688" operator="equal">
      <formula>"Unlocked"</formula>
    </cfRule>
    <cfRule type="cellIs" dxfId="6967" priority="7689" operator="equal">
      <formula>"Locked"</formula>
    </cfRule>
  </conditionalFormatting>
  <conditionalFormatting sqref="G282:G286">
    <cfRule type="containsText" dxfId="6966" priority="7687" operator="containsText" text="Param">
      <formula>NOT(ISERROR(SEARCH("Param",G282)))</formula>
    </cfRule>
  </conditionalFormatting>
  <conditionalFormatting sqref="I282:I286">
    <cfRule type="cellIs" dxfId="6965" priority="7686" operator="lessThan">
      <formula>0</formula>
    </cfRule>
  </conditionalFormatting>
  <conditionalFormatting sqref="D282:D286">
    <cfRule type="containsText" dxfId="6964" priority="7684" operator="containsText" text="Dec">
      <formula>NOT(ISERROR(SEARCH("Dec",D282)))</formula>
    </cfRule>
    <cfRule type="containsText" dxfId="6963" priority="7685" operator="containsText" text="Inc">
      <formula>NOT(ISERROR(SEARCH("Inc",D282)))</formula>
    </cfRule>
  </conditionalFormatting>
  <conditionalFormatting sqref="F287:F291">
    <cfRule type="cellIs" dxfId="6962" priority="7682" operator="equal">
      <formula>"Unlocked"</formula>
    </cfRule>
    <cfRule type="cellIs" dxfId="6961" priority="7683" operator="equal">
      <formula>"Locked"</formula>
    </cfRule>
  </conditionalFormatting>
  <conditionalFormatting sqref="G287:G291">
    <cfRule type="containsText" dxfId="6960" priority="7681" operator="containsText" text="Param">
      <formula>NOT(ISERROR(SEARCH("Param",G287)))</formula>
    </cfRule>
  </conditionalFormatting>
  <conditionalFormatting sqref="I287:I291">
    <cfRule type="cellIs" dxfId="6959" priority="7680" operator="lessThan">
      <formula>0</formula>
    </cfRule>
  </conditionalFormatting>
  <conditionalFormatting sqref="D287:D291">
    <cfRule type="containsText" dxfId="6958" priority="7678" operator="containsText" text="Dec">
      <formula>NOT(ISERROR(SEARCH("Dec",D287)))</formula>
    </cfRule>
    <cfRule type="containsText" dxfId="6957" priority="7679" operator="containsText" text="Inc">
      <formula>NOT(ISERROR(SEARCH("Inc",D287)))</formula>
    </cfRule>
  </conditionalFormatting>
  <conditionalFormatting sqref="F287:F291">
    <cfRule type="cellIs" dxfId="6956" priority="7676" operator="equal">
      <formula>"Unlocked"</formula>
    </cfRule>
    <cfRule type="cellIs" dxfId="6955" priority="7677" operator="equal">
      <formula>"Locked"</formula>
    </cfRule>
  </conditionalFormatting>
  <conditionalFormatting sqref="G287:G291">
    <cfRule type="containsText" dxfId="6954" priority="7675" operator="containsText" text="Param">
      <formula>NOT(ISERROR(SEARCH("Param",G287)))</formula>
    </cfRule>
  </conditionalFormatting>
  <conditionalFormatting sqref="I287:I291">
    <cfRule type="cellIs" dxfId="6953" priority="7674" operator="lessThan">
      <formula>0</formula>
    </cfRule>
  </conditionalFormatting>
  <conditionalFormatting sqref="D287:D291">
    <cfRule type="containsText" dxfId="6952" priority="7672" operator="containsText" text="Dec">
      <formula>NOT(ISERROR(SEARCH("Dec",D287)))</formula>
    </cfRule>
    <cfRule type="containsText" dxfId="6951" priority="7673" operator="containsText" text="Inc">
      <formula>NOT(ISERROR(SEARCH("Inc",D287)))</formula>
    </cfRule>
  </conditionalFormatting>
  <conditionalFormatting sqref="F287:F291">
    <cfRule type="cellIs" dxfId="6950" priority="7670" operator="equal">
      <formula>"Unlocked"</formula>
    </cfRule>
    <cfRule type="cellIs" dxfId="6949" priority="7671" operator="equal">
      <formula>"Locked"</formula>
    </cfRule>
  </conditionalFormatting>
  <conditionalFormatting sqref="G287:G291">
    <cfRule type="containsText" dxfId="6948" priority="7669" operator="containsText" text="Param">
      <formula>NOT(ISERROR(SEARCH("Param",G287)))</formula>
    </cfRule>
  </conditionalFormatting>
  <conditionalFormatting sqref="I287:I291">
    <cfRule type="cellIs" dxfId="6947" priority="7668" operator="lessThan">
      <formula>0</formula>
    </cfRule>
  </conditionalFormatting>
  <conditionalFormatting sqref="D287:D291">
    <cfRule type="containsText" dxfId="6946" priority="7666" operator="containsText" text="Dec">
      <formula>NOT(ISERROR(SEARCH("Dec",D287)))</formula>
    </cfRule>
    <cfRule type="containsText" dxfId="6945" priority="7667" operator="containsText" text="Inc">
      <formula>NOT(ISERROR(SEARCH("Inc",D287)))</formula>
    </cfRule>
  </conditionalFormatting>
  <conditionalFormatting sqref="F287:F291">
    <cfRule type="cellIs" dxfId="6944" priority="7664" operator="equal">
      <formula>"Unlocked"</formula>
    </cfRule>
    <cfRule type="cellIs" dxfId="6943" priority="7665" operator="equal">
      <formula>"Locked"</formula>
    </cfRule>
  </conditionalFormatting>
  <conditionalFormatting sqref="G287:G291">
    <cfRule type="containsText" dxfId="6942" priority="7663" operator="containsText" text="Param">
      <formula>NOT(ISERROR(SEARCH("Param",G287)))</formula>
    </cfRule>
  </conditionalFormatting>
  <conditionalFormatting sqref="I287:I291">
    <cfRule type="cellIs" dxfId="6941" priority="7662" operator="lessThan">
      <formula>0</formula>
    </cfRule>
  </conditionalFormatting>
  <conditionalFormatting sqref="D287:D291">
    <cfRule type="containsText" dxfId="6940" priority="7660" operator="containsText" text="Dec">
      <formula>NOT(ISERROR(SEARCH("Dec",D287)))</formula>
    </cfRule>
    <cfRule type="containsText" dxfId="6939" priority="7661" operator="containsText" text="Inc">
      <formula>NOT(ISERROR(SEARCH("Inc",D287)))</formula>
    </cfRule>
  </conditionalFormatting>
  <conditionalFormatting sqref="F287:F291">
    <cfRule type="cellIs" dxfId="6938" priority="7658" operator="equal">
      <formula>"Unlocked"</formula>
    </cfRule>
    <cfRule type="cellIs" dxfId="6937" priority="7659" operator="equal">
      <formula>"Locked"</formula>
    </cfRule>
  </conditionalFormatting>
  <conditionalFormatting sqref="G287:G291">
    <cfRule type="containsText" dxfId="6936" priority="7657" operator="containsText" text="Param">
      <formula>NOT(ISERROR(SEARCH("Param",G287)))</formula>
    </cfRule>
  </conditionalFormatting>
  <conditionalFormatting sqref="I287:I291">
    <cfRule type="cellIs" dxfId="6935" priority="7656" operator="lessThan">
      <formula>0</formula>
    </cfRule>
  </conditionalFormatting>
  <conditionalFormatting sqref="D287:D291">
    <cfRule type="containsText" dxfId="6934" priority="7654" operator="containsText" text="Dec">
      <formula>NOT(ISERROR(SEARCH("Dec",D287)))</formula>
    </cfRule>
    <cfRule type="containsText" dxfId="6933" priority="7655" operator="containsText" text="Inc">
      <formula>NOT(ISERROR(SEARCH("Inc",D287)))</formula>
    </cfRule>
  </conditionalFormatting>
  <conditionalFormatting sqref="F287:F291">
    <cfRule type="cellIs" dxfId="6932" priority="7652" operator="equal">
      <formula>"Unlocked"</formula>
    </cfRule>
    <cfRule type="cellIs" dxfId="6931" priority="7653" operator="equal">
      <formula>"Locked"</formula>
    </cfRule>
  </conditionalFormatting>
  <conditionalFormatting sqref="G287:G291">
    <cfRule type="containsText" dxfId="6930" priority="7651" operator="containsText" text="Param">
      <formula>NOT(ISERROR(SEARCH("Param",G287)))</formula>
    </cfRule>
  </conditionalFormatting>
  <conditionalFormatting sqref="I287:I291">
    <cfRule type="cellIs" dxfId="6929" priority="7650" operator="lessThan">
      <formula>0</formula>
    </cfRule>
  </conditionalFormatting>
  <conditionalFormatting sqref="D287:D291">
    <cfRule type="containsText" dxfId="6928" priority="7648" operator="containsText" text="Dec">
      <formula>NOT(ISERROR(SEARCH("Dec",D287)))</formula>
    </cfRule>
    <cfRule type="containsText" dxfId="6927" priority="7649" operator="containsText" text="Inc">
      <formula>NOT(ISERROR(SEARCH("Inc",D287)))</formula>
    </cfRule>
  </conditionalFormatting>
  <conditionalFormatting sqref="F287:F291">
    <cfRule type="cellIs" dxfId="6926" priority="7646" operator="equal">
      <formula>"Unlocked"</formula>
    </cfRule>
    <cfRule type="cellIs" dxfId="6925" priority="7647" operator="equal">
      <formula>"Locked"</formula>
    </cfRule>
  </conditionalFormatting>
  <conditionalFormatting sqref="G287:G291">
    <cfRule type="containsText" dxfId="6924" priority="7645" operator="containsText" text="Param">
      <formula>NOT(ISERROR(SEARCH("Param",G287)))</formula>
    </cfRule>
  </conditionalFormatting>
  <conditionalFormatting sqref="I287:I291">
    <cfRule type="cellIs" dxfId="6923" priority="7644" operator="lessThan">
      <formula>0</formula>
    </cfRule>
  </conditionalFormatting>
  <conditionalFormatting sqref="D287:D291">
    <cfRule type="containsText" dxfId="6922" priority="7642" operator="containsText" text="Dec">
      <formula>NOT(ISERROR(SEARCH("Dec",D287)))</formula>
    </cfRule>
    <cfRule type="containsText" dxfId="6921" priority="7643" operator="containsText" text="Inc">
      <formula>NOT(ISERROR(SEARCH("Inc",D287)))</formula>
    </cfRule>
  </conditionalFormatting>
  <conditionalFormatting sqref="F287:F291">
    <cfRule type="cellIs" dxfId="6920" priority="7640" operator="equal">
      <formula>"Unlocked"</formula>
    </cfRule>
    <cfRule type="cellIs" dxfId="6919" priority="7641" operator="equal">
      <formula>"Locked"</formula>
    </cfRule>
  </conditionalFormatting>
  <conditionalFormatting sqref="G287:G291">
    <cfRule type="containsText" dxfId="6918" priority="7639" operator="containsText" text="Param">
      <formula>NOT(ISERROR(SEARCH("Param",G287)))</formula>
    </cfRule>
  </conditionalFormatting>
  <conditionalFormatting sqref="I287:I291">
    <cfRule type="cellIs" dxfId="6917" priority="7638" operator="lessThan">
      <formula>0</formula>
    </cfRule>
  </conditionalFormatting>
  <conditionalFormatting sqref="D287:D291">
    <cfRule type="containsText" dxfId="6916" priority="7636" operator="containsText" text="Dec">
      <formula>NOT(ISERROR(SEARCH("Dec",D287)))</formula>
    </cfRule>
    <cfRule type="containsText" dxfId="6915" priority="7637" operator="containsText" text="Inc">
      <formula>NOT(ISERROR(SEARCH("Inc",D287)))</formula>
    </cfRule>
  </conditionalFormatting>
  <conditionalFormatting sqref="F287:F291">
    <cfRule type="cellIs" dxfId="6914" priority="7634" operator="equal">
      <formula>"Unlocked"</formula>
    </cfRule>
    <cfRule type="cellIs" dxfId="6913" priority="7635" operator="equal">
      <formula>"Locked"</formula>
    </cfRule>
  </conditionalFormatting>
  <conditionalFormatting sqref="G287:G291">
    <cfRule type="containsText" dxfId="6912" priority="7633" operator="containsText" text="Param">
      <formula>NOT(ISERROR(SEARCH("Param",G287)))</formula>
    </cfRule>
  </conditionalFormatting>
  <conditionalFormatting sqref="I287:I291">
    <cfRule type="cellIs" dxfId="6911" priority="7632" operator="lessThan">
      <formula>0</formula>
    </cfRule>
  </conditionalFormatting>
  <conditionalFormatting sqref="D287:D291">
    <cfRule type="containsText" dxfId="6910" priority="7630" operator="containsText" text="Dec">
      <formula>NOT(ISERROR(SEARCH("Dec",D287)))</formula>
    </cfRule>
    <cfRule type="containsText" dxfId="6909" priority="7631" operator="containsText" text="Inc">
      <formula>NOT(ISERROR(SEARCH("Inc",D287)))</formula>
    </cfRule>
  </conditionalFormatting>
  <conditionalFormatting sqref="F287:F291">
    <cfRule type="cellIs" dxfId="6908" priority="7628" operator="equal">
      <formula>"Unlocked"</formula>
    </cfRule>
    <cfRule type="cellIs" dxfId="6907" priority="7629" operator="equal">
      <formula>"Locked"</formula>
    </cfRule>
  </conditionalFormatting>
  <conditionalFormatting sqref="G287:G291">
    <cfRule type="containsText" dxfId="6906" priority="7627" operator="containsText" text="Param">
      <formula>NOT(ISERROR(SEARCH("Param",G287)))</formula>
    </cfRule>
  </conditionalFormatting>
  <conditionalFormatting sqref="I287:I291">
    <cfRule type="cellIs" dxfId="6905" priority="7626" operator="lessThan">
      <formula>0</formula>
    </cfRule>
  </conditionalFormatting>
  <conditionalFormatting sqref="D287:D291">
    <cfRule type="containsText" dxfId="6904" priority="7624" operator="containsText" text="Dec">
      <formula>NOT(ISERROR(SEARCH("Dec",D287)))</formula>
    </cfRule>
    <cfRule type="containsText" dxfId="6903" priority="7625" operator="containsText" text="Inc">
      <formula>NOT(ISERROR(SEARCH("Inc",D287)))</formula>
    </cfRule>
  </conditionalFormatting>
  <conditionalFormatting sqref="F292:F296">
    <cfRule type="cellIs" dxfId="6902" priority="7622" operator="equal">
      <formula>"Unlocked"</formula>
    </cfRule>
    <cfRule type="cellIs" dxfId="6901" priority="7623" operator="equal">
      <formula>"Locked"</formula>
    </cfRule>
  </conditionalFormatting>
  <conditionalFormatting sqref="G292:G296">
    <cfRule type="containsText" dxfId="6900" priority="7621" operator="containsText" text="Param">
      <formula>NOT(ISERROR(SEARCH("Param",G292)))</formula>
    </cfRule>
  </conditionalFormatting>
  <conditionalFormatting sqref="I292:I296">
    <cfRule type="cellIs" dxfId="6899" priority="7620" operator="lessThan">
      <formula>0</formula>
    </cfRule>
  </conditionalFormatting>
  <conditionalFormatting sqref="D292:D296">
    <cfRule type="containsText" dxfId="6898" priority="7618" operator="containsText" text="Dec">
      <formula>NOT(ISERROR(SEARCH("Dec",D292)))</formula>
    </cfRule>
    <cfRule type="containsText" dxfId="6897" priority="7619" operator="containsText" text="Inc">
      <formula>NOT(ISERROR(SEARCH("Inc",D292)))</formula>
    </cfRule>
  </conditionalFormatting>
  <conditionalFormatting sqref="F292:F296">
    <cfRule type="cellIs" dxfId="6896" priority="7616" operator="equal">
      <formula>"Unlocked"</formula>
    </cfRule>
    <cfRule type="cellIs" dxfId="6895" priority="7617" operator="equal">
      <formula>"Locked"</formula>
    </cfRule>
  </conditionalFormatting>
  <conditionalFormatting sqref="G292:G296">
    <cfRule type="containsText" dxfId="6894" priority="7615" operator="containsText" text="Param">
      <formula>NOT(ISERROR(SEARCH("Param",G292)))</formula>
    </cfRule>
  </conditionalFormatting>
  <conditionalFormatting sqref="I292:I296">
    <cfRule type="cellIs" dxfId="6893" priority="7614" operator="lessThan">
      <formula>0</formula>
    </cfRule>
  </conditionalFormatting>
  <conditionalFormatting sqref="D292:D296">
    <cfRule type="containsText" dxfId="6892" priority="7612" operator="containsText" text="Dec">
      <formula>NOT(ISERROR(SEARCH("Dec",D292)))</formula>
    </cfRule>
    <cfRule type="containsText" dxfId="6891" priority="7613" operator="containsText" text="Inc">
      <formula>NOT(ISERROR(SEARCH("Inc",D292)))</formula>
    </cfRule>
  </conditionalFormatting>
  <conditionalFormatting sqref="F292:F296">
    <cfRule type="cellIs" dxfId="6890" priority="7610" operator="equal">
      <formula>"Unlocked"</formula>
    </cfRule>
    <cfRule type="cellIs" dxfId="6889" priority="7611" operator="equal">
      <formula>"Locked"</formula>
    </cfRule>
  </conditionalFormatting>
  <conditionalFormatting sqref="G292:G296">
    <cfRule type="containsText" dxfId="6888" priority="7609" operator="containsText" text="Param">
      <formula>NOT(ISERROR(SEARCH("Param",G292)))</formula>
    </cfRule>
  </conditionalFormatting>
  <conditionalFormatting sqref="I292:I296">
    <cfRule type="cellIs" dxfId="6887" priority="7608" operator="lessThan">
      <formula>0</formula>
    </cfRule>
  </conditionalFormatting>
  <conditionalFormatting sqref="D292:D296">
    <cfRule type="containsText" dxfId="6886" priority="7606" operator="containsText" text="Dec">
      <formula>NOT(ISERROR(SEARCH("Dec",D292)))</formula>
    </cfRule>
    <cfRule type="containsText" dxfId="6885" priority="7607" operator="containsText" text="Inc">
      <formula>NOT(ISERROR(SEARCH("Inc",D292)))</formula>
    </cfRule>
  </conditionalFormatting>
  <conditionalFormatting sqref="F292:F296">
    <cfRule type="cellIs" dxfId="6884" priority="7604" operator="equal">
      <formula>"Unlocked"</formula>
    </cfRule>
    <cfRule type="cellIs" dxfId="6883" priority="7605" operator="equal">
      <formula>"Locked"</formula>
    </cfRule>
  </conditionalFormatting>
  <conditionalFormatting sqref="G292:G296">
    <cfRule type="containsText" dxfId="6882" priority="7603" operator="containsText" text="Param">
      <formula>NOT(ISERROR(SEARCH("Param",G292)))</formula>
    </cfRule>
  </conditionalFormatting>
  <conditionalFormatting sqref="I292:I296">
    <cfRule type="cellIs" dxfId="6881" priority="7602" operator="lessThan">
      <formula>0</formula>
    </cfRule>
  </conditionalFormatting>
  <conditionalFormatting sqref="D292:D296">
    <cfRule type="containsText" dxfId="6880" priority="7600" operator="containsText" text="Dec">
      <formula>NOT(ISERROR(SEARCH("Dec",D292)))</formula>
    </cfRule>
    <cfRule type="containsText" dxfId="6879" priority="7601" operator="containsText" text="Inc">
      <formula>NOT(ISERROR(SEARCH("Inc",D292)))</formula>
    </cfRule>
  </conditionalFormatting>
  <conditionalFormatting sqref="F292:F296">
    <cfRule type="cellIs" dxfId="6878" priority="7598" operator="equal">
      <formula>"Unlocked"</formula>
    </cfRule>
    <cfRule type="cellIs" dxfId="6877" priority="7599" operator="equal">
      <formula>"Locked"</formula>
    </cfRule>
  </conditionalFormatting>
  <conditionalFormatting sqref="G292:G296">
    <cfRule type="containsText" dxfId="6876" priority="7597" operator="containsText" text="Param">
      <formula>NOT(ISERROR(SEARCH("Param",G292)))</formula>
    </cfRule>
  </conditionalFormatting>
  <conditionalFormatting sqref="I292:I296">
    <cfRule type="cellIs" dxfId="6875" priority="7596" operator="lessThan">
      <formula>0</formula>
    </cfRule>
  </conditionalFormatting>
  <conditionalFormatting sqref="D292:D296">
    <cfRule type="containsText" dxfId="6874" priority="7594" operator="containsText" text="Dec">
      <formula>NOT(ISERROR(SEARCH("Dec",D292)))</formula>
    </cfRule>
    <cfRule type="containsText" dxfId="6873" priority="7595" operator="containsText" text="Inc">
      <formula>NOT(ISERROR(SEARCH("Inc",D292)))</formula>
    </cfRule>
  </conditionalFormatting>
  <conditionalFormatting sqref="F292:F296">
    <cfRule type="cellIs" dxfId="6872" priority="7592" operator="equal">
      <formula>"Unlocked"</formula>
    </cfRule>
    <cfRule type="cellIs" dxfId="6871" priority="7593" operator="equal">
      <formula>"Locked"</formula>
    </cfRule>
  </conditionalFormatting>
  <conditionalFormatting sqref="G292:G296">
    <cfRule type="containsText" dxfId="6870" priority="7591" operator="containsText" text="Param">
      <formula>NOT(ISERROR(SEARCH("Param",G292)))</formula>
    </cfRule>
  </conditionalFormatting>
  <conditionalFormatting sqref="I292:I296">
    <cfRule type="cellIs" dxfId="6869" priority="7590" operator="lessThan">
      <formula>0</formula>
    </cfRule>
  </conditionalFormatting>
  <conditionalFormatting sqref="D292:D296">
    <cfRule type="containsText" dxfId="6868" priority="7588" operator="containsText" text="Dec">
      <formula>NOT(ISERROR(SEARCH("Dec",D292)))</formula>
    </cfRule>
    <cfRule type="containsText" dxfId="6867" priority="7589" operator="containsText" text="Inc">
      <formula>NOT(ISERROR(SEARCH("Inc",D292)))</formula>
    </cfRule>
  </conditionalFormatting>
  <conditionalFormatting sqref="F292:F296">
    <cfRule type="cellIs" dxfId="6866" priority="7586" operator="equal">
      <formula>"Unlocked"</formula>
    </cfRule>
    <cfRule type="cellIs" dxfId="6865" priority="7587" operator="equal">
      <formula>"Locked"</formula>
    </cfRule>
  </conditionalFormatting>
  <conditionalFormatting sqref="G292:G296">
    <cfRule type="containsText" dxfId="6864" priority="7585" operator="containsText" text="Param">
      <formula>NOT(ISERROR(SEARCH("Param",G292)))</formula>
    </cfRule>
  </conditionalFormatting>
  <conditionalFormatting sqref="I292:I296">
    <cfRule type="cellIs" dxfId="6863" priority="7584" operator="lessThan">
      <formula>0</formula>
    </cfRule>
  </conditionalFormatting>
  <conditionalFormatting sqref="D292:D296">
    <cfRule type="containsText" dxfId="6862" priority="7582" operator="containsText" text="Dec">
      <formula>NOT(ISERROR(SEARCH("Dec",D292)))</formula>
    </cfRule>
    <cfRule type="containsText" dxfId="6861" priority="7583" operator="containsText" text="Inc">
      <formula>NOT(ISERROR(SEARCH("Inc",D292)))</formula>
    </cfRule>
  </conditionalFormatting>
  <conditionalFormatting sqref="F292:F296">
    <cfRule type="cellIs" dxfId="6860" priority="7580" operator="equal">
      <formula>"Unlocked"</formula>
    </cfRule>
    <cfRule type="cellIs" dxfId="6859" priority="7581" operator="equal">
      <formula>"Locked"</formula>
    </cfRule>
  </conditionalFormatting>
  <conditionalFormatting sqref="G292:G296">
    <cfRule type="containsText" dxfId="6858" priority="7579" operator="containsText" text="Param">
      <formula>NOT(ISERROR(SEARCH("Param",G292)))</formula>
    </cfRule>
  </conditionalFormatting>
  <conditionalFormatting sqref="I292:I296">
    <cfRule type="cellIs" dxfId="6857" priority="7578" operator="lessThan">
      <formula>0</formula>
    </cfRule>
  </conditionalFormatting>
  <conditionalFormatting sqref="D292:D296">
    <cfRule type="containsText" dxfId="6856" priority="7576" operator="containsText" text="Dec">
      <formula>NOT(ISERROR(SEARCH("Dec",D292)))</formula>
    </cfRule>
    <cfRule type="containsText" dxfId="6855" priority="7577" operator="containsText" text="Inc">
      <formula>NOT(ISERROR(SEARCH("Inc",D292)))</formula>
    </cfRule>
  </conditionalFormatting>
  <conditionalFormatting sqref="F292:F296">
    <cfRule type="cellIs" dxfId="6854" priority="7574" operator="equal">
      <formula>"Unlocked"</formula>
    </cfRule>
    <cfRule type="cellIs" dxfId="6853" priority="7575" operator="equal">
      <formula>"Locked"</formula>
    </cfRule>
  </conditionalFormatting>
  <conditionalFormatting sqref="G292:G296">
    <cfRule type="containsText" dxfId="6852" priority="7573" operator="containsText" text="Param">
      <formula>NOT(ISERROR(SEARCH("Param",G292)))</formula>
    </cfRule>
  </conditionalFormatting>
  <conditionalFormatting sqref="I292:I296">
    <cfRule type="cellIs" dxfId="6851" priority="7572" operator="lessThan">
      <formula>0</formula>
    </cfRule>
  </conditionalFormatting>
  <conditionalFormatting sqref="D292:D296">
    <cfRule type="containsText" dxfId="6850" priority="7570" operator="containsText" text="Dec">
      <formula>NOT(ISERROR(SEARCH("Dec",D292)))</formula>
    </cfRule>
    <cfRule type="containsText" dxfId="6849" priority="7571" operator="containsText" text="Inc">
      <formula>NOT(ISERROR(SEARCH("Inc",D292)))</formula>
    </cfRule>
  </conditionalFormatting>
  <conditionalFormatting sqref="F292:F296">
    <cfRule type="cellIs" dxfId="6848" priority="7568" operator="equal">
      <formula>"Unlocked"</formula>
    </cfRule>
    <cfRule type="cellIs" dxfId="6847" priority="7569" operator="equal">
      <formula>"Locked"</formula>
    </cfRule>
  </conditionalFormatting>
  <conditionalFormatting sqref="G292:G296">
    <cfRule type="containsText" dxfId="6846" priority="7567" operator="containsText" text="Param">
      <formula>NOT(ISERROR(SEARCH("Param",G292)))</formula>
    </cfRule>
  </conditionalFormatting>
  <conditionalFormatting sqref="I292:I296">
    <cfRule type="cellIs" dxfId="6845" priority="7566" operator="lessThan">
      <formula>0</formula>
    </cfRule>
  </conditionalFormatting>
  <conditionalFormatting sqref="D292:D296">
    <cfRule type="containsText" dxfId="6844" priority="7564" operator="containsText" text="Dec">
      <formula>NOT(ISERROR(SEARCH("Dec",D292)))</formula>
    </cfRule>
    <cfRule type="containsText" dxfId="6843" priority="7565" operator="containsText" text="Inc">
      <formula>NOT(ISERROR(SEARCH("Inc",D292)))</formula>
    </cfRule>
  </conditionalFormatting>
  <conditionalFormatting sqref="F292:F296">
    <cfRule type="cellIs" dxfId="6842" priority="7562" operator="equal">
      <formula>"Unlocked"</formula>
    </cfRule>
    <cfRule type="cellIs" dxfId="6841" priority="7563" operator="equal">
      <formula>"Locked"</formula>
    </cfRule>
  </conditionalFormatting>
  <conditionalFormatting sqref="G292:G296">
    <cfRule type="containsText" dxfId="6840" priority="7561" operator="containsText" text="Param">
      <formula>NOT(ISERROR(SEARCH("Param",G292)))</formula>
    </cfRule>
  </conditionalFormatting>
  <conditionalFormatting sqref="I292:I296">
    <cfRule type="cellIs" dxfId="6839" priority="7560" operator="lessThan">
      <formula>0</formula>
    </cfRule>
  </conditionalFormatting>
  <conditionalFormatting sqref="D292:D296">
    <cfRule type="containsText" dxfId="6838" priority="7558" operator="containsText" text="Dec">
      <formula>NOT(ISERROR(SEARCH("Dec",D292)))</formula>
    </cfRule>
    <cfRule type="containsText" dxfId="6837" priority="7559" operator="containsText" text="Inc">
      <formula>NOT(ISERROR(SEARCH("Inc",D292)))</formula>
    </cfRule>
  </conditionalFormatting>
  <conditionalFormatting sqref="F297:F301">
    <cfRule type="cellIs" dxfId="6836" priority="7556" operator="equal">
      <formula>"Unlocked"</formula>
    </cfRule>
    <cfRule type="cellIs" dxfId="6835" priority="7557" operator="equal">
      <formula>"Locked"</formula>
    </cfRule>
  </conditionalFormatting>
  <conditionalFormatting sqref="G297:G301">
    <cfRule type="containsText" dxfId="6834" priority="7555" operator="containsText" text="Param">
      <formula>NOT(ISERROR(SEARCH("Param",G297)))</formula>
    </cfRule>
  </conditionalFormatting>
  <conditionalFormatting sqref="I297:I301">
    <cfRule type="cellIs" dxfId="6833" priority="7554" operator="lessThan">
      <formula>0</formula>
    </cfRule>
  </conditionalFormatting>
  <conditionalFormatting sqref="D297:D301">
    <cfRule type="containsText" dxfId="6832" priority="7552" operator="containsText" text="Dec">
      <formula>NOT(ISERROR(SEARCH("Dec",D297)))</formula>
    </cfRule>
    <cfRule type="containsText" dxfId="6831" priority="7553" operator="containsText" text="Inc">
      <formula>NOT(ISERROR(SEARCH("Inc",D297)))</formula>
    </cfRule>
  </conditionalFormatting>
  <conditionalFormatting sqref="F297:F301">
    <cfRule type="cellIs" dxfId="6830" priority="7550" operator="equal">
      <formula>"Unlocked"</formula>
    </cfRule>
    <cfRule type="cellIs" dxfId="6829" priority="7551" operator="equal">
      <formula>"Locked"</formula>
    </cfRule>
  </conditionalFormatting>
  <conditionalFormatting sqref="G297:G301">
    <cfRule type="containsText" dxfId="6828" priority="7549" operator="containsText" text="Param">
      <formula>NOT(ISERROR(SEARCH("Param",G297)))</formula>
    </cfRule>
  </conditionalFormatting>
  <conditionalFormatting sqref="I297:I301">
    <cfRule type="cellIs" dxfId="6827" priority="7548" operator="lessThan">
      <formula>0</formula>
    </cfRule>
  </conditionalFormatting>
  <conditionalFormatting sqref="D297:D301">
    <cfRule type="containsText" dxfId="6826" priority="7546" operator="containsText" text="Dec">
      <formula>NOT(ISERROR(SEARCH("Dec",D297)))</formula>
    </cfRule>
    <cfRule type="containsText" dxfId="6825" priority="7547" operator="containsText" text="Inc">
      <formula>NOT(ISERROR(SEARCH("Inc",D297)))</formula>
    </cfRule>
  </conditionalFormatting>
  <conditionalFormatting sqref="F297:F301">
    <cfRule type="cellIs" dxfId="6824" priority="7544" operator="equal">
      <formula>"Unlocked"</formula>
    </cfRule>
    <cfRule type="cellIs" dxfId="6823" priority="7545" operator="equal">
      <formula>"Locked"</formula>
    </cfRule>
  </conditionalFormatting>
  <conditionalFormatting sqref="G297:G301">
    <cfRule type="containsText" dxfId="6822" priority="7543" operator="containsText" text="Param">
      <formula>NOT(ISERROR(SEARCH("Param",G297)))</formula>
    </cfRule>
  </conditionalFormatting>
  <conditionalFormatting sqref="I297:I301">
    <cfRule type="cellIs" dxfId="6821" priority="7542" operator="lessThan">
      <formula>0</formula>
    </cfRule>
  </conditionalFormatting>
  <conditionalFormatting sqref="D297:D301">
    <cfRule type="containsText" dxfId="6820" priority="7540" operator="containsText" text="Dec">
      <formula>NOT(ISERROR(SEARCH("Dec",D297)))</formula>
    </cfRule>
    <cfRule type="containsText" dxfId="6819" priority="7541" operator="containsText" text="Inc">
      <formula>NOT(ISERROR(SEARCH("Inc",D297)))</formula>
    </cfRule>
  </conditionalFormatting>
  <conditionalFormatting sqref="F297:F301">
    <cfRule type="cellIs" dxfId="6818" priority="7538" operator="equal">
      <formula>"Unlocked"</formula>
    </cfRule>
    <cfRule type="cellIs" dxfId="6817" priority="7539" operator="equal">
      <formula>"Locked"</formula>
    </cfRule>
  </conditionalFormatting>
  <conditionalFormatting sqref="G297:G301">
    <cfRule type="containsText" dxfId="6816" priority="7537" operator="containsText" text="Param">
      <formula>NOT(ISERROR(SEARCH("Param",G297)))</formula>
    </cfRule>
  </conditionalFormatting>
  <conditionalFormatting sqref="I297:I301">
    <cfRule type="cellIs" dxfId="6815" priority="7536" operator="lessThan">
      <formula>0</formula>
    </cfRule>
  </conditionalFormatting>
  <conditionalFormatting sqref="D297:D301">
    <cfRule type="containsText" dxfId="6814" priority="7534" operator="containsText" text="Dec">
      <formula>NOT(ISERROR(SEARCH("Dec",D297)))</formula>
    </cfRule>
    <cfRule type="containsText" dxfId="6813" priority="7535" operator="containsText" text="Inc">
      <formula>NOT(ISERROR(SEARCH("Inc",D297)))</formula>
    </cfRule>
  </conditionalFormatting>
  <conditionalFormatting sqref="F297:F301">
    <cfRule type="cellIs" dxfId="6812" priority="7532" operator="equal">
      <formula>"Unlocked"</formula>
    </cfRule>
    <cfRule type="cellIs" dxfId="6811" priority="7533" operator="equal">
      <formula>"Locked"</formula>
    </cfRule>
  </conditionalFormatting>
  <conditionalFormatting sqref="G297:G301">
    <cfRule type="containsText" dxfId="6810" priority="7531" operator="containsText" text="Param">
      <formula>NOT(ISERROR(SEARCH("Param",G297)))</formula>
    </cfRule>
  </conditionalFormatting>
  <conditionalFormatting sqref="I297:I301">
    <cfRule type="cellIs" dxfId="6809" priority="7530" operator="lessThan">
      <formula>0</formula>
    </cfRule>
  </conditionalFormatting>
  <conditionalFormatting sqref="D297:D301">
    <cfRule type="containsText" dxfId="6808" priority="7528" operator="containsText" text="Dec">
      <formula>NOT(ISERROR(SEARCH("Dec",D297)))</formula>
    </cfRule>
    <cfRule type="containsText" dxfId="6807" priority="7529" operator="containsText" text="Inc">
      <formula>NOT(ISERROR(SEARCH("Inc",D297)))</formula>
    </cfRule>
  </conditionalFormatting>
  <conditionalFormatting sqref="F297:F301">
    <cfRule type="cellIs" dxfId="6806" priority="7526" operator="equal">
      <formula>"Unlocked"</formula>
    </cfRule>
    <cfRule type="cellIs" dxfId="6805" priority="7527" operator="equal">
      <formula>"Locked"</formula>
    </cfRule>
  </conditionalFormatting>
  <conditionalFormatting sqref="G297:G301">
    <cfRule type="containsText" dxfId="6804" priority="7525" operator="containsText" text="Param">
      <formula>NOT(ISERROR(SEARCH("Param",G297)))</formula>
    </cfRule>
  </conditionalFormatting>
  <conditionalFormatting sqref="I297:I301">
    <cfRule type="cellIs" dxfId="6803" priority="7524" operator="lessThan">
      <formula>0</formula>
    </cfRule>
  </conditionalFormatting>
  <conditionalFormatting sqref="D297:D301">
    <cfRule type="containsText" dxfId="6802" priority="7522" operator="containsText" text="Dec">
      <formula>NOT(ISERROR(SEARCH("Dec",D297)))</formula>
    </cfRule>
    <cfRule type="containsText" dxfId="6801" priority="7523" operator="containsText" text="Inc">
      <formula>NOT(ISERROR(SEARCH("Inc",D297)))</formula>
    </cfRule>
  </conditionalFormatting>
  <conditionalFormatting sqref="F297:F301">
    <cfRule type="cellIs" dxfId="6800" priority="7520" operator="equal">
      <formula>"Unlocked"</formula>
    </cfRule>
    <cfRule type="cellIs" dxfId="6799" priority="7521" operator="equal">
      <formula>"Locked"</formula>
    </cfRule>
  </conditionalFormatting>
  <conditionalFormatting sqref="G297:G301">
    <cfRule type="containsText" dxfId="6798" priority="7519" operator="containsText" text="Param">
      <formula>NOT(ISERROR(SEARCH("Param",G297)))</formula>
    </cfRule>
  </conditionalFormatting>
  <conditionalFormatting sqref="I297:I301">
    <cfRule type="cellIs" dxfId="6797" priority="7518" operator="lessThan">
      <formula>0</formula>
    </cfRule>
  </conditionalFormatting>
  <conditionalFormatting sqref="D297:D301">
    <cfRule type="containsText" dxfId="6796" priority="7516" operator="containsText" text="Dec">
      <formula>NOT(ISERROR(SEARCH("Dec",D297)))</formula>
    </cfRule>
    <cfRule type="containsText" dxfId="6795" priority="7517" operator="containsText" text="Inc">
      <formula>NOT(ISERROR(SEARCH("Inc",D297)))</formula>
    </cfRule>
  </conditionalFormatting>
  <conditionalFormatting sqref="F297:F301">
    <cfRule type="cellIs" dxfId="6794" priority="7514" operator="equal">
      <formula>"Unlocked"</formula>
    </cfRule>
    <cfRule type="cellIs" dxfId="6793" priority="7515" operator="equal">
      <formula>"Locked"</formula>
    </cfRule>
  </conditionalFormatting>
  <conditionalFormatting sqref="G297:G301">
    <cfRule type="containsText" dxfId="6792" priority="7513" operator="containsText" text="Param">
      <formula>NOT(ISERROR(SEARCH("Param",G297)))</formula>
    </cfRule>
  </conditionalFormatting>
  <conditionalFormatting sqref="I297:I301">
    <cfRule type="cellIs" dxfId="6791" priority="7512" operator="lessThan">
      <formula>0</formula>
    </cfRule>
  </conditionalFormatting>
  <conditionalFormatting sqref="D297:D301">
    <cfRule type="containsText" dxfId="6790" priority="7510" operator="containsText" text="Dec">
      <formula>NOT(ISERROR(SEARCH("Dec",D297)))</formula>
    </cfRule>
    <cfRule type="containsText" dxfId="6789" priority="7511" operator="containsText" text="Inc">
      <formula>NOT(ISERROR(SEARCH("Inc",D297)))</formula>
    </cfRule>
  </conditionalFormatting>
  <conditionalFormatting sqref="F297:F301">
    <cfRule type="cellIs" dxfId="6788" priority="7508" operator="equal">
      <formula>"Unlocked"</formula>
    </cfRule>
    <cfRule type="cellIs" dxfId="6787" priority="7509" operator="equal">
      <formula>"Locked"</formula>
    </cfRule>
  </conditionalFormatting>
  <conditionalFormatting sqref="G297:G301">
    <cfRule type="containsText" dxfId="6786" priority="7507" operator="containsText" text="Param">
      <formula>NOT(ISERROR(SEARCH("Param",G297)))</formula>
    </cfRule>
  </conditionalFormatting>
  <conditionalFormatting sqref="I297:I301">
    <cfRule type="cellIs" dxfId="6785" priority="7506" operator="lessThan">
      <formula>0</formula>
    </cfRule>
  </conditionalFormatting>
  <conditionalFormatting sqref="D297:D301">
    <cfRule type="containsText" dxfId="6784" priority="7504" operator="containsText" text="Dec">
      <formula>NOT(ISERROR(SEARCH("Dec",D297)))</formula>
    </cfRule>
    <cfRule type="containsText" dxfId="6783" priority="7505" operator="containsText" text="Inc">
      <formula>NOT(ISERROR(SEARCH("Inc",D297)))</formula>
    </cfRule>
  </conditionalFormatting>
  <conditionalFormatting sqref="F297:F301">
    <cfRule type="cellIs" dxfId="6782" priority="7502" operator="equal">
      <formula>"Unlocked"</formula>
    </cfRule>
    <cfRule type="cellIs" dxfId="6781" priority="7503" operator="equal">
      <formula>"Locked"</formula>
    </cfRule>
  </conditionalFormatting>
  <conditionalFormatting sqref="G297:G301">
    <cfRule type="containsText" dxfId="6780" priority="7501" operator="containsText" text="Param">
      <formula>NOT(ISERROR(SEARCH("Param",G297)))</formula>
    </cfRule>
  </conditionalFormatting>
  <conditionalFormatting sqref="I297:I301">
    <cfRule type="cellIs" dxfId="6779" priority="7500" operator="lessThan">
      <formula>0</formula>
    </cfRule>
  </conditionalFormatting>
  <conditionalFormatting sqref="D297:D301">
    <cfRule type="containsText" dxfId="6778" priority="7498" operator="containsText" text="Dec">
      <formula>NOT(ISERROR(SEARCH("Dec",D297)))</formula>
    </cfRule>
    <cfRule type="containsText" dxfId="6777" priority="7499" operator="containsText" text="Inc">
      <formula>NOT(ISERROR(SEARCH("Inc",D297)))</formula>
    </cfRule>
  </conditionalFormatting>
  <conditionalFormatting sqref="F297:F301">
    <cfRule type="cellIs" dxfId="6776" priority="7496" operator="equal">
      <formula>"Unlocked"</formula>
    </cfRule>
    <cfRule type="cellIs" dxfId="6775" priority="7497" operator="equal">
      <formula>"Locked"</formula>
    </cfRule>
  </conditionalFormatting>
  <conditionalFormatting sqref="G297:G301">
    <cfRule type="containsText" dxfId="6774" priority="7495" operator="containsText" text="Param">
      <formula>NOT(ISERROR(SEARCH("Param",G297)))</formula>
    </cfRule>
  </conditionalFormatting>
  <conditionalFormatting sqref="I297:I301">
    <cfRule type="cellIs" dxfId="6773" priority="7494" operator="lessThan">
      <formula>0</formula>
    </cfRule>
  </conditionalFormatting>
  <conditionalFormatting sqref="D297:D301">
    <cfRule type="containsText" dxfId="6772" priority="7492" operator="containsText" text="Dec">
      <formula>NOT(ISERROR(SEARCH("Dec",D297)))</formula>
    </cfRule>
    <cfRule type="containsText" dxfId="6771" priority="7493" operator="containsText" text="Inc">
      <formula>NOT(ISERROR(SEARCH("Inc",D297)))</formula>
    </cfRule>
  </conditionalFormatting>
  <conditionalFormatting sqref="F297:F301">
    <cfRule type="cellIs" dxfId="6770" priority="7490" operator="equal">
      <formula>"Unlocked"</formula>
    </cfRule>
    <cfRule type="cellIs" dxfId="6769" priority="7491" operator="equal">
      <formula>"Locked"</formula>
    </cfRule>
  </conditionalFormatting>
  <conditionalFormatting sqref="G297:G301">
    <cfRule type="containsText" dxfId="6768" priority="7489" operator="containsText" text="Param">
      <formula>NOT(ISERROR(SEARCH("Param",G297)))</formula>
    </cfRule>
  </conditionalFormatting>
  <conditionalFormatting sqref="I297:I301">
    <cfRule type="cellIs" dxfId="6767" priority="7488" operator="lessThan">
      <formula>0</formula>
    </cfRule>
  </conditionalFormatting>
  <conditionalFormatting sqref="D297:D301">
    <cfRule type="containsText" dxfId="6766" priority="7486" operator="containsText" text="Dec">
      <formula>NOT(ISERROR(SEARCH("Dec",D297)))</formula>
    </cfRule>
    <cfRule type="containsText" dxfId="6765" priority="7487" operator="containsText" text="Inc">
      <formula>NOT(ISERROR(SEARCH("Inc",D297)))</formula>
    </cfRule>
  </conditionalFormatting>
  <conditionalFormatting sqref="F302:F306">
    <cfRule type="cellIs" dxfId="6764" priority="7484" operator="equal">
      <formula>"Unlocked"</formula>
    </cfRule>
    <cfRule type="cellIs" dxfId="6763" priority="7485" operator="equal">
      <formula>"Locked"</formula>
    </cfRule>
  </conditionalFormatting>
  <conditionalFormatting sqref="G302:G306">
    <cfRule type="containsText" dxfId="6762" priority="7483" operator="containsText" text="Param">
      <formula>NOT(ISERROR(SEARCH("Param",G302)))</formula>
    </cfRule>
  </conditionalFormatting>
  <conditionalFormatting sqref="I302:I306">
    <cfRule type="cellIs" dxfId="6761" priority="7482" operator="lessThan">
      <formula>0</formula>
    </cfRule>
  </conditionalFormatting>
  <conditionalFormatting sqref="D302:D306">
    <cfRule type="containsText" dxfId="6760" priority="7480" operator="containsText" text="Dec">
      <formula>NOT(ISERROR(SEARCH("Dec",D302)))</formula>
    </cfRule>
    <cfRule type="containsText" dxfId="6759" priority="7481" operator="containsText" text="Inc">
      <formula>NOT(ISERROR(SEARCH("Inc",D302)))</formula>
    </cfRule>
  </conditionalFormatting>
  <conditionalFormatting sqref="F302:F306">
    <cfRule type="cellIs" dxfId="6758" priority="7478" operator="equal">
      <formula>"Unlocked"</formula>
    </cfRule>
    <cfRule type="cellIs" dxfId="6757" priority="7479" operator="equal">
      <formula>"Locked"</formula>
    </cfRule>
  </conditionalFormatting>
  <conditionalFormatting sqref="G302:G306">
    <cfRule type="containsText" dxfId="6756" priority="7477" operator="containsText" text="Param">
      <formula>NOT(ISERROR(SEARCH("Param",G302)))</formula>
    </cfRule>
  </conditionalFormatting>
  <conditionalFormatting sqref="I302:I306">
    <cfRule type="cellIs" dxfId="6755" priority="7476" operator="lessThan">
      <formula>0</formula>
    </cfRule>
  </conditionalFormatting>
  <conditionalFormatting sqref="D302:D306">
    <cfRule type="containsText" dxfId="6754" priority="7474" operator="containsText" text="Dec">
      <formula>NOT(ISERROR(SEARCH("Dec",D302)))</formula>
    </cfRule>
    <cfRule type="containsText" dxfId="6753" priority="7475" operator="containsText" text="Inc">
      <formula>NOT(ISERROR(SEARCH("Inc",D302)))</formula>
    </cfRule>
  </conditionalFormatting>
  <conditionalFormatting sqref="F302:F306">
    <cfRule type="cellIs" dxfId="6752" priority="7472" operator="equal">
      <formula>"Unlocked"</formula>
    </cfRule>
    <cfRule type="cellIs" dxfId="6751" priority="7473" operator="equal">
      <formula>"Locked"</formula>
    </cfRule>
  </conditionalFormatting>
  <conditionalFormatting sqref="G302:G306">
    <cfRule type="containsText" dxfId="6750" priority="7471" operator="containsText" text="Param">
      <formula>NOT(ISERROR(SEARCH("Param",G302)))</formula>
    </cfRule>
  </conditionalFormatting>
  <conditionalFormatting sqref="I302:I306">
    <cfRule type="cellIs" dxfId="6749" priority="7470" operator="lessThan">
      <formula>0</formula>
    </cfRule>
  </conditionalFormatting>
  <conditionalFormatting sqref="D302:D306">
    <cfRule type="containsText" dxfId="6748" priority="7468" operator="containsText" text="Dec">
      <formula>NOT(ISERROR(SEARCH("Dec",D302)))</formula>
    </cfRule>
    <cfRule type="containsText" dxfId="6747" priority="7469" operator="containsText" text="Inc">
      <formula>NOT(ISERROR(SEARCH("Inc",D302)))</formula>
    </cfRule>
  </conditionalFormatting>
  <conditionalFormatting sqref="F302:F306">
    <cfRule type="cellIs" dxfId="6746" priority="7466" operator="equal">
      <formula>"Unlocked"</formula>
    </cfRule>
    <cfRule type="cellIs" dxfId="6745" priority="7467" operator="equal">
      <formula>"Locked"</formula>
    </cfRule>
  </conditionalFormatting>
  <conditionalFormatting sqref="G302:G306">
    <cfRule type="containsText" dxfId="6744" priority="7465" operator="containsText" text="Param">
      <formula>NOT(ISERROR(SEARCH("Param",G302)))</formula>
    </cfRule>
  </conditionalFormatting>
  <conditionalFormatting sqref="I302:I306">
    <cfRule type="cellIs" dxfId="6743" priority="7464" operator="lessThan">
      <formula>0</formula>
    </cfRule>
  </conditionalFormatting>
  <conditionalFormatting sqref="D302:D306">
    <cfRule type="containsText" dxfId="6742" priority="7462" operator="containsText" text="Dec">
      <formula>NOT(ISERROR(SEARCH("Dec",D302)))</formula>
    </cfRule>
    <cfRule type="containsText" dxfId="6741" priority="7463" operator="containsText" text="Inc">
      <formula>NOT(ISERROR(SEARCH("Inc",D302)))</formula>
    </cfRule>
  </conditionalFormatting>
  <conditionalFormatting sqref="F302:F306">
    <cfRule type="cellIs" dxfId="6740" priority="7460" operator="equal">
      <formula>"Unlocked"</formula>
    </cfRule>
    <cfRule type="cellIs" dxfId="6739" priority="7461" operator="equal">
      <formula>"Locked"</formula>
    </cfRule>
  </conditionalFormatting>
  <conditionalFormatting sqref="G302:G306">
    <cfRule type="containsText" dxfId="6738" priority="7459" operator="containsText" text="Param">
      <formula>NOT(ISERROR(SEARCH("Param",G302)))</formula>
    </cfRule>
  </conditionalFormatting>
  <conditionalFormatting sqref="I302:I306">
    <cfRule type="cellIs" dxfId="6737" priority="7458" operator="lessThan">
      <formula>0</formula>
    </cfRule>
  </conditionalFormatting>
  <conditionalFormatting sqref="D302:D306">
    <cfRule type="containsText" dxfId="6736" priority="7456" operator="containsText" text="Dec">
      <formula>NOT(ISERROR(SEARCH("Dec",D302)))</formula>
    </cfRule>
    <cfRule type="containsText" dxfId="6735" priority="7457" operator="containsText" text="Inc">
      <formula>NOT(ISERROR(SEARCH("Inc",D302)))</formula>
    </cfRule>
  </conditionalFormatting>
  <conditionalFormatting sqref="F302:F306">
    <cfRule type="cellIs" dxfId="6734" priority="7454" operator="equal">
      <formula>"Unlocked"</formula>
    </cfRule>
    <cfRule type="cellIs" dxfId="6733" priority="7455" operator="equal">
      <formula>"Locked"</formula>
    </cfRule>
  </conditionalFormatting>
  <conditionalFormatting sqref="G302:G306">
    <cfRule type="containsText" dxfId="6732" priority="7453" operator="containsText" text="Param">
      <formula>NOT(ISERROR(SEARCH("Param",G302)))</formula>
    </cfRule>
  </conditionalFormatting>
  <conditionalFormatting sqref="I302:I306">
    <cfRule type="cellIs" dxfId="6731" priority="7452" operator="lessThan">
      <formula>0</formula>
    </cfRule>
  </conditionalFormatting>
  <conditionalFormatting sqref="D302:D306">
    <cfRule type="containsText" dxfId="6730" priority="7450" operator="containsText" text="Dec">
      <formula>NOT(ISERROR(SEARCH("Dec",D302)))</formula>
    </cfRule>
    <cfRule type="containsText" dxfId="6729" priority="7451" operator="containsText" text="Inc">
      <formula>NOT(ISERROR(SEARCH("Inc",D302)))</formula>
    </cfRule>
  </conditionalFormatting>
  <conditionalFormatting sqref="F302:F306">
    <cfRule type="cellIs" dxfId="6728" priority="7448" operator="equal">
      <formula>"Unlocked"</formula>
    </cfRule>
    <cfRule type="cellIs" dxfId="6727" priority="7449" operator="equal">
      <formula>"Locked"</formula>
    </cfRule>
  </conditionalFormatting>
  <conditionalFormatting sqref="G302:G306">
    <cfRule type="containsText" dxfId="6726" priority="7447" operator="containsText" text="Param">
      <formula>NOT(ISERROR(SEARCH("Param",G302)))</formula>
    </cfRule>
  </conditionalFormatting>
  <conditionalFormatting sqref="I302:I306">
    <cfRule type="cellIs" dxfId="6725" priority="7446" operator="lessThan">
      <formula>0</formula>
    </cfRule>
  </conditionalFormatting>
  <conditionalFormatting sqref="D302:D306">
    <cfRule type="containsText" dxfId="6724" priority="7444" operator="containsText" text="Dec">
      <formula>NOT(ISERROR(SEARCH("Dec",D302)))</formula>
    </cfRule>
    <cfRule type="containsText" dxfId="6723" priority="7445" operator="containsText" text="Inc">
      <formula>NOT(ISERROR(SEARCH("Inc",D302)))</formula>
    </cfRule>
  </conditionalFormatting>
  <conditionalFormatting sqref="F302:F306">
    <cfRule type="cellIs" dxfId="6722" priority="7442" operator="equal">
      <formula>"Unlocked"</formula>
    </cfRule>
    <cfRule type="cellIs" dxfId="6721" priority="7443" operator="equal">
      <formula>"Locked"</formula>
    </cfRule>
  </conditionalFormatting>
  <conditionalFormatting sqref="G302:G306">
    <cfRule type="containsText" dxfId="6720" priority="7441" operator="containsText" text="Param">
      <formula>NOT(ISERROR(SEARCH("Param",G302)))</formula>
    </cfRule>
  </conditionalFormatting>
  <conditionalFormatting sqref="I302:I306">
    <cfRule type="cellIs" dxfId="6719" priority="7440" operator="lessThan">
      <formula>0</formula>
    </cfRule>
  </conditionalFormatting>
  <conditionalFormatting sqref="D302:D306">
    <cfRule type="containsText" dxfId="6718" priority="7438" operator="containsText" text="Dec">
      <formula>NOT(ISERROR(SEARCH("Dec",D302)))</formula>
    </cfRule>
    <cfRule type="containsText" dxfId="6717" priority="7439" operator="containsText" text="Inc">
      <formula>NOT(ISERROR(SEARCH("Inc",D302)))</formula>
    </cfRule>
  </conditionalFormatting>
  <conditionalFormatting sqref="F302:F306">
    <cfRule type="cellIs" dxfId="6716" priority="7436" operator="equal">
      <formula>"Unlocked"</formula>
    </cfRule>
    <cfRule type="cellIs" dxfId="6715" priority="7437" operator="equal">
      <formula>"Locked"</formula>
    </cfRule>
  </conditionalFormatting>
  <conditionalFormatting sqref="G302:G306">
    <cfRule type="containsText" dxfId="6714" priority="7435" operator="containsText" text="Param">
      <formula>NOT(ISERROR(SEARCH("Param",G302)))</formula>
    </cfRule>
  </conditionalFormatting>
  <conditionalFormatting sqref="I302:I306">
    <cfRule type="cellIs" dxfId="6713" priority="7434" operator="lessThan">
      <formula>0</formula>
    </cfRule>
  </conditionalFormatting>
  <conditionalFormatting sqref="D302:D306">
    <cfRule type="containsText" dxfId="6712" priority="7432" operator="containsText" text="Dec">
      <formula>NOT(ISERROR(SEARCH("Dec",D302)))</formula>
    </cfRule>
    <cfRule type="containsText" dxfId="6711" priority="7433" operator="containsText" text="Inc">
      <formula>NOT(ISERROR(SEARCH("Inc",D302)))</formula>
    </cfRule>
  </conditionalFormatting>
  <conditionalFormatting sqref="F302:F306">
    <cfRule type="cellIs" dxfId="6710" priority="7430" operator="equal">
      <formula>"Unlocked"</formula>
    </cfRule>
    <cfRule type="cellIs" dxfId="6709" priority="7431" operator="equal">
      <formula>"Locked"</formula>
    </cfRule>
  </conditionalFormatting>
  <conditionalFormatting sqref="G302:G306">
    <cfRule type="containsText" dxfId="6708" priority="7429" operator="containsText" text="Param">
      <formula>NOT(ISERROR(SEARCH("Param",G302)))</formula>
    </cfRule>
  </conditionalFormatting>
  <conditionalFormatting sqref="I302:I306">
    <cfRule type="cellIs" dxfId="6707" priority="7428" operator="lessThan">
      <formula>0</formula>
    </cfRule>
  </conditionalFormatting>
  <conditionalFormatting sqref="D302:D306">
    <cfRule type="containsText" dxfId="6706" priority="7426" operator="containsText" text="Dec">
      <formula>NOT(ISERROR(SEARCH("Dec",D302)))</formula>
    </cfRule>
    <cfRule type="containsText" dxfId="6705" priority="7427" operator="containsText" text="Inc">
      <formula>NOT(ISERROR(SEARCH("Inc",D302)))</formula>
    </cfRule>
  </conditionalFormatting>
  <conditionalFormatting sqref="F302:F306">
    <cfRule type="cellIs" dxfId="6704" priority="7424" operator="equal">
      <formula>"Unlocked"</formula>
    </cfRule>
    <cfRule type="cellIs" dxfId="6703" priority="7425" operator="equal">
      <formula>"Locked"</formula>
    </cfRule>
  </conditionalFormatting>
  <conditionalFormatting sqref="G302:G306">
    <cfRule type="containsText" dxfId="6702" priority="7423" operator="containsText" text="Param">
      <formula>NOT(ISERROR(SEARCH("Param",G302)))</formula>
    </cfRule>
  </conditionalFormatting>
  <conditionalFormatting sqref="I302:I306">
    <cfRule type="cellIs" dxfId="6701" priority="7422" operator="lessThan">
      <formula>0</formula>
    </cfRule>
  </conditionalFormatting>
  <conditionalFormatting sqref="D302:D306">
    <cfRule type="containsText" dxfId="6700" priority="7420" operator="containsText" text="Dec">
      <formula>NOT(ISERROR(SEARCH("Dec",D302)))</formula>
    </cfRule>
    <cfRule type="containsText" dxfId="6699" priority="7421" operator="containsText" text="Inc">
      <formula>NOT(ISERROR(SEARCH("Inc",D302)))</formula>
    </cfRule>
  </conditionalFormatting>
  <conditionalFormatting sqref="F302:F306">
    <cfRule type="cellIs" dxfId="6698" priority="7418" operator="equal">
      <formula>"Unlocked"</formula>
    </cfRule>
    <cfRule type="cellIs" dxfId="6697" priority="7419" operator="equal">
      <formula>"Locked"</formula>
    </cfRule>
  </conditionalFormatting>
  <conditionalFormatting sqref="G302:G306">
    <cfRule type="containsText" dxfId="6696" priority="7417" operator="containsText" text="Param">
      <formula>NOT(ISERROR(SEARCH("Param",G302)))</formula>
    </cfRule>
  </conditionalFormatting>
  <conditionalFormatting sqref="I302:I306">
    <cfRule type="cellIs" dxfId="6695" priority="7416" operator="lessThan">
      <formula>0</formula>
    </cfRule>
  </conditionalFormatting>
  <conditionalFormatting sqref="D302:D306">
    <cfRule type="containsText" dxfId="6694" priority="7414" operator="containsText" text="Dec">
      <formula>NOT(ISERROR(SEARCH("Dec",D302)))</formula>
    </cfRule>
    <cfRule type="containsText" dxfId="6693" priority="7415" operator="containsText" text="Inc">
      <formula>NOT(ISERROR(SEARCH("Inc",D302)))</formula>
    </cfRule>
  </conditionalFormatting>
  <conditionalFormatting sqref="F302:F306">
    <cfRule type="cellIs" dxfId="6692" priority="7412" operator="equal">
      <formula>"Unlocked"</formula>
    </cfRule>
    <cfRule type="cellIs" dxfId="6691" priority="7413" operator="equal">
      <formula>"Locked"</formula>
    </cfRule>
  </conditionalFormatting>
  <conditionalFormatting sqref="G302:G306">
    <cfRule type="containsText" dxfId="6690" priority="7411" operator="containsText" text="Param">
      <formula>NOT(ISERROR(SEARCH("Param",G302)))</formula>
    </cfRule>
  </conditionalFormatting>
  <conditionalFormatting sqref="I302:I306">
    <cfRule type="cellIs" dxfId="6689" priority="7410" operator="lessThan">
      <formula>0</formula>
    </cfRule>
  </conditionalFormatting>
  <conditionalFormatting sqref="D302:D306">
    <cfRule type="containsText" dxfId="6688" priority="7408" operator="containsText" text="Dec">
      <formula>NOT(ISERROR(SEARCH("Dec",D302)))</formula>
    </cfRule>
    <cfRule type="containsText" dxfId="6687" priority="7409" operator="containsText" text="Inc">
      <formula>NOT(ISERROR(SEARCH("Inc",D302)))</formula>
    </cfRule>
  </conditionalFormatting>
  <conditionalFormatting sqref="F307:F311">
    <cfRule type="cellIs" dxfId="6686" priority="7406" operator="equal">
      <formula>"Unlocked"</formula>
    </cfRule>
    <cfRule type="cellIs" dxfId="6685" priority="7407" operator="equal">
      <formula>"Locked"</formula>
    </cfRule>
  </conditionalFormatting>
  <conditionalFormatting sqref="G307:G311">
    <cfRule type="containsText" dxfId="6684" priority="7405" operator="containsText" text="Param">
      <formula>NOT(ISERROR(SEARCH("Param",G307)))</formula>
    </cfRule>
  </conditionalFormatting>
  <conditionalFormatting sqref="I307:I311">
    <cfRule type="cellIs" dxfId="6683" priority="7404" operator="lessThan">
      <formula>0</formula>
    </cfRule>
  </conditionalFormatting>
  <conditionalFormatting sqref="D307:D311">
    <cfRule type="containsText" dxfId="6682" priority="7402" operator="containsText" text="Dec">
      <formula>NOT(ISERROR(SEARCH("Dec",D307)))</formula>
    </cfRule>
    <cfRule type="containsText" dxfId="6681" priority="7403" operator="containsText" text="Inc">
      <formula>NOT(ISERROR(SEARCH("Inc",D307)))</formula>
    </cfRule>
  </conditionalFormatting>
  <conditionalFormatting sqref="F307:F311">
    <cfRule type="cellIs" dxfId="6680" priority="7400" operator="equal">
      <formula>"Unlocked"</formula>
    </cfRule>
    <cfRule type="cellIs" dxfId="6679" priority="7401" operator="equal">
      <formula>"Locked"</formula>
    </cfRule>
  </conditionalFormatting>
  <conditionalFormatting sqref="G307:G311">
    <cfRule type="containsText" dxfId="6678" priority="7399" operator="containsText" text="Param">
      <formula>NOT(ISERROR(SEARCH("Param",G307)))</formula>
    </cfRule>
  </conditionalFormatting>
  <conditionalFormatting sqref="I307:I311">
    <cfRule type="cellIs" dxfId="6677" priority="7398" operator="lessThan">
      <formula>0</formula>
    </cfRule>
  </conditionalFormatting>
  <conditionalFormatting sqref="D307:D311">
    <cfRule type="containsText" dxfId="6676" priority="7396" operator="containsText" text="Dec">
      <formula>NOT(ISERROR(SEARCH("Dec",D307)))</formula>
    </cfRule>
    <cfRule type="containsText" dxfId="6675" priority="7397" operator="containsText" text="Inc">
      <formula>NOT(ISERROR(SEARCH("Inc",D307)))</formula>
    </cfRule>
  </conditionalFormatting>
  <conditionalFormatting sqref="F307:F311">
    <cfRule type="cellIs" dxfId="6674" priority="7394" operator="equal">
      <formula>"Unlocked"</formula>
    </cfRule>
    <cfRule type="cellIs" dxfId="6673" priority="7395" operator="equal">
      <formula>"Locked"</formula>
    </cfRule>
  </conditionalFormatting>
  <conditionalFormatting sqref="G307:G311">
    <cfRule type="containsText" dxfId="6672" priority="7393" operator="containsText" text="Param">
      <formula>NOT(ISERROR(SEARCH("Param",G307)))</formula>
    </cfRule>
  </conditionalFormatting>
  <conditionalFormatting sqref="I307:I311">
    <cfRule type="cellIs" dxfId="6671" priority="7392" operator="lessThan">
      <formula>0</formula>
    </cfRule>
  </conditionalFormatting>
  <conditionalFormatting sqref="D307:D311">
    <cfRule type="containsText" dxfId="6670" priority="7390" operator="containsText" text="Dec">
      <formula>NOT(ISERROR(SEARCH("Dec",D307)))</formula>
    </cfRule>
    <cfRule type="containsText" dxfId="6669" priority="7391" operator="containsText" text="Inc">
      <formula>NOT(ISERROR(SEARCH("Inc",D307)))</formula>
    </cfRule>
  </conditionalFormatting>
  <conditionalFormatting sqref="F307:F311">
    <cfRule type="cellIs" dxfId="6668" priority="7388" operator="equal">
      <formula>"Unlocked"</formula>
    </cfRule>
    <cfRule type="cellIs" dxfId="6667" priority="7389" operator="equal">
      <formula>"Locked"</formula>
    </cfRule>
  </conditionalFormatting>
  <conditionalFormatting sqref="G307:G311">
    <cfRule type="containsText" dxfId="6666" priority="7387" operator="containsText" text="Param">
      <formula>NOT(ISERROR(SEARCH("Param",G307)))</formula>
    </cfRule>
  </conditionalFormatting>
  <conditionalFormatting sqref="I307:I311">
    <cfRule type="cellIs" dxfId="6665" priority="7386" operator="lessThan">
      <formula>0</formula>
    </cfRule>
  </conditionalFormatting>
  <conditionalFormatting sqref="D307:D311">
    <cfRule type="containsText" dxfId="6664" priority="7384" operator="containsText" text="Dec">
      <formula>NOT(ISERROR(SEARCH("Dec",D307)))</formula>
    </cfRule>
    <cfRule type="containsText" dxfId="6663" priority="7385" operator="containsText" text="Inc">
      <formula>NOT(ISERROR(SEARCH("Inc",D307)))</formula>
    </cfRule>
  </conditionalFormatting>
  <conditionalFormatting sqref="F307:F311">
    <cfRule type="cellIs" dxfId="6662" priority="7382" operator="equal">
      <formula>"Unlocked"</formula>
    </cfRule>
    <cfRule type="cellIs" dxfId="6661" priority="7383" operator="equal">
      <formula>"Locked"</formula>
    </cfRule>
  </conditionalFormatting>
  <conditionalFormatting sqref="G307:G311">
    <cfRule type="containsText" dxfId="6660" priority="7381" operator="containsText" text="Param">
      <formula>NOT(ISERROR(SEARCH("Param",G307)))</formula>
    </cfRule>
  </conditionalFormatting>
  <conditionalFormatting sqref="I307:I311">
    <cfRule type="cellIs" dxfId="6659" priority="7380" operator="lessThan">
      <formula>0</formula>
    </cfRule>
  </conditionalFormatting>
  <conditionalFormatting sqref="D307:D311">
    <cfRule type="containsText" dxfId="6658" priority="7378" operator="containsText" text="Dec">
      <formula>NOT(ISERROR(SEARCH("Dec",D307)))</formula>
    </cfRule>
    <cfRule type="containsText" dxfId="6657" priority="7379" operator="containsText" text="Inc">
      <formula>NOT(ISERROR(SEARCH("Inc",D307)))</formula>
    </cfRule>
  </conditionalFormatting>
  <conditionalFormatting sqref="F307:F311">
    <cfRule type="cellIs" dxfId="6656" priority="7376" operator="equal">
      <formula>"Unlocked"</formula>
    </cfRule>
    <cfRule type="cellIs" dxfId="6655" priority="7377" operator="equal">
      <formula>"Locked"</formula>
    </cfRule>
  </conditionalFormatting>
  <conditionalFormatting sqref="G307:G311">
    <cfRule type="containsText" dxfId="6654" priority="7375" operator="containsText" text="Param">
      <formula>NOT(ISERROR(SEARCH("Param",G307)))</formula>
    </cfRule>
  </conditionalFormatting>
  <conditionalFormatting sqref="I307:I311">
    <cfRule type="cellIs" dxfId="6653" priority="7374" operator="lessThan">
      <formula>0</formula>
    </cfRule>
  </conditionalFormatting>
  <conditionalFormatting sqref="D307:D311">
    <cfRule type="containsText" dxfId="6652" priority="7372" operator="containsText" text="Dec">
      <formula>NOT(ISERROR(SEARCH("Dec",D307)))</formula>
    </cfRule>
    <cfRule type="containsText" dxfId="6651" priority="7373" operator="containsText" text="Inc">
      <formula>NOT(ISERROR(SEARCH("Inc",D307)))</formula>
    </cfRule>
  </conditionalFormatting>
  <conditionalFormatting sqref="F307:F311">
    <cfRule type="cellIs" dxfId="6650" priority="7370" operator="equal">
      <formula>"Unlocked"</formula>
    </cfRule>
    <cfRule type="cellIs" dxfId="6649" priority="7371" operator="equal">
      <formula>"Locked"</formula>
    </cfRule>
  </conditionalFormatting>
  <conditionalFormatting sqref="G307:G311">
    <cfRule type="containsText" dxfId="6648" priority="7369" operator="containsText" text="Param">
      <formula>NOT(ISERROR(SEARCH("Param",G307)))</formula>
    </cfRule>
  </conditionalFormatting>
  <conditionalFormatting sqref="I307:I311">
    <cfRule type="cellIs" dxfId="6647" priority="7368" operator="lessThan">
      <formula>0</formula>
    </cfRule>
  </conditionalFormatting>
  <conditionalFormatting sqref="D307:D311">
    <cfRule type="containsText" dxfId="6646" priority="7366" operator="containsText" text="Dec">
      <formula>NOT(ISERROR(SEARCH("Dec",D307)))</formula>
    </cfRule>
    <cfRule type="containsText" dxfId="6645" priority="7367" operator="containsText" text="Inc">
      <formula>NOT(ISERROR(SEARCH("Inc",D307)))</formula>
    </cfRule>
  </conditionalFormatting>
  <conditionalFormatting sqref="F307:F311">
    <cfRule type="cellIs" dxfId="6644" priority="7364" operator="equal">
      <formula>"Unlocked"</formula>
    </cfRule>
    <cfRule type="cellIs" dxfId="6643" priority="7365" operator="equal">
      <formula>"Locked"</formula>
    </cfRule>
  </conditionalFormatting>
  <conditionalFormatting sqref="G307:G311">
    <cfRule type="containsText" dxfId="6642" priority="7363" operator="containsText" text="Param">
      <formula>NOT(ISERROR(SEARCH("Param",G307)))</formula>
    </cfRule>
  </conditionalFormatting>
  <conditionalFormatting sqref="I307:I311">
    <cfRule type="cellIs" dxfId="6641" priority="7362" operator="lessThan">
      <formula>0</formula>
    </cfRule>
  </conditionalFormatting>
  <conditionalFormatting sqref="D307:D311">
    <cfRule type="containsText" dxfId="6640" priority="7360" operator="containsText" text="Dec">
      <formula>NOT(ISERROR(SEARCH("Dec",D307)))</formula>
    </cfRule>
    <cfRule type="containsText" dxfId="6639" priority="7361" operator="containsText" text="Inc">
      <formula>NOT(ISERROR(SEARCH("Inc",D307)))</formula>
    </cfRule>
  </conditionalFormatting>
  <conditionalFormatting sqref="F307:F311">
    <cfRule type="cellIs" dxfId="6638" priority="7358" operator="equal">
      <formula>"Unlocked"</formula>
    </cfRule>
    <cfRule type="cellIs" dxfId="6637" priority="7359" operator="equal">
      <formula>"Locked"</formula>
    </cfRule>
  </conditionalFormatting>
  <conditionalFormatting sqref="G307:G311">
    <cfRule type="containsText" dxfId="6636" priority="7357" operator="containsText" text="Param">
      <formula>NOT(ISERROR(SEARCH("Param",G307)))</formula>
    </cfRule>
  </conditionalFormatting>
  <conditionalFormatting sqref="I307:I311">
    <cfRule type="cellIs" dxfId="6635" priority="7356" operator="lessThan">
      <formula>0</formula>
    </cfRule>
  </conditionalFormatting>
  <conditionalFormatting sqref="D307:D311">
    <cfRule type="containsText" dxfId="6634" priority="7354" operator="containsText" text="Dec">
      <formula>NOT(ISERROR(SEARCH("Dec",D307)))</formula>
    </cfRule>
    <cfRule type="containsText" dxfId="6633" priority="7355" operator="containsText" text="Inc">
      <formula>NOT(ISERROR(SEARCH("Inc",D307)))</formula>
    </cfRule>
  </conditionalFormatting>
  <conditionalFormatting sqref="F307:F311">
    <cfRule type="cellIs" dxfId="6632" priority="7352" operator="equal">
      <formula>"Unlocked"</formula>
    </cfRule>
    <cfRule type="cellIs" dxfId="6631" priority="7353" operator="equal">
      <formula>"Locked"</formula>
    </cfRule>
  </conditionalFormatting>
  <conditionalFormatting sqref="G307:G311">
    <cfRule type="containsText" dxfId="6630" priority="7351" operator="containsText" text="Param">
      <formula>NOT(ISERROR(SEARCH("Param",G307)))</formula>
    </cfRule>
  </conditionalFormatting>
  <conditionalFormatting sqref="I307:I311">
    <cfRule type="cellIs" dxfId="6629" priority="7350" operator="lessThan">
      <formula>0</formula>
    </cfRule>
  </conditionalFormatting>
  <conditionalFormatting sqref="D307:D311">
    <cfRule type="containsText" dxfId="6628" priority="7348" operator="containsText" text="Dec">
      <formula>NOT(ISERROR(SEARCH("Dec",D307)))</formula>
    </cfRule>
    <cfRule type="containsText" dxfId="6627" priority="7349" operator="containsText" text="Inc">
      <formula>NOT(ISERROR(SEARCH("Inc",D307)))</formula>
    </cfRule>
  </conditionalFormatting>
  <conditionalFormatting sqref="F307:F311">
    <cfRule type="cellIs" dxfId="6626" priority="7346" operator="equal">
      <formula>"Unlocked"</formula>
    </cfRule>
    <cfRule type="cellIs" dxfId="6625" priority="7347" operator="equal">
      <formula>"Locked"</formula>
    </cfRule>
  </conditionalFormatting>
  <conditionalFormatting sqref="G307:G311">
    <cfRule type="containsText" dxfId="6624" priority="7345" operator="containsText" text="Param">
      <formula>NOT(ISERROR(SEARCH("Param",G307)))</formula>
    </cfRule>
  </conditionalFormatting>
  <conditionalFormatting sqref="I307:I311">
    <cfRule type="cellIs" dxfId="6623" priority="7344" operator="lessThan">
      <formula>0</formula>
    </cfRule>
  </conditionalFormatting>
  <conditionalFormatting sqref="D307:D311">
    <cfRule type="containsText" dxfId="6622" priority="7342" operator="containsText" text="Dec">
      <formula>NOT(ISERROR(SEARCH("Dec",D307)))</formula>
    </cfRule>
    <cfRule type="containsText" dxfId="6621" priority="7343" operator="containsText" text="Inc">
      <formula>NOT(ISERROR(SEARCH("Inc",D307)))</formula>
    </cfRule>
  </conditionalFormatting>
  <conditionalFormatting sqref="F307:F311">
    <cfRule type="cellIs" dxfId="6620" priority="7340" operator="equal">
      <formula>"Unlocked"</formula>
    </cfRule>
    <cfRule type="cellIs" dxfId="6619" priority="7341" operator="equal">
      <formula>"Locked"</formula>
    </cfRule>
  </conditionalFormatting>
  <conditionalFormatting sqref="G307:G311">
    <cfRule type="containsText" dxfId="6618" priority="7339" operator="containsText" text="Param">
      <formula>NOT(ISERROR(SEARCH("Param",G307)))</formula>
    </cfRule>
  </conditionalFormatting>
  <conditionalFormatting sqref="I307:I311">
    <cfRule type="cellIs" dxfId="6617" priority="7338" operator="lessThan">
      <formula>0</formula>
    </cfRule>
  </conditionalFormatting>
  <conditionalFormatting sqref="D307:D311">
    <cfRule type="containsText" dxfId="6616" priority="7336" operator="containsText" text="Dec">
      <formula>NOT(ISERROR(SEARCH("Dec",D307)))</formula>
    </cfRule>
    <cfRule type="containsText" dxfId="6615" priority="7337" operator="containsText" text="Inc">
      <formula>NOT(ISERROR(SEARCH("Inc",D307)))</formula>
    </cfRule>
  </conditionalFormatting>
  <conditionalFormatting sqref="F307:F311">
    <cfRule type="cellIs" dxfId="6614" priority="7334" operator="equal">
      <formula>"Unlocked"</formula>
    </cfRule>
    <cfRule type="cellIs" dxfId="6613" priority="7335" operator="equal">
      <formula>"Locked"</formula>
    </cfRule>
  </conditionalFormatting>
  <conditionalFormatting sqref="G307:G311">
    <cfRule type="containsText" dxfId="6612" priority="7333" operator="containsText" text="Param">
      <formula>NOT(ISERROR(SEARCH("Param",G307)))</formula>
    </cfRule>
  </conditionalFormatting>
  <conditionalFormatting sqref="I307:I311">
    <cfRule type="cellIs" dxfId="6611" priority="7332" operator="lessThan">
      <formula>0</formula>
    </cfRule>
  </conditionalFormatting>
  <conditionalFormatting sqref="D307:D311">
    <cfRule type="containsText" dxfId="6610" priority="7330" operator="containsText" text="Dec">
      <formula>NOT(ISERROR(SEARCH("Dec",D307)))</formula>
    </cfRule>
    <cfRule type="containsText" dxfId="6609" priority="7331" operator="containsText" text="Inc">
      <formula>NOT(ISERROR(SEARCH("Inc",D307)))</formula>
    </cfRule>
  </conditionalFormatting>
  <conditionalFormatting sqref="F307:F311">
    <cfRule type="cellIs" dxfId="6608" priority="7328" operator="equal">
      <formula>"Unlocked"</formula>
    </cfRule>
    <cfRule type="cellIs" dxfId="6607" priority="7329" operator="equal">
      <formula>"Locked"</formula>
    </cfRule>
  </conditionalFormatting>
  <conditionalFormatting sqref="G307:G311">
    <cfRule type="containsText" dxfId="6606" priority="7327" operator="containsText" text="Param">
      <formula>NOT(ISERROR(SEARCH("Param",G307)))</formula>
    </cfRule>
  </conditionalFormatting>
  <conditionalFormatting sqref="I307:I311">
    <cfRule type="cellIs" dxfId="6605" priority="7326" operator="lessThan">
      <formula>0</formula>
    </cfRule>
  </conditionalFormatting>
  <conditionalFormatting sqref="D307:D311">
    <cfRule type="containsText" dxfId="6604" priority="7324" operator="containsText" text="Dec">
      <formula>NOT(ISERROR(SEARCH("Dec",D307)))</formula>
    </cfRule>
    <cfRule type="containsText" dxfId="6603" priority="7325" operator="containsText" text="Inc">
      <formula>NOT(ISERROR(SEARCH("Inc",D307)))</formula>
    </cfRule>
  </conditionalFormatting>
  <conditionalFormatting sqref="F312:F316">
    <cfRule type="cellIs" dxfId="6602" priority="7322" operator="equal">
      <formula>"Unlocked"</formula>
    </cfRule>
    <cfRule type="cellIs" dxfId="6601" priority="7323" operator="equal">
      <formula>"Locked"</formula>
    </cfRule>
  </conditionalFormatting>
  <conditionalFormatting sqref="G312:G316">
    <cfRule type="containsText" dxfId="6600" priority="7321" operator="containsText" text="Param">
      <formula>NOT(ISERROR(SEARCH("Param",G312)))</formula>
    </cfRule>
  </conditionalFormatting>
  <conditionalFormatting sqref="I312:I316">
    <cfRule type="cellIs" dxfId="6599" priority="7320" operator="lessThan">
      <formula>0</formula>
    </cfRule>
  </conditionalFormatting>
  <conditionalFormatting sqref="D312:D316">
    <cfRule type="containsText" dxfId="6598" priority="7318" operator="containsText" text="Dec">
      <formula>NOT(ISERROR(SEARCH("Dec",D312)))</formula>
    </cfRule>
    <cfRule type="containsText" dxfId="6597" priority="7319" operator="containsText" text="Inc">
      <formula>NOT(ISERROR(SEARCH("Inc",D312)))</formula>
    </cfRule>
  </conditionalFormatting>
  <conditionalFormatting sqref="F312:F316">
    <cfRule type="cellIs" dxfId="6596" priority="7316" operator="equal">
      <formula>"Unlocked"</formula>
    </cfRule>
    <cfRule type="cellIs" dxfId="6595" priority="7317" operator="equal">
      <formula>"Locked"</formula>
    </cfRule>
  </conditionalFormatting>
  <conditionalFormatting sqref="G312:G316">
    <cfRule type="containsText" dxfId="6594" priority="7315" operator="containsText" text="Param">
      <formula>NOT(ISERROR(SEARCH("Param",G312)))</formula>
    </cfRule>
  </conditionalFormatting>
  <conditionalFormatting sqref="I312:I316">
    <cfRule type="cellIs" dxfId="6593" priority="7314" operator="lessThan">
      <formula>0</formula>
    </cfRule>
  </conditionalFormatting>
  <conditionalFormatting sqref="D312:D316">
    <cfRule type="containsText" dxfId="6592" priority="7312" operator="containsText" text="Dec">
      <formula>NOT(ISERROR(SEARCH("Dec",D312)))</formula>
    </cfRule>
    <cfRule type="containsText" dxfId="6591" priority="7313" operator="containsText" text="Inc">
      <formula>NOT(ISERROR(SEARCH("Inc",D312)))</formula>
    </cfRule>
  </conditionalFormatting>
  <conditionalFormatting sqref="F312:F316">
    <cfRule type="cellIs" dxfId="6590" priority="7310" operator="equal">
      <formula>"Unlocked"</formula>
    </cfRule>
    <cfRule type="cellIs" dxfId="6589" priority="7311" operator="equal">
      <formula>"Locked"</formula>
    </cfRule>
  </conditionalFormatting>
  <conditionalFormatting sqref="G312:G316">
    <cfRule type="containsText" dxfId="6588" priority="7309" operator="containsText" text="Param">
      <formula>NOT(ISERROR(SEARCH("Param",G312)))</formula>
    </cfRule>
  </conditionalFormatting>
  <conditionalFormatting sqref="I312:I316">
    <cfRule type="cellIs" dxfId="6587" priority="7308" operator="lessThan">
      <formula>0</formula>
    </cfRule>
  </conditionalFormatting>
  <conditionalFormatting sqref="D312:D316">
    <cfRule type="containsText" dxfId="6586" priority="7306" operator="containsText" text="Dec">
      <formula>NOT(ISERROR(SEARCH("Dec",D312)))</formula>
    </cfRule>
    <cfRule type="containsText" dxfId="6585" priority="7307" operator="containsText" text="Inc">
      <formula>NOT(ISERROR(SEARCH("Inc",D312)))</formula>
    </cfRule>
  </conditionalFormatting>
  <conditionalFormatting sqref="F312:F316">
    <cfRule type="cellIs" dxfId="6584" priority="7304" operator="equal">
      <formula>"Unlocked"</formula>
    </cfRule>
    <cfRule type="cellIs" dxfId="6583" priority="7305" operator="equal">
      <formula>"Locked"</formula>
    </cfRule>
  </conditionalFormatting>
  <conditionalFormatting sqref="G312:G316">
    <cfRule type="containsText" dxfId="6582" priority="7303" operator="containsText" text="Param">
      <formula>NOT(ISERROR(SEARCH("Param",G312)))</formula>
    </cfRule>
  </conditionalFormatting>
  <conditionalFormatting sqref="I312:I316">
    <cfRule type="cellIs" dxfId="6581" priority="7302" operator="lessThan">
      <formula>0</formula>
    </cfRule>
  </conditionalFormatting>
  <conditionalFormatting sqref="D312:D316">
    <cfRule type="containsText" dxfId="6580" priority="7300" operator="containsText" text="Dec">
      <formula>NOT(ISERROR(SEARCH("Dec",D312)))</formula>
    </cfRule>
    <cfRule type="containsText" dxfId="6579" priority="7301" operator="containsText" text="Inc">
      <formula>NOT(ISERROR(SEARCH("Inc",D312)))</formula>
    </cfRule>
  </conditionalFormatting>
  <conditionalFormatting sqref="F312:F316">
    <cfRule type="cellIs" dxfId="6578" priority="7298" operator="equal">
      <formula>"Unlocked"</formula>
    </cfRule>
    <cfRule type="cellIs" dxfId="6577" priority="7299" operator="equal">
      <formula>"Locked"</formula>
    </cfRule>
  </conditionalFormatting>
  <conditionalFormatting sqref="G312:G316">
    <cfRule type="containsText" dxfId="6576" priority="7297" operator="containsText" text="Param">
      <formula>NOT(ISERROR(SEARCH("Param",G312)))</formula>
    </cfRule>
  </conditionalFormatting>
  <conditionalFormatting sqref="I312:I316">
    <cfRule type="cellIs" dxfId="6575" priority="7296" operator="lessThan">
      <formula>0</formula>
    </cfRule>
  </conditionalFormatting>
  <conditionalFormatting sqref="D312:D316">
    <cfRule type="containsText" dxfId="6574" priority="7294" operator="containsText" text="Dec">
      <formula>NOT(ISERROR(SEARCH("Dec",D312)))</formula>
    </cfRule>
    <cfRule type="containsText" dxfId="6573" priority="7295" operator="containsText" text="Inc">
      <formula>NOT(ISERROR(SEARCH("Inc",D312)))</formula>
    </cfRule>
  </conditionalFormatting>
  <conditionalFormatting sqref="F312:F316">
    <cfRule type="cellIs" dxfId="6572" priority="7292" operator="equal">
      <formula>"Unlocked"</formula>
    </cfRule>
    <cfRule type="cellIs" dxfId="6571" priority="7293" operator="equal">
      <formula>"Locked"</formula>
    </cfRule>
  </conditionalFormatting>
  <conditionalFormatting sqref="G312:G316">
    <cfRule type="containsText" dxfId="6570" priority="7291" operator="containsText" text="Param">
      <formula>NOT(ISERROR(SEARCH("Param",G312)))</formula>
    </cfRule>
  </conditionalFormatting>
  <conditionalFormatting sqref="I312:I316">
    <cfRule type="cellIs" dxfId="6569" priority="7290" operator="lessThan">
      <formula>0</formula>
    </cfRule>
  </conditionalFormatting>
  <conditionalFormatting sqref="D312:D316">
    <cfRule type="containsText" dxfId="6568" priority="7288" operator="containsText" text="Dec">
      <formula>NOT(ISERROR(SEARCH("Dec",D312)))</formula>
    </cfRule>
    <cfRule type="containsText" dxfId="6567" priority="7289" operator="containsText" text="Inc">
      <formula>NOT(ISERROR(SEARCH("Inc",D312)))</formula>
    </cfRule>
  </conditionalFormatting>
  <conditionalFormatting sqref="F312:F316">
    <cfRule type="cellIs" dxfId="6566" priority="7286" operator="equal">
      <formula>"Unlocked"</formula>
    </cfRule>
    <cfRule type="cellIs" dxfId="6565" priority="7287" operator="equal">
      <formula>"Locked"</formula>
    </cfRule>
  </conditionalFormatting>
  <conditionalFormatting sqref="G312:G316">
    <cfRule type="containsText" dxfId="6564" priority="7285" operator="containsText" text="Param">
      <formula>NOT(ISERROR(SEARCH("Param",G312)))</formula>
    </cfRule>
  </conditionalFormatting>
  <conditionalFormatting sqref="I312:I316">
    <cfRule type="cellIs" dxfId="6563" priority="7284" operator="lessThan">
      <formula>0</formula>
    </cfRule>
  </conditionalFormatting>
  <conditionalFormatting sqref="D312:D316">
    <cfRule type="containsText" dxfId="6562" priority="7282" operator="containsText" text="Dec">
      <formula>NOT(ISERROR(SEARCH("Dec",D312)))</formula>
    </cfRule>
    <cfRule type="containsText" dxfId="6561" priority="7283" operator="containsText" text="Inc">
      <formula>NOT(ISERROR(SEARCH("Inc",D312)))</formula>
    </cfRule>
  </conditionalFormatting>
  <conditionalFormatting sqref="F312:F316">
    <cfRule type="cellIs" dxfId="6560" priority="7280" operator="equal">
      <formula>"Unlocked"</formula>
    </cfRule>
    <cfRule type="cellIs" dxfId="6559" priority="7281" operator="equal">
      <formula>"Locked"</formula>
    </cfRule>
  </conditionalFormatting>
  <conditionalFormatting sqref="G312:G316">
    <cfRule type="containsText" dxfId="6558" priority="7279" operator="containsText" text="Param">
      <formula>NOT(ISERROR(SEARCH("Param",G312)))</formula>
    </cfRule>
  </conditionalFormatting>
  <conditionalFormatting sqref="I312:I316">
    <cfRule type="cellIs" dxfId="6557" priority="7278" operator="lessThan">
      <formula>0</formula>
    </cfRule>
  </conditionalFormatting>
  <conditionalFormatting sqref="D312:D316">
    <cfRule type="containsText" dxfId="6556" priority="7276" operator="containsText" text="Dec">
      <formula>NOT(ISERROR(SEARCH("Dec",D312)))</formula>
    </cfRule>
    <cfRule type="containsText" dxfId="6555" priority="7277" operator="containsText" text="Inc">
      <formula>NOT(ISERROR(SEARCH("Inc",D312)))</formula>
    </cfRule>
  </conditionalFormatting>
  <conditionalFormatting sqref="F312:F316">
    <cfRule type="cellIs" dxfId="6554" priority="7274" operator="equal">
      <formula>"Unlocked"</formula>
    </cfRule>
    <cfRule type="cellIs" dxfId="6553" priority="7275" operator="equal">
      <formula>"Locked"</formula>
    </cfRule>
  </conditionalFormatting>
  <conditionalFormatting sqref="G312:G316">
    <cfRule type="containsText" dxfId="6552" priority="7273" operator="containsText" text="Param">
      <formula>NOT(ISERROR(SEARCH("Param",G312)))</formula>
    </cfRule>
  </conditionalFormatting>
  <conditionalFormatting sqref="I312:I316">
    <cfRule type="cellIs" dxfId="6551" priority="7272" operator="lessThan">
      <formula>0</formula>
    </cfRule>
  </conditionalFormatting>
  <conditionalFormatting sqref="D312:D316">
    <cfRule type="containsText" dxfId="6550" priority="7270" operator="containsText" text="Dec">
      <formula>NOT(ISERROR(SEARCH("Dec",D312)))</formula>
    </cfRule>
    <cfRule type="containsText" dxfId="6549" priority="7271" operator="containsText" text="Inc">
      <formula>NOT(ISERROR(SEARCH("Inc",D312)))</formula>
    </cfRule>
  </conditionalFormatting>
  <conditionalFormatting sqref="F312:F316">
    <cfRule type="cellIs" dxfId="6548" priority="7268" operator="equal">
      <formula>"Unlocked"</formula>
    </cfRule>
    <cfRule type="cellIs" dxfId="6547" priority="7269" operator="equal">
      <formula>"Locked"</formula>
    </cfRule>
  </conditionalFormatting>
  <conditionalFormatting sqref="G312:G316">
    <cfRule type="containsText" dxfId="6546" priority="7267" operator="containsText" text="Param">
      <formula>NOT(ISERROR(SEARCH("Param",G312)))</formula>
    </cfRule>
  </conditionalFormatting>
  <conditionalFormatting sqref="I312:I316">
    <cfRule type="cellIs" dxfId="6545" priority="7266" operator="lessThan">
      <formula>0</formula>
    </cfRule>
  </conditionalFormatting>
  <conditionalFormatting sqref="D312:D316">
    <cfRule type="containsText" dxfId="6544" priority="7264" operator="containsText" text="Dec">
      <formula>NOT(ISERROR(SEARCH("Dec",D312)))</formula>
    </cfRule>
    <cfRule type="containsText" dxfId="6543" priority="7265" operator="containsText" text="Inc">
      <formula>NOT(ISERROR(SEARCH("Inc",D312)))</formula>
    </cfRule>
  </conditionalFormatting>
  <conditionalFormatting sqref="F312:F316">
    <cfRule type="cellIs" dxfId="6542" priority="7262" operator="equal">
      <formula>"Unlocked"</formula>
    </cfRule>
    <cfRule type="cellIs" dxfId="6541" priority="7263" operator="equal">
      <formula>"Locked"</formula>
    </cfRule>
  </conditionalFormatting>
  <conditionalFormatting sqref="G312:G316">
    <cfRule type="containsText" dxfId="6540" priority="7261" operator="containsText" text="Param">
      <formula>NOT(ISERROR(SEARCH("Param",G312)))</formula>
    </cfRule>
  </conditionalFormatting>
  <conditionalFormatting sqref="I312:I316">
    <cfRule type="cellIs" dxfId="6539" priority="7260" operator="lessThan">
      <formula>0</formula>
    </cfRule>
  </conditionalFormatting>
  <conditionalFormatting sqref="D312:D316">
    <cfRule type="containsText" dxfId="6538" priority="7258" operator="containsText" text="Dec">
      <formula>NOT(ISERROR(SEARCH("Dec",D312)))</formula>
    </cfRule>
    <cfRule type="containsText" dxfId="6537" priority="7259" operator="containsText" text="Inc">
      <formula>NOT(ISERROR(SEARCH("Inc",D312)))</formula>
    </cfRule>
  </conditionalFormatting>
  <conditionalFormatting sqref="F312:F316">
    <cfRule type="cellIs" dxfId="6536" priority="7256" operator="equal">
      <formula>"Unlocked"</formula>
    </cfRule>
    <cfRule type="cellIs" dxfId="6535" priority="7257" operator="equal">
      <formula>"Locked"</formula>
    </cfRule>
  </conditionalFormatting>
  <conditionalFormatting sqref="G312:G316">
    <cfRule type="containsText" dxfId="6534" priority="7255" operator="containsText" text="Param">
      <formula>NOT(ISERROR(SEARCH("Param",G312)))</formula>
    </cfRule>
  </conditionalFormatting>
  <conditionalFormatting sqref="I312:I316">
    <cfRule type="cellIs" dxfId="6533" priority="7254" operator="lessThan">
      <formula>0</formula>
    </cfRule>
  </conditionalFormatting>
  <conditionalFormatting sqref="D312:D316">
    <cfRule type="containsText" dxfId="6532" priority="7252" operator="containsText" text="Dec">
      <formula>NOT(ISERROR(SEARCH("Dec",D312)))</formula>
    </cfRule>
    <cfRule type="containsText" dxfId="6531" priority="7253" operator="containsText" text="Inc">
      <formula>NOT(ISERROR(SEARCH("Inc",D312)))</formula>
    </cfRule>
  </conditionalFormatting>
  <conditionalFormatting sqref="F312:F316">
    <cfRule type="cellIs" dxfId="6530" priority="7250" operator="equal">
      <formula>"Unlocked"</formula>
    </cfRule>
    <cfRule type="cellIs" dxfId="6529" priority="7251" operator="equal">
      <formula>"Locked"</formula>
    </cfRule>
  </conditionalFormatting>
  <conditionalFormatting sqref="G312:G316">
    <cfRule type="containsText" dxfId="6528" priority="7249" operator="containsText" text="Param">
      <formula>NOT(ISERROR(SEARCH("Param",G312)))</formula>
    </cfRule>
  </conditionalFormatting>
  <conditionalFormatting sqref="I312:I316">
    <cfRule type="cellIs" dxfId="6527" priority="7248" operator="lessThan">
      <formula>0</formula>
    </cfRule>
  </conditionalFormatting>
  <conditionalFormatting sqref="D312:D316">
    <cfRule type="containsText" dxfId="6526" priority="7246" operator="containsText" text="Dec">
      <formula>NOT(ISERROR(SEARCH("Dec",D312)))</formula>
    </cfRule>
    <cfRule type="containsText" dxfId="6525" priority="7247" operator="containsText" text="Inc">
      <formula>NOT(ISERROR(SEARCH("Inc",D312)))</formula>
    </cfRule>
  </conditionalFormatting>
  <conditionalFormatting sqref="F312:F316">
    <cfRule type="cellIs" dxfId="6524" priority="7244" operator="equal">
      <formula>"Unlocked"</formula>
    </cfRule>
    <cfRule type="cellIs" dxfId="6523" priority="7245" operator="equal">
      <formula>"Locked"</formula>
    </cfRule>
  </conditionalFormatting>
  <conditionalFormatting sqref="G312:G316">
    <cfRule type="containsText" dxfId="6522" priority="7243" operator="containsText" text="Param">
      <formula>NOT(ISERROR(SEARCH("Param",G312)))</formula>
    </cfRule>
  </conditionalFormatting>
  <conditionalFormatting sqref="I312:I316">
    <cfRule type="cellIs" dxfId="6521" priority="7242" operator="lessThan">
      <formula>0</formula>
    </cfRule>
  </conditionalFormatting>
  <conditionalFormatting sqref="D312:D316">
    <cfRule type="containsText" dxfId="6520" priority="7240" operator="containsText" text="Dec">
      <formula>NOT(ISERROR(SEARCH("Dec",D312)))</formula>
    </cfRule>
    <cfRule type="containsText" dxfId="6519" priority="7241" operator="containsText" text="Inc">
      <formula>NOT(ISERROR(SEARCH("Inc",D312)))</formula>
    </cfRule>
  </conditionalFormatting>
  <conditionalFormatting sqref="F312:F316">
    <cfRule type="cellIs" dxfId="6518" priority="7238" operator="equal">
      <formula>"Unlocked"</formula>
    </cfRule>
    <cfRule type="cellIs" dxfId="6517" priority="7239" operator="equal">
      <formula>"Locked"</formula>
    </cfRule>
  </conditionalFormatting>
  <conditionalFormatting sqref="G312:G316">
    <cfRule type="containsText" dxfId="6516" priority="7237" operator="containsText" text="Param">
      <formula>NOT(ISERROR(SEARCH("Param",G312)))</formula>
    </cfRule>
  </conditionalFormatting>
  <conditionalFormatting sqref="I312:I316">
    <cfRule type="cellIs" dxfId="6515" priority="7236" operator="lessThan">
      <formula>0</formula>
    </cfRule>
  </conditionalFormatting>
  <conditionalFormatting sqref="D312:D316">
    <cfRule type="containsText" dxfId="6514" priority="7234" operator="containsText" text="Dec">
      <formula>NOT(ISERROR(SEARCH("Dec",D312)))</formula>
    </cfRule>
    <cfRule type="containsText" dxfId="6513" priority="7235" operator="containsText" text="Inc">
      <formula>NOT(ISERROR(SEARCH("Inc",D312)))</formula>
    </cfRule>
  </conditionalFormatting>
  <conditionalFormatting sqref="F317:F321">
    <cfRule type="cellIs" dxfId="6512" priority="7232" operator="equal">
      <formula>"Unlocked"</formula>
    </cfRule>
    <cfRule type="cellIs" dxfId="6511" priority="7233" operator="equal">
      <formula>"Locked"</formula>
    </cfRule>
  </conditionalFormatting>
  <conditionalFormatting sqref="G317:G321">
    <cfRule type="containsText" dxfId="6510" priority="7231" operator="containsText" text="Param">
      <formula>NOT(ISERROR(SEARCH("Param",G317)))</formula>
    </cfRule>
  </conditionalFormatting>
  <conditionalFormatting sqref="I317:I321">
    <cfRule type="cellIs" dxfId="6509" priority="7230" operator="lessThan">
      <formula>0</formula>
    </cfRule>
  </conditionalFormatting>
  <conditionalFormatting sqref="D317:D321">
    <cfRule type="containsText" dxfId="6508" priority="7228" operator="containsText" text="Dec">
      <formula>NOT(ISERROR(SEARCH("Dec",D317)))</formula>
    </cfRule>
    <cfRule type="containsText" dxfId="6507" priority="7229" operator="containsText" text="Inc">
      <formula>NOT(ISERROR(SEARCH("Inc",D317)))</formula>
    </cfRule>
  </conditionalFormatting>
  <conditionalFormatting sqref="F317:F321">
    <cfRule type="cellIs" dxfId="6506" priority="7226" operator="equal">
      <formula>"Unlocked"</formula>
    </cfRule>
    <cfRule type="cellIs" dxfId="6505" priority="7227" operator="equal">
      <formula>"Locked"</formula>
    </cfRule>
  </conditionalFormatting>
  <conditionalFormatting sqref="G317:G321">
    <cfRule type="containsText" dxfId="6504" priority="7225" operator="containsText" text="Param">
      <formula>NOT(ISERROR(SEARCH("Param",G317)))</formula>
    </cfRule>
  </conditionalFormatting>
  <conditionalFormatting sqref="I317:I321">
    <cfRule type="cellIs" dxfId="6503" priority="7224" operator="lessThan">
      <formula>0</formula>
    </cfRule>
  </conditionalFormatting>
  <conditionalFormatting sqref="D317:D321">
    <cfRule type="containsText" dxfId="6502" priority="7222" operator="containsText" text="Dec">
      <formula>NOT(ISERROR(SEARCH("Dec",D317)))</formula>
    </cfRule>
    <cfRule type="containsText" dxfId="6501" priority="7223" operator="containsText" text="Inc">
      <formula>NOT(ISERROR(SEARCH("Inc",D317)))</formula>
    </cfRule>
  </conditionalFormatting>
  <conditionalFormatting sqref="F317:F321">
    <cfRule type="cellIs" dxfId="6500" priority="7220" operator="equal">
      <formula>"Unlocked"</formula>
    </cfRule>
    <cfRule type="cellIs" dxfId="6499" priority="7221" operator="equal">
      <formula>"Locked"</formula>
    </cfRule>
  </conditionalFormatting>
  <conditionalFormatting sqref="G317:G321">
    <cfRule type="containsText" dxfId="6498" priority="7219" operator="containsText" text="Param">
      <formula>NOT(ISERROR(SEARCH("Param",G317)))</formula>
    </cfRule>
  </conditionalFormatting>
  <conditionalFormatting sqref="I317:I321">
    <cfRule type="cellIs" dxfId="6497" priority="7218" operator="lessThan">
      <formula>0</formula>
    </cfRule>
  </conditionalFormatting>
  <conditionalFormatting sqref="D317:D321">
    <cfRule type="containsText" dxfId="6496" priority="7216" operator="containsText" text="Dec">
      <formula>NOT(ISERROR(SEARCH("Dec",D317)))</formula>
    </cfRule>
    <cfRule type="containsText" dxfId="6495" priority="7217" operator="containsText" text="Inc">
      <formula>NOT(ISERROR(SEARCH("Inc",D317)))</formula>
    </cfRule>
  </conditionalFormatting>
  <conditionalFormatting sqref="F317:F321">
    <cfRule type="cellIs" dxfId="6494" priority="7214" operator="equal">
      <formula>"Unlocked"</formula>
    </cfRule>
    <cfRule type="cellIs" dxfId="6493" priority="7215" operator="equal">
      <formula>"Locked"</formula>
    </cfRule>
  </conditionalFormatting>
  <conditionalFormatting sqref="G317:G321">
    <cfRule type="containsText" dxfId="6492" priority="7213" operator="containsText" text="Param">
      <formula>NOT(ISERROR(SEARCH("Param",G317)))</formula>
    </cfRule>
  </conditionalFormatting>
  <conditionalFormatting sqref="I317:I321">
    <cfRule type="cellIs" dxfId="6491" priority="7212" operator="lessThan">
      <formula>0</formula>
    </cfRule>
  </conditionalFormatting>
  <conditionalFormatting sqref="D317:D321">
    <cfRule type="containsText" dxfId="6490" priority="7210" operator="containsText" text="Dec">
      <formula>NOT(ISERROR(SEARCH("Dec",D317)))</formula>
    </cfRule>
    <cfRule type="containsText" dxfId="6489" priority="7211" operator="containsText" text="Inc">
      <formula>NOT(ISERROR(SEARCH("Inc",D317)))</formula>
    </cfRule>
  </conditionalFormatting>
  <conditionalFormatting sqref="F317:F321">
    <cfRule type="cellIs" dxfId="6488" priority="7208" operator="equal">
      <formula>"Unlocked"</formula>
    </cfRule>
    <cfRule type="cellIs" dxfId="6487" priority="7209" operator="equal">
      <formula>"Locked"</formula>
    </cfRule>
  </conditionalFormatting>
  <conditionalFormatting sqref="G317:G321">
    <cfRule type="containsText" dxfId="6486" priority="7207" operator="containsText" text="Param">
      <formula>NOT(ISERROR(SEARCH("Param",G317)))</formula>
    </cfRule>
  </conditionalFormatting>
  <conditionalFormatting sqref="I317:I321">
    <cfRule type="cellIs" dxfId="6485" priority="7206" operator="lessThan">
      <formula>0</formula>
    </cfRule>
  </conditionalFormatting>
  <conditionalFormatting sqref="D317:D321">
    <cfRule type="containsText" dxfId="6484" priority="7204" operator="containsText" text="Dec">
      <formula>NOT(ISERROR(SEARCH("Dec",D317)))</formula>
    </cfRule>
    <cfRule type="containsText" dxfId="6483" priority="7205" operator="containsText" text="Inc">
      <formula>NOT(ISERROR(SEARCH("Inc",D317)))</formula>
    </cfRule>
  </conditionalFormatting>
  <conditionalFormatting sqref="F317:F321">
    <cfRule type="cellIs" dxfId="6482" priority="7202" operator="equal">
      <formula>"Unlocked"</formula>
    </cfRule>
    <cfRule type="cellIs" dxfId="6481" priority="7203" operator="equal">
      <formula>"Locked"</formula>
    </cfRule>
  </conditionalFormatting>
  <conditionalFormatting sqref="G317:G321">
    <cfRule type="containsText" dxfId="6480" priority="7201" operator="containsText" text="Param">
      <formula>NOT(ISERROR(SEARCH("Param",G317)))</formula>
    </cfRule>
  </conditionalFormatting>
  <conditionalFormatting sqref="I317:I321">
    <cfRule type="cellIs" dxfId="6479" priority="7200" operator="lessThan">
      <formula>0</formula>
    </cfRule>
  </conditionalFormatting>
  <conditionalFormatting sqref="D317:D321">
    <cfRule type="containsText" dxfId="6478" priority="7198" operator="containsText" text="Dec">
      <formula>NOT(ISERROR(SEARCH("Dec",D317)))</formula>
    </cfRule>
    <cfRule type="containsText" dxfId="6477" priority="7199" operator="containsText" text="Inc">
      <formula>NOT(ISERROR(SEARCH("Inc",D317)))</formula>
    </cfRule>
  </conditionalFormatting>
  <conditionalFormatting sqref="F317:F321">
    <cfRule type="cellIs" dxfId="6476" priority="7196" operator="equal">
      <formula>"Unlocked"</formula>
    </cfRule>
    <cfRule type="cellIs" dxfId="6475" priority="7197" operator="equal">
      <formula>"Locked"</formula>
    </cfRule>
  </conditionalFormatting>
  <conditionalFormatting sqref="G317:G321">
    <cfRule type="containsText" dxfId="6474" priority="7195" operator="containsText" text="Param">
      <formula>NOT(ISERROR(SEARCH("Param",G317)))</formula>
    </cfRule>
  </conditionalFormatting>
  <conditionalFormatting sqref="I317:I321">
    <cfRule type="cellIs" dxfId="6473" priority="7194" operator="lessThan">
      <formula>0</formula>
    </cfRule>
  </conditionalFormatting>
  <conditionalFormatting sqref="D317:D321">
    <cfRule type="containsText" dxfId="6472" priority="7192" operator="containsText" text="Dec">
      <formula>NOT(ISERROR(SEARCH("Dec",D317)))</formula>
    </cfRule>
    <cfRule type="containsText" dxfId="6471" priority="7193" operator="containsText" text="Inc">
      <formula>NOT(ISERROR(SEARCH("Inc",D317)))</formula>
    </cfRule>
  </conditionalFormatting>
  <conditionalFormatting sqref="F317:F321">
    <cfRule type="cellIs" dxfId="6470" priority="7190" operator="equal">
      <formula>"Unlocked"</formula>
    </cfRule>
    <cfRule type="cellIs" dxfId="6469" priority="7191" operator="equal">
      <formula>"Locked"</formula>
    </cfRule>
  </conditionalFormatting>
  <conditionalFormatting sqref="G317:G321">
    <cfRule type="containsText" dxfId="6468" priority="7189" operator="containsText" text="Param">
      <formula>NOT(ISERROR(SEARCH("Param",G317)))</formula>
    </cfRule>
  </conditionalFormatting>
  <conditionalFormatting sqref="I317:I321">
    <cfRule type="cellIs" dxfId="6467" priority="7188" operator="lessThan">
      <formula>0</formula>
    </cfRule>
  </conditionalFormatting>
  <conditionalFormatting sqref="D317:D321">
    <cfRule type="containsText" dxfId="6466" priority="7186" operator="containsText" text="Dec">
      <formula>NOT(ISERROR(SEARCH("Dec",D317)))</formula>
    </cfRule>
    <cfRule type="containsText" dxfId="6465" priority="7187" operator="containsText" text="Inc">
      <formula>NOT(ISERROR(SEARCH("Inc",D317)))</formula>
    </cfRule>
  </conditionalFormatting>
  <conditionalFormatting sqref="F317:F321">
    <cfRule type="cellIs" dxfId="6464" priority="7184" operator="equal">
      <formula>"Unlocked"</formula>
    </cfRule>
    <cfRule type="cellIs" dxfId="6463" priority="7185" operator="equal">
      <formula>"Locked"</formula>
    </cfRule>
  </conditionalFormatting>
  <conditionalFormatting sqref="G317:G321">
    <cfRule type="containsText" dxfId="6462" priority="7183" operator="containsText" text="Param">
      <formula>NOT(ISERROR(SEARCH("Param",G317)))</formula>
    </cfRule>
  </conditionalFormatting>
  <conditionalFormatting sqref="I317:I321">
    <cfRule type="cellIs" dxfId="6461" priority="7182" operator="lessThan">
      <formula>0</formula>
    </cfRule>
  </conditionalFormatting>
  <conditionalFormatting sqref="D317:D321">
    <cfRule type="containsText" dxfId="6460" priority="7180" operator="containsText" text="Dec">
      <formula>NOT(ISERROR(SEARCH("Dec",D317)))</formula>
    </cfRule>
    <cfRule type="containsText" dxfId="6459" priority="7181" operator="containsText" text="Inc">
      <formula>NOT(ISERROR(SEARCH("Inc",D317)))</formula>
    </cfRule>
  </conditionalFormatting>
  <conditionalFormatting sqref="F317:F321">
    <cfRule type="cellIs" dxfId="6458" priority="7178" operator="equal">
      <formula>"Unlocked"</formula>
    </cfRule>
    <cfRule type="cellIs" dxfId="6457" priority="7179" operator="equal">
      <formula>"Locked"</formula>
    </cfRule>
  </conditionalFormatting>
  <conditionalFormatting sqref="G317:G321">
    <cfRule type="containsText" dxfId="6456" priority="7177" operator="containsText" text="Param">
      <formula>NOT(ISERROR(SEARCH("Param",G317)))</formula>
    </cfRule>
  </conditionalFormatting>
  <conditionalFormatting sqref="I317:I321">
    <cfRule type="cellIs" dxfId="6455" priority="7176" operator="lessThan">
      <formula>0</formula>
    </cfRule>
  </conditionalFormatting>
  <conditionalFormatting sqref="D317:D321">
    <cfRule type="containsText" dxfId="6454" priority="7174" operator="containsText" text="Dec">
      <formula>NOT(ISERROR(SEARCH("Dec",D317)))</formula>
    </cfRule>
    <cfRule type="containsText" dxfId="6453" priority="7175" operator="containsText" text="Inc">
      <formula>NOT(ISERROR(SEARCH("Inc",D317)))</formula>
    </cfRule>
  </conditionalFormatting>
  <conditionalFormatting sqref="F317:F321">
    <cfRule type="cellIs" dxfId="6452" priority="7172" operator="equal">
      <formula>"Unlocked"</formula>
    </cfRule>
    <cfRule type="cellIs" dxfId="6451" priority="7173" operator="equal">
      <formula>"Locked"</formula>
    </cfRule>
  </conditionalFormatting>
  <conditionalFormatting sqref="G317:G321">
    <cfRule type="containsText" dxfId="6450" priority="7171" operator="containsText" text="Param">
      <formula>NOT(ISERROR(SEARCH("Param",G317)))</formula>
    </cfRule>
  </conditionalFormatting>
  <conditionalFormatting sqref="I317:I321">
    <cfRule type="cellIs" dxfId="6449" priority="7170" operator="lessThan">
      <formula>0</formula>
    </cfRule>
  </conditionalFormatting>
  <conditionalFormatting sqref="D317:D321">
    <cfRule type="containsText" dxfId="6448" priority="7168" operator="containsText" text="Dec">
      <formula>NOT(ISERROR(SEARCH("Dec",D317)))</formula>
    </cfRule>
    <cfRule type="containsText" dxfId="6447" priority="7169" operator="containsText" text="Inc">
      <formula>NOT(ISERROR(SEARCH("Inc",D317)))</formula>
    </cfRule>
  </conditionalFormatting>
  <conditionalFormatting sqref="F317:F321">
    <cfRule type="cellIs" dxfId="6446" priority="7166" operator="equal">
      <formula>"Unlocked"</formula>
    </cfRule>
    <cfRule type="cellIs" dxfId="6445" priority="7167" operator="equal">
      <formula>"Locked"</formula>
    </cfRule>
  </conditionalFormatting>
  <conditionalFormatting sqref="G317:G321">
    <cfRule type="containsText" dxfId="6444" priority="7165" operator="containsText" text="Param">
      <formula>NOT(ISERROR(SEARCH("Param",G317)))</formula>
    </cfRule>
  </conditionalFormatting>
  <conditionalFormatting sqref="I317:I321">
    <cfRule type="cellIs" dxfId="6443" priority="7164" operator="lessThan">
      <formula>0</formula>
    </cfRule>
  </conditionalFormatting>
  <conditionalFormatting sqref="D317:D321">
    <cfRule type="containsText" dxfId="6442" priority="7162" operator="containsText" text="Dec">
      <formula>NOT(ISERROR(SEARCH("Dec",D317)))</formula>
    </cfRule>
    <cfRule type="containsText" dxfId="6441" priority="7163" operator="containsText" text="Inc">
      <formula>NOT(ISERROR(SEARCH("Inc",D317)))</formula>
    </cfRule>
  </conditionalFormatting>
  <conditionalFormatting sqref="F317:F321">
    <cfRule type="cellIs" dxfId="6440" priority="7160" operator="equal">
      <formula>"Unlocked"</formula>
    </cfRule>
    <cfRule type="cellIs" dxfId="6439" priority="7161" operator="equal">
      <formula>"Locked"</formula>
    </cfRule>
  </conditionalFormatting>
  <conditionalFormatting sqref="G317:G321">
    <cfRule type="containsText" dxfId="6438" priority="7159" operator="containsText" text="Param">
      <formula>NOT(ISERROR(SEARCH("Param",G317)))</formula>
    </cfRule>
  </conditionalFormatting>
  <conditionalFormatting sqref="I317:I321">
    <cfRule type="cellIs" dxfId="6437" priority="7158" operator="lessThan">
      <formula>0</formula>
    </cfRule>
  </conditionalFormatting>
  <conditionalFormatting sqref="D317:D321">
    <cfRule type="containsText" dxfId="6436" priority="7156" operator="containsText" text="Dec">
      <formula>NOT(ISERROR(SEARCH("Dec",D317)))</formula>
    </cfRule>
    <cfRule type="containsText" dxfId="6435" priority="7157" operator="containsText" text="Inc">
      <formula>NOT(ISERROR(SEARCH("Inc",D317)))</formula>
    </cfRule>
  </conditionalFormatting>
  <conditionalFormatting sqref="F317:F321">
    <cfRule type="cellIs" dxfId="6434" priority="7154" operator="equal">
      <formula>"Unlocked"</formula>
    </cfRule>
    <cfRule type="cellIs" dxfId="6433" priority="7155" operator="equal">
      <formula>"Locked"</formula>
    </cfRule>
  </conditionalFormatting>
  <conditionalFormatting sqref="G317:G321">
    <cfRule type="containsText" dxfId="6432" priority="7153" operator="containsText" text="Param">
      <formula>NOT(ISERROR(SEARCH("Param",G317)))</formula>
    </cfRule>
  </conditionalFormatting>
  <conditionalFormatting sqref="I317:I321">
    <cfRule type="cellIs" dxfId="6431" priority="7152" operator="lessThan">
      <formula>0</formula>
    </cfRule>
  </conditionalFormatting>
  <conditionalFormatting sqref="D317:D321">
    <cfRule type="containsText" dxfId="6430" priority="7150" operator="containsText" text="Dec">
      <formula>NOT(ISERROR(SEARCH("Dec",D317)))</formula>
    </cfRule>
    <cfRule type="containsText" dxfId="6429" priority="7151" operator="containsText" text="Inc">
      <formula>NOT(ISERROR(SEARCH("Inc",D317)))</formula>
    </cfRule>
  </conditionalFormatting>
  <conditionalFormatting sqref="F317:F321">
    <cfRule type="cellIs" dxfId="6428" priority="7148" operator="equal">
      <formula>"Unlocked"</formula>
    </cfRule>
    <cfRule type="cellIs" dxfId="6427" priority="7149" operator="equal">
      <formula>"Locked"</formula>
    </cfRule>
  </conditionalFormatting>
  <conditionalFormatting sqref="G317:G321">
    <cfRule type="containsText" dxfId="6426" priority="7147" operator="containsText" text="Param">
      <formula>NOT(ISERROR(SEARCH("Param",G317)))</formula>
    </cfRule>
  </conditionalFormatting>
  <conditionalFormatting sqref="I317:I321">
    <cfRule type="cellIs" dxfId="6425" priority="7146" operator="lessThan">
      <formula>0</formula>
    </cfRule>
  </conditionalFormatting>
  <conditionalFormatting sqref="D317:D321">
    <cfRule type="containsText" dxfId="6424" priority="7144" operator="containsText" text="Dec">
      <formula>NOT(ISERROR(SEARCH("Dec",D317)))</formula>
    </cfRule>
    <cfRule type="containsText" dxfId="6423" priority="7145" operator="containsText" text="Inc">
      <formula>NOT(ISERROR(SEARCH("Inc",D317)))</formula>
    </cfRule>
  </conditionalFormatting>
  <conditionalFormatting sqref="F317:F321">
    <cfRule type="cellIs" dxfId="6422" priority="7142" operator="equal">
      <formula>"Unlocked"</formula>
    </cfRule>
    <cfRule type="cellIs" dxfId="6421" priority="7143" operator="equal">
      <formula>"Locked"</formula>
    </cfRule>
  </conditionalFormatting>
  <conditionalFormatting sqref="G317:G321">
    <cfRule type="containsText" dxfId="6420" priority="7141" operator="containsText" text="Param">
      <formula>NOT(ISERROR(SEARCH("Param",G317)))</formula>
    </cfRule>
  </conditionalFormatting>
  <conditionalFormatting sqref="I317:I321">
    <cfRule type="cellIs" dxfId="6419" priority="7140" operator="lessThan">
      <formula>0</formula>
    </cfRule>
  </conditionalFormatting>
  <conditionalFormatting sqref="D317:D321">
    <cfRule type="containsText" dxfId="6418" priority="7138" operator="containsText" text="Dec">
      <formula>NOT(ISERROR(SEARCH("Dec",D317)))</formula>
    </cfRule>
    <cfRule type="containsText" dxfId="6417" priority="7139" operator="containsText" text="Inc">
      <formula>NOT(ISERROR(SEARCH("Inc",D317)))</formula>
    </cfRule>
  </conditionalFormatting>
  <conditionalFormatting sqref="F322:F326">
    <cfRule type="cellIs" dxfId="6416" priority="7136" operator="equal">
      <formula>"Unlocked"</formula>
    </cfRule>
    <cfRule type="cellIs" dxfId="6415" priority="7137" operator="equal">
      <formula>"Locked"</formula>
    </cfRule>
  </conditionalFormatting>
  <conditionalFormatting sqref="G322:G326">
    <cfRule type="containsText" dxfId="6414" priority="7135" operator="containsText" text="Param">
      <formula>NOT(ISERROR(SEARCH("Param",G322)))</formula>
    </cfRule>
  </conditionalFormatting>
  <conditionalFormatting sqref="I322:I326">
    <cfRule type="cellIs" dxfId="6413" priority="7134" operator="lessThan">
      <formula>0</formula>
    </cfRule>
  </conditionalFormatting>
  <conditionalFormatting sqref="D322:D326">
    <cfRule type="containsText" dxfId="6412" priority="7132" operator="containsText" text="Dec">
      <formula>NOT(ISERROR(SEARCH("Dec",D322)))</formula>
    </cfRule>
    <cfRule type="containsText" dxfId="6411" priority="7133" operator="containsText" text="Inc">
      <formula>NOT(ISERROR(SEARCH("Inc",D322)))</formula>
    </cfRule>
  </conditionalFormatting>
  <conditionalFormatting sqref="F322:F326">
    <cfRule type="cellIs" dxfId="6410" priority="7130" operator="equal">
      <formula>"Unlocked"</formula>
    </cfRule>
    <cfRule type="cellIs" dxfId="6409" priority="7131" operator="equal">
      <formula>"Locked"</formula>
    </cfRule>
  </conditionalFormatting>
  <conditionalFormatting sqref="G322:G326">
    <cfRule type="containsText" dxfId="6408" priority="7129" operator="containsText" text="Param">
      <formula>NOT(ISERROR(SEARCH("Param",G322)))</formula>
    </cfRule>
  </conditionalFormatting>
  <conditionalFormatting sqref="I322:I326">
    <cfRule type="cellIs" dxfId="6407" priority="7128" operator="lessThan">
      <formula>0</formula>
    </cfRule>
  </conditionalFormatting>
  <conditionalFormatting sqref="D322:D326">
    <cfRule type="containsText" dxfId="6406" priority="7126" operator="containsText" text="Dec">
      <formula>NOT(ISERROR(SEARCH("Dec",D322)))</formula>
    </cfRule>
    <cfRule type="containsText" dxfId="6405" priority="7127" operator="containsText" text="Inc">
      <formula>NOT(ISERROR(SEARCH("Inc",D322)))</formula>
    </cfRule>
  </conditionalFormatting>
  <conditionalFormatting sqref="F322:F326">
    <cfRule type="cellIs" dxfId="6404" priority="7124" operator="equal">
      <formula>"Unlocked"</formula>
    </cfRule>
    <cfRule type="cellIs" dxfId="6403" priority="7125" operator="equal">
      <formula>"Locked"</formula>
    </cfRule>
  </conditionalFormatting>
  <conditionalFormatting sqref="G322:G326">
    <cfRule type="containsText" dxfId="6402" priority="7123" operator="containsText" text="Param">
      <formula>NOT(ISERROR(SEARCH("Param",G322)))</formula>
    </cfRule>
  </conditionalFormatting>
  <conditionalFormatting sqref="I322:I326">
    <cfRule type="cellIs" dxfId="6401" priority="7122" operator="lessThan">
      <formula>0</formula>
    </cfRule>
  </conditionalFormatting>
  <conditionalFormatting sqref="D322:D326">
    <cfRule type="containsText" dxfId="6400" priority="7120" operator="containsText" text="Dec">
      <formula>NOT(ISERROR(SEARCH("Dec",D322)))</formula>
    </cfRule>
    <cfRule type="containsText" dxfId="6399" priority="7121" operator="containsText" text="Inc">
      <formula>NOT(ISERROR(SEARCH("Inc",D322)))</formula>
    </cfRule>
  </conditionalFormatting>
  <conditionalFormatting sqref="F322:F326">
    <cfRule type="cellIs" dxfId="6398" priority="7118" operator="equal">
      <formula>"Unlocked"</formula>
    </cfRule>
    <cfRule type="cellIs" dxfId="6397" priority="7119" operator="equal">
      <formula>"Locked"</formula>
    </cfRule>
  </conditionalFormatting>
  <conditionalFormatting sqref="G322:G326">
    <cfRule type="containsText" dxfId="6396" priority="7117" operator="containsText" text="Param">
      <formula>NOT(ISERROR(SEARCH("Param",G322)))</formula>
    </cfRule>
  </conditionalFormatting>
  <conditionalFormatting sqref="I322:I326">
    <cfRule type="cellIs" dxfId="6395" priority="7116" operator="lessThan">
      <formula>0</formula>
    </cfRule>
  </conditionalFormatting>
  <conditionalFormatting sqref="D322:D326">
    <cfRule type="containsText" dxfId="6394" priority="7114" operator="containsText" text="Dec">
      <formula>NOT(ISERROR(SEARCH("Dec",D322)))</formula>
    </cfRule>
    <cfRule type="containsText" dxfId="6393" priority="7115" operator="containsText" text="Inc">
      <formula>NOT(ISERROR(SEARCH("Inc",D322)))</formula>
    </cfRule>
  </conditionalFormatting>
  <conditionalFormatting sqref="F322:F326">
    <cfRule type="cellIs" dxfId="6392" priority="7112" operator="equal">
      <formula>"Unlocked"</formula>
    </cfRule>
    <cfRule type="cellIs" dxfId="6391" priority="7113" operator="equal">
      <formula>"Locked"</formula>
    </cfRule>
  </conditionalFormatting>
  <conditionalFormatting sqref="G322:G326">
    <cfRule type="containsText" dxfId="6390" priority="7111" operator="containsText" text="Param">
      <formula>NOT(ISERROR(SEARCH("Param",G322)))</formula>
    </cfRule>
  </conditionalFormatting>
  <conditionalFormatting sqref="I322:I326">
    <cfRule type="cellIs" dxfId="6389" priority="7110" operator="lessThan">
      <formula>0</formula>
    </cfRule>
  </conditionalFormatting>
  <conditionalFormatting sqref="D322:D326">
    <cfRule type="containsText" dxfId="6388" priority="7108" operator="containsText" text="Dec">
      <formula>NOT(ISERROR(SEARCH("Dec",D322)))</formula>
    </cfRule>
    <cfRule type="containsText" dxfId="6387" priority="7109" operator="containsText" text="Inc">
      <formula>NOT(ISERROR(SEARCH("Inc",D322)))</formula>
    </cfRule>
  </conditionalFormatting>
  <conditionalFormatting sqref="F322:F326">
    <cfRule type="cellIs" dxfId="6386" priority="7106" operator="equal">
      <formula>"Unlocked"</formula>
    </cfRule>
    <cfRule type="cellIs" dxfId="6385" priority="7107" operator="equal">
      <formula>"Locked"</formula>
    </cfRule>
  </conditionalFormatting>
  <conditionalFormatting sqref="G322:G326">
    <cfRule type="containsText" dxfId="6384" priority="7105" operator="containsText" text="Param">
      <formula>NOT(ISERROR(SEARCH("Param",G322)))</formula>
    </cfRule>
  </conditionalFormatting>
  <conditionalFormatting sqref="I322:I326">
    <cfRule type="cellIs" dxfId="6383" priority="7104" operator="lessThan">
      <formula>0</formula>
    </cfRule>
  </conditionalFormatting>
  <conditionalFormatting sqref="D322:D326">
    <cfRule type="containsText" dxfId="6382" priority="7102" operator="containsText" text="Dec">
      <formula>NOT(ISERROR(SEARCH("Dec",D322)))</formula>
    </cfRule>
    <cfRule type="containsText" dxfId="6381" priority="7103" operator="containsText" text="Inc">
      <formula>NOT(ISERROR(SEARCH("Inc",D322)))</formula>
    </cfRule>
  </conditionalFormatting>
  <conditionalFormatting sqref="F322:F326">
    <cfRule type="cellIs" dxfId="6380" priority="7100" operator="equal">
      <formula>"Unlocked"</formula>
    </cfRule>
    <cfRule type="cellIs" dxfId="6379" priority="7101" operator="equal">
      <formula>"Locked"</formula>
    </cfRule>
  </conditionalFormatting>
  <conditionalFormatting sqref="G322:G326">
    <cfRule type="containsText" dxfId="6378" priority="7099" operator="containsText" text="Param">
      <formula>NOT(ISERROR(SEARCH("Param",G322)))</formula>
    </cfRule>
  </conditionalFormatting>
  <conditionalFormatting sqref="I322:I326">
    <cfRule type="cellIs" dxfId="6377" priority="7098" operator="lessThan">
      <formula>0</formula>
    </cfRule>
  </conditionalFormatting>
  <conditionalFormatting sqref="D322:D326">
    <cfRule type="containsText" dxfId="6376" priority="7096" operator="containsText" text="Dec">
      <formula>NOT(ISERROR(SEARCH("Dec",D322)))</formula>
    </cfRule>
    <cfRule type="containsText" dxfId="6375" priority="7097" operator="containsText" text="Inc">
      <formula>NOT(ISERROR(SEARCH("Inc",D322)))</formula>
    </cfRule>
  </conditionalFormatting>
  <conditionalFormatting sqref="F322:F326">
    <cfRule type="cellIs" dxfId="6374" priority="7094" operator="equal">
      <formula>"Unlocked"</formula>
    </cfRule>
    <cfRule type="cellIs" dxfId="6373" priority="7095" operator="equal">
      <formula>"Locked"</formula>
    </cfRule>
  </conditionalFormatting>
  <conditionalFormatting sqref="G322:G326">
    <cfRule type="containsText" dxfId="6372" priority="7093" operator="containsText" text="Param">
      <formula>NOT(ISERROR(SEARCH("Param",G322)))</formula>
    </cfRule>
  </conditionalFormatting>
  <conditionalFormatting sqref="I322:I326">
    <cfRule type="cellIs" dxfId="6371" priority="7092" operator="lessThan">
      <formula>0</formula>
    </cfRule>
  </conditionalFormatting>
  <conditionalFormatting sqref="D322:D326">
    <cfRule type="containsText" dxfId="6370" priority="7090" operator="containsText" text="Dec">
      <formula>NOT(ISERROR(SEARCH("Dec",D322)))</formula>
    </cfRule>
    <cfRule type="containsText" dxfId="6369" priority="7091" operator="containsText" text="Inc">
      <formula>NOT(ISERROR(SEARCH("Inc",D322)))</formula>
    </cfRule>
  </conditionalFormatting>
  <conditionalFormatting sqref="F322:F326">
    <cfRule type="cellIs" dxfId="6368" priority="7088" operator="equal">
      <formula>"Unlocked"</formula>
    </cfRule>
    <cfRule type="cellIs" dxfId="6367" priority="7089" operator="equal">
      <formula>"Locked"</formula>
    </cfRule>
  </conditionalFormatting>
  <conditionalFormatting sqref="G322:G326">
    <cfRule type="containsText" dxfId="6366" priority="7087" operator="containsText" text="Param">
      <formula>NOT(ISERROR(SEARCH("Param",G322)))</formula>
    </cfRule>
  </conditionalFormatting>
  <conditionalFormatting sqref="I322:I326">
    <cfRule type="cellIs" dxfId="6365" priority="7086" operator="lessThan">
      <formula>0</formula>
    </cfRule>
  </conditionalFormatting>
  <conditionalFormatting sqref="D322:D326">
    <cfRule type="containsText" dxfId="6364" priority="7084" operator="containsText" text="Dec">
      <formula>NOT(ISERROR(SEARCH("Dec",D322)))</formula>
    </cfRule>
    <cfRule type="containsText" dxfId="6363" priority="7085" operator="containsText" text="Inc">
      <formula>NOT(ISERROR(SEARCH("Inc",D322)))</formula>
    </cfRule>
  </conditionalFormatting>
  <conditionalFormatting sqref="F322:F326">
    <cfRule type="cellIs" dxfId="6362" priority="7082" operator="equal">
      <formula>"Unlocked"</formula>
    </cfRule>
    <cfRule type="cellIs" dxfId="6361" priority="7083" operator="equal">
      <formula>"Locked"</formula>
    </cfRule>
  </conditionalFormatting>
  <conditionalFormatting sqref="G322:G326">
    <cfRule type="containsText" dxfId="6360" priority="7081" operator="containsText" text="Param">
      <formula>NOT(ISERROR(SEARCH("Param",G322)))</formula>
    </cfRule>
  </conditionalFormatting>
  <conditionalFormatting sqref="I322:I326">
    <cfRule type="cellIs" dxfId="6359" priority="7080" operator="lessThan">
      <formula>0</formula>
    </cfRule>
  </conditionalFormatting>
  <conditionalFormatting sqref="D322:D326">
    <cfRule type="containsText" dxfId="6358" priority="7078" operator="containsText" text="Dec">
      <formula>NOT(ISERROR(SEARCH("Dec",D322)))</formula>
    </cfRule>
    <cfRule type="containsText" dxfId="6357" priority="7079" operator="containsText" text="Inc">
      <formula>NOT(ISERROR(SEARCH("Inc",D322)))</formula>
    </cfRule>
  </conditionalFormatting>
  <conditionalFormatting sqref="F322:F326">
    <cfRule type="cellIs" dxfId="6356" priority="7076" operator="equal">
      <formula>"Unlocked"</formula>
    </cfRule>
    <cfRule type="cellIs" dxfId="6355" priority="7077" operator="equal">
      <formula>"Locked"</formula>
    </cfRule>
  </conditionalFormatting>
  <conditionalFormatting sqref="G322:G326">
    <cfRule type="containsText" dxfId="6354" priority="7075" operator="containsText" text="Param">
      <formula>NOT(ISERROR(SEARCH("Param",G322)))</formula>
    </cfRule>
  </conditionalFormatting>
  <conditionalFormatting sqref="I322:I326">
    <cfRule type="cellIs" dxfId="6353" priority="7074" operator="lessThan">
      <formula>0</formula>
    </cfRule>
  </conditionalFormatting>
  <conditionalFormatting sqref="D322:D326">
    <cfRule type="containsText" dxfId="6352" priority="7072" operator="containsText" text="Dec">
      <formula>NOT(ISERROR(SEARCH("Dec",D322)))</formula>
    </cfRule>
    <cfRule type="containsText" dxfId="6351" priority="7073" operator="containsText" text="Inc">
      <formula>NOT(ISERROR(SEARCH("Inc",D322)))</formula>
    </cfRule>
  </conditionalFormatting>
  <conditionalFormatting sqref="F322:F326">
    <cfRule type="cellIs" dxfId="6350" priority="7070" operator="equal">
      <formula>"Unlocked"</formula>
    </cfRule>
    <cfRule type="cellIs" dxfId="6349" priority="7071" operator="equal">
      <formula>"Locked"</formula>
    </cfRule>
  </conditionalFormatting>
  <conditionalFormatting sqref="G322:G326">
    <cfRule type="containsText" dxfId="6348" priority="7069" operator="containsText" text="Param">
      <formula>NOT(ISERROR(SEARCH("Param",G322)))</formula>
    </cfRule>
  </conditionalFormatting>
  <conditionalFormatting sqref="I322:I326">
    <cfRule type="cellIs" dxfId="6347" priority="7068" operator="lessThan">
      <formula>0</formula>
    </cfRule>
  </conditionalFormatting>
  <conditionalFormatting sqref="D322:D326">
    <cfRule type="containsText" dxfId="6346" priority="7066" operator="containsText" text="Dec">
      <formula>NOT(ISERROR(SEARCH("Dec",D322)))</formula>
    </cfRule>
    <cfRule type="containsText" dxfId="6345" priority="7067" operator="containsText" text="Inc">
      <formula>NOT(ISERROR(SEARCH("Inc",D322)))</formula>
    </cfRule>
  </conditionalFormatting>
  <conditionalFormatting sqref="F322:F326">
    <cfRule type="cellIs" dxfId="6344" priority="7064" operator="equal">
      <formula>"Unlocked"</formula>
    </cfRule>
    <cfRule type="cellIs" dxfId="6343" priority="7065" operator="equal">
      <formula>"Locked"</formula>
    </cfRule>
  </conditionalFormatting>
  <conditionalFormatting sqref="G322:G326">
    <cfRule type="containsText" dxfId="6342" priority="7063" operator="containsText" text="Param">
      <formula>NOT(ISERROR(SEARCH("Param",G322)))</formula>
    </cfRule>
  </conditionalFormatting>
  <conditionalFormatting sqref="I322:I326">
    <cfRule type="cellIs" dxfId="6341" priority="7062" operator="lessThan">
      <formula>0</formula>
    </cfRule>
  </conditionalFormatting>
  <conditionalFormatting sqref="D322:D326">
    <cfRule type="containsText" dxfId="6340" priority="7060" operator="containsText" text="Dec">
      <formula>NOT(ISERROR(SEARCH("Dec",D322)))</formula>
    </cfRule>
    <cfRule type="containsText" dxfId="6339" priority="7061" operator="containsText" text="Inc">
      <formula>NOT(ISERROR(SEARCH("Inc",D322)))</formula>
    </cfRule>
  </conditionalFormatting>
  <conditionalFormatting sqref="F322:F326">
    <cfRule type="cellIs" dxfId="6338" priority="7058" operator="equal">
      <formula>"Unlocked"</formula>
    </cfRule>
    <cfRule type="cellIs" dxfId="6337" priority="7059" operator="equal">
      <formula>"Locked"</formula>
    </cfRule>
  </conditionalFormatting>
  <conditionalFormatting sqref="G322:G326">
    <cfRule type="containsText" dxfId="6336" priority="7057" operator="containsText" text="Param">
      <formula>NOT(ISERROR(SEARCH("Param",G322)))</formula>
    </cfRule>
  </conditionalFormatting>
  <conditionalFormatting sqref="I322:I326">
    <cfRule type="cellIs" dxfId="6335" priority="7056" operator="lessThan">
      <formula>0</formula>
    </cfRule>
  </conditionalFormatting>
  <conditionalFormatting sqref="D322:D326">
    <cfRule type="containsText" dxfId="6334" priority="7054" operator="containsText" text="Dec">
      <formula>NOT(ISERROR(SEARCH("Dec",D322)))</formula>
    </cfRule>
    <cfRule type="containsText" dxfId="6333" priority="7055" operator="containsText" text="Inc">
      <formula>NOT(ISERROR(SEARCH("Inc",D322)))</formula>
    </cfRule>
  </conditionalFormatting>
  <conditionalFormatting sqref="F322:F326">
    <cfRule type="cellIs" dxfId="6332" priority="7052" operator="equal">
      <formula>"Unlocked"</formula>
    </cfRule>
    <cfRule type="cellIs" dxfId="6331" priority="7053" operator="equal">
      <formula>"Locked"</formula>
    </cfRule>
  </conditionalFormatting>
  <conditionalFormatting sqref="G322:G326">
    <cfRule type="containsText" dxfId="6330" priority="7051" operator="containsText" text="Param">
      <formula>NOT(ISERROR(SEARCH("Param",G322)))</formula>
    </cfRule>
  </conditionalFormatting>
  <conditionalFormatting sqref="I322:I326">
    <cfRule type="cellIs" dxfId="6329" priority="7050" operator="lessThan">
      <formula>0</formula>
    </cfRule>
  </conditionalFormatting>
  <conditionalFormatting sqref="D322:D326">
    <cfRule type="containsText" dxfId="6328" priority="7048" operator="containsText" text="Dec">
      <formula>NOT(ISERROR(SEARCH("Dec",D322)))</formula>
    </cfRule>
    <cfRule type="containsText" dxfId="6327" priority="7049" operator="containsText" text="Inc">
      <formula>NOT(ISERROR(SEARCH("Inc",D322)))</formula>
    </cfRule>
  </conditionalFormatting>
  <conditionalFormatting sqref="F322:F326">
    <cfRule type="cellIs" dxfId="6326" priority="7046" operator="equal">
      <formula>"Unlocked"</formula>
    </cfRule>
    <cfRule type="cellIs" dxfId="6325" priority="7047" operator="equal">
      <formula>"Locked"</formula>
    </cfRule>
  </conditionalFormatting>
  <conditionalFormatting sqref="G322:G326">
    <cfRule type="containsText" dxfId="6324" priority="7045" operator="containsText" text="Param">
      <formula>NOT(ISERROR(SEARCH("Param",G322)))</formula>
    </cfRule>
  </conditionalFormatting>
  <conditionalFormatting sqref="I322:I326">
    <cfRule type="cellIs" dxfId="6323" priority="7044" operator="lessThan">
      <formula>0</formula>
    </cfRule>
  </conditionalFormatting>
  <conditionalFormatting sqref="D322:D326">
    <cfRule type="containsText" dxfId="6322" priority="7042" operator="containsText" text="Dec">
      <formula>NOT(ISERROR(SEARCH("Dec",D322)))</formula>
    </cfRule>
    <cfRule type="containsText" dxfId="6321" priority="7043" operator="containsText" text="Inc">
      <formula>NOT(ISERROR(SEARCH("Inc",D322)))</formula>
    </cfRule>
  </conditionalFormatting>
  <conditionalFormatting sqref="F322:F326">
    <cfRule type="cellIs" dxfId="6320" priority="7040" operator="equal">
      <formula>"Unlocked"</formula>
    </cfRule>
    <cfRule type="cellIs" dxfId="6319" priority="7041" operator="equal">
      <formula>"Locked"</formula>
    </cfRule>
  </conditionalFormatting>
  <conditionalFormatting sqref="G322:G326">
    <cfRule type="containsText" dxfId="6318" priority="7039" operator="containsText" text="Param">
      <formula>NOT(ISERROR(SEARCH("Param",G322)))</formula>
    </cfRule>
  </conditionalFormatting>
  <conditionalFormatting sqref="I322:I326">
    <cfRule type="cellIs" dxfId="6317" priority="7038" operator="lessThan">
      <formula>0</formula>
    </cfRule>
  </conditionalFormatting>
  <conditionalFormatting sqref="D322:D326">
    <cfRule type="containsText" dxfId="6316" priority="7036" operator="containsText" text="Dec">
      <formula>NOT(ISERROR(SEARCH("Dec",D322)))</formula>
    </cfRule>
    <cfRule type="containsText" dxfId="6315" priority="7037" operator="containsText" text="Inc">
      <formula>NOT(ISERROR(SEARCH("Inc",D322)))</formula>
    </cfRule>
  </conditionalFormatting>
  <conditionalFormatting sqref="F327:F331">
    <cfRule type="cellIs" dxfId="6314" priority="7034" operator="equal">
      <formula>"Unlocked"</formula>
    </cfRule>
    <cfRule type="cellIs" dxfId="6313" priority="7035" operator="equal">
      <formula>"Locked"</formula>
    </cfRule>
  </conditionalFormatting>
  <conditionalFormatting sqref="G327:G331">
    <cfRule type="containsText" dxfId="6312" priority="7033" operator="containsText" text="Param">
      <formula>NOT(ISERROR(SEARCH("Param",G327)))</formula>
    </cfRule>
  </conditionalFormatting>
  <conditionalFormatting sqref="I327:I331">
    <cfRule type="cellIs" dxfId="6311" priority="7032" operator="lessThan">
      <formula>0</formula>
    </cfRule>
  </conditionalFormatting>
  <conditionalFormatting sqref="D327:D331">
    <cfRule type="containsText" dxfId="6310" priority="7030" operator="containsText" text="Dec">
      <formula>NOT(ISERROR(SEARCH("Dec",D327)))</formula>
    </cfRule>
    <cfRule type="containsText" dxfId="6309" priority="7031" operator="containsText" text="Inc">
      <formula>NOT(ISERROR(SEARCH("Inc",D327)))</formula>
    </cfRule>
  </conditionalFormatting>
  <conditionalFormatting sqref="F327:F331">
    <cfRule type="cellIs" dxfId="6308" priority="7028" operator="equal">
      <formula>"Unlocked"</formula>
    </cfRule>
    <cfRule type="cellIs" dxfId="6307" priority="7029" operator="equal">
      <formula>"Locked"</formula>
    </cfRule>
  </conditionalFormatting>
  <conditionalFormatting sqref="G327:G331">
    <cfRule type="containsText" dxfId="6306" priority="7027" operator="containsText" text="Param">
      <formula>NOT(ISERROR(SEARCH("Param",G327)))</formula>
    </cfRule>
  </conditionalFormatting>
  <conditionalFormatting sqref="I327:I331">
    <cfRule type="cellIs" dxfId="6305" priority="7026" operator="lessThan">
      <formula>0</formula>
    </cfRule>
  </conditionalFormatting>
  <conditionalFormatting sqref="D327:D331">
    <cfRule type="containsText" dxfId="6304" priority="7024" operator="containsText" text="Dec">
      <formula>NOT(ISERROR(SEARCH("Dec",D327)))</formula>
    </cfRule>
    <cfRule type="containsText" dxfId="6303" priority="7025" operator="containsText" text="Inc">
      <formula>NOT(ISERROR(SEARCH("Inc",D327)))</formula>
    </cfRule>
  </conditionalFormatting>
  <conditionalFormatting sqref="F327:F331">
    <cfRule type="cellIs" dxfId="6302" priority="7022" operator="equal">
      <formula>"Unlocked"</formula>
    </cfRule>
    <cfRule type="cellIs" dxfId="6301" priority="7023" operator="equal">
      <formula>"Locked"</formula>
    </cfRule>
  </conditionalFormatting>
  <conditionalFormatting sqref="G327:G331">
    <cfRule type="containsText" dxfId="6300" priority="7021" operator="containsText" text="Param">
      <formula>NOT(ISERROR(SEARCH("Param",G327)))</formula>
    </cfRule>
  </conditionalFormatting>
  <conditionalFormatting sqref="I327:I331">
    <cfRule type="cellIs" dxfId="6299" priority="7020" operator="lessThan">
      <formula>0</formula>
    </cfRule>
  </conditionalFormatting>
  <conditionalFormatting sqref="D327:D331">
    <cfRule type="containsText" dxfId="6298" priority="7018" operator="containsText" text="Dec">
      <formula>NOT(ISERROR(SEARCH("Dec",D327)))</formula>
    </cfRule>
    <cfRule type="containsText" dxfId="6297" priority="7019" operator="containsText" text="Inc">
      <formula>NOT(ISERROR(SEARCH("Inc",D327)))</formula>
    </cfRule>
  </conditionalFormatting>
  <conditionalFormatting sqref="F327:F331">
    <cfRule type="cellIs" dxfId="6296" priority="7016" operator="equal">
      <formula>"Unlocked"</formula>
    </cfRule>
    <cfRule type="cellIs" dxfId="6295" priority="7017" operator="equal">
      <formula>"Locked"</formula>
    </cfRule>
  </conditionalFormatting>
  <conditionalFormatting sqref="G327:G331">
    <cfRule type="containsText" dxfId="6294" priority="7015" operator="containsText" text="Param">
      <formula>NOT(ISERROR(SEARCH("Param",G327)))</formula>
    </cfRule>
  </conditionalFormatting>
  <conditionalFormatting sqref="I327:I331">
    <cfRule type="cellIs" dxfId="6293" priority="7014" operator="lessThan">
      <formula>0</formula>
    </cfRule>
  </conditionalFormatting>
  <conditionalFormatting sqref="D327:D331">
    <cfRule type="containsText" dxfId="6292" priority="7012" operator="containsText" text="Dec">
      <formula>NOT(ISERROR(SEARCH("Dec",D327)))</formula>
    </cfRule>
    <cfRule type="containsText" dxfId="6291" priority="7013" operator="containsText" text="Inc">
      <formula>NOT(ISERROR(SEARCH("Inc",D327)))</formula>
    </cfRule>
  </conditionalFormatting>
  <conditionalFormatting sqref="F327:F331">
    <cfRule type="cellIs" dxfId="6290" priority="7010" operator="equal">
      <formula>"Unlocked"</formula>
    </cfRule>
    <cfRule type="cellIs" dxfId="6289" priority="7011" operator="equal">
      <formula>"Locked"</formula>
    </cfRule>
  </conditionalFormatting>
  <conditionalFormatting sqref="G327:G331">
    <cfRule type="containsText" dxfId="6288" priority="7009" operator="containsText" text="Param">
      <formula>NOT(ISERROR(SEARCH("Param",G327)))</formula>
    </cfRule>
  </conditionalFormatting>
  <conditionalFormatting sqref="I327:I331">
    <cfRule type="cellIs" dxfId="6287" priority="7008" operator="lessThan">
      <formula>0</formula>
    </cfRule>
  </conditionalFormatting>
  <conditionalFormatting sqref="D327:D331">
    <cfRule type="containsText" dxfId="6286" priority="7006" operator="containsText" text="Dec">
      <formula>NOT(ISERROR(SEARCH("Dec",D327)))</formula>
    </cfRule>
    <cfRule type="containsText" dxfId="6285" priority="7007" operator="containsText" text="Inc">
      <formula>NOT(ISERROR(SEARCH("Inc",D327)))</formula>
    </cfRule>
  </conditionalFormatting>
  <conditionalFormatting sqref="F327:F331">
    <cfRule type="cellIs" dxfId="6284" priority="7004" operator="equal">
      <formula>"Unlocked"</formula>
    </cfRule>
    <cfRule type="cellIs" dxfId="6283" priority="7005" operator="equal">
      <formula>"Locked"</formula>
    </cfRule>
  </conditionalFormatting>
  <conditionalFormatting sqref="G327:G331">
    <cfRule type="containsText" dxfId="6282" priority="7003" operator="containsText" text="Param">
      <formula>NOT(ISERROR(SEARCH("Param",G327)))</formula>
    </cfRule>
  </conditionalFormatting>
  <conditionalFormatting sqref="I327:I331">
    <cfRule type="cellIs" dxfId="6281" priority="7002" operator="lessThan">
      <formula>0</formula>
    </cfRule>
  </conditionalFormatting>
  <conditionalFormatting sqref="D327:D331">
    <cfRule type="containsText" dxfId="6280" priority="7000" operator="containsText" text="Dec">
      <formula>NOT(ISERROR(SEARCH("Dec",D327)))</formula>
    </cfRule>
    <cfRule type="containsText" dxfId="6279" priority="7001" operator="containsText" text="Inc">
      <formula>NOT(ISERROR(SEARCH("Inc",D327)))</formula>
    </cfRule>
  </conditionalFormatting>
  <conditionalFormatting sqref="F327:F331">
    <cfRule type="cellIs" dxfId="6278" priority="6998" operator="equal">
      <formula>"Unlocked"</formula>
    </cfRule>
    <cfRule type="cellIs" dxfId="6277" priority="6999" operator="equal">
      <formula>"Locked"</formula>
    </cfRule>
  </conditionalFormatting>
  <conditionalFormatting sqref="G327:G331">
    <cfRule type="containsText" dxfId="6276" priority="6997" operator="containsText" text="Param">
      <formula>NOT(ISERROR(SEARCH("Param",G327)))</formula>
    </cfRule>
  </conditionalFormatting>
  <conditionalFormatting sqref="I327:I331">
    <cfRule type="cellIs" dxfId="6275" priority="6996" operator="lessThan">
      <formula>0</formula>
    </cfRule>
  </conditionalFormatting>
  <conditionalFormatting sqref="D327:D331">
    <cfRule type="containsText" dxfId="6274" priority="6994" operator="containsText" text="Dec">
      <formula>NOT(ISERROR(SEARCH("Dec",D327)))</formula>
    </cfRule>
    <cfRule type="containsText" dxfId="6273" priority="6995" operator="containsText" text="Inc">
      <formula>NOT(ISERROR(SEARCH("Inc",D327)))</formula>
    </cfRule>
  </conditionalFormatting>
  <conditionalFormatting sqref="F327:F331">
    <cfRule type="cellIs" dxfId="6272" priority="6992" operator="equal">
      <formula>"Unlocked"</formula>
    </cfRule>
    <cfRule type="cellIs" dxfId="6271" priority="6993" operator="equal">
      <formula>"Locked"</formula>
    </cfRule>
  </conditionalFormatting>
  <conditionalFormatting sqref="G327:G331">
    <cfRule type="containsText" dxfId="6270" priority="6991" operator="containsText" text="Param">
      <formula>NOT(ISERROR(SEARCH("Param",G327)))</formula>
    </cfRule>
  </conditionalFormatting>
  <conditionalFormatting sqref="I327:I331">
    <cfRule type="cellIs" dxfId="6269" priority="6990" operator="lessThan">
      <formula>0</formula>
    </cfRule>
  </conditionalFormatting>
  <conditionalFormatting sqref="D327:D331">
    <cfRule type="containsText" dxfId="6268" priority="6988" operator="containsText" text="Dec">
      <formula>NOT(ISERROR(SEARCH("Dec",D327)))</formula>
    </cfRule>
    <cfRule type="containsText" dxfId="6267" priority="6989" operator="containsText" text="Inc">
      <formula>NOT(ISERROR(SEARCH("Inc",D327)))</formula>
    </cfRule>
  </conditionalFormatting>
  <conditionalFormatting sqref="F327:F331">
    <cfRule type="cellIs" dxfId="6266" priority="6986" operator="equal">
      <formula>"Unlocked"</formula>
    </cfRule>
    <cfRule type="cellIs" dxfId="6265" priority="6987" operator="equal">
      <formula>"Locked"</formula>
    </cfRule>
  </conditionalFormatting>
  <conditionalFormatting sqref="G327:G331">
    <cfRule type="containsText" dxfId="6264" priority="6985" operator="containsText" text="Param">
      <formula>NOT(ISERROR(SEARCH("Param",G327)))</formula>
    </cfRule>
  </conditionalFormatting>
  <conditionalFormatting sqref="I327:I331">
    <cfRule type="cellIs" dxfId="6263" priority="6984" operator="lessThan">
      <formula>0</formula>
    </cfRule>
  </conditionalFormatting>
  <conditionalFormatting sqref="D327:D331">
    <cfRule type="containsText" dxfId="6262" priority="6982" operator="containsText" text="Dec">
      <formula>NOT(ISERROR(SEARCH("Dec",D327)))</formula>
    </cfRule>
    <cfRule type="containsText" dxfId="6261" priority="6983" operator="containsText" text="Inc">
      <formula>NOT(ISERROR(SEARCH("Inc",D327)))</formula>
    </cfRule>
  </conditionalFormatting>
  <conditionalFormatting sqref="F327:F331">
    <cfRule type="cellIs" dxfId="6260" priority="6980" operator="equal">
      <formula>"Unlocked"</formula>
    </cfRule>
    <cfRule type="cellIs" dxfId="6259" priority="6981" operator="equal">
      <formula>"Locked"</formula>
    </cfRule>
  </conditionalFormatting>
  <conditionalFormatting sqref="G327:G331">
    <cfRule type="containsText" dxfId="6258" priority="6979" operator="containsText" text="Param">
      <formula>NOT(ISERROR(SEARCH("Param",G327)))</formula>
    </cfRule>
  </conditionalFormatting>
  <conditionalFormatting sqref="I327:I331">
    <cfRule type="cellIs" dxfId="6257" priority="6978" operator="lessThan">
      <formula>0</formula>
    </cfRule>
  </conditionalFormatting>
  <conditionalFormatting sqref="D327:D331">
    <cfRule type="containsText" dxfId="6256" priority="6976" operator="containsText" text="Dec">
      <formula>NOT(ISERROR(SEARCH("Dec",D327)))</formula>
    </cfRule>
    <cfRule type="containsText" dxfId="6255" priority="6977" operator="containsText" text="Inc">
      <formula>NOT(ISERROR(SEARCH("Inc",D327)))</formula>
    </cfRule>
  </conditionalFormatting>
  <conditionalFormatting sqref="F327:F331">
    <cfRule type="cellIs" dxfId="6254" priority="6974" operator="equal">
      <formula>"Unlocked"</formula>
    </cfRule>
    <cfRule type="cellIs" dxfId="6253" priority="6975" operator="equal">
      <formula>"Locked"</formula>
    </cfRule>
  </conditionalFormatting>
  <conditionalFormatting sqref="G327:G331">
    <cfRule type="containsText" dxfId="6252" priority="6973" operator="containsText" text="Param">
      <formula>NOT(ISERROR(SEARCH("Param",G327)))</formula>
    </cfRule>
  </conditionalFormatting>
  <conditionalFormatting sqref="I327:I331">
    <cfRule type="cellIs" dxfId="6251" priority="6972" operator="lessThan">
      <formula>0</formula>
    </cfRule>
  </conditionalFormatting>
  <conditionalFormatting sqref="D327:D331">
    <cfRule type="containsText" dxfId="6250" priority="6970" operator="containsText" text="Dec">
      <formula>NOT(ISERROR(SEARCH("Dec",D327)))</formula>
    </cfRule>
    <cfRule type="containsText" dxfId="6249" priority="6971" operator="containsText" text="Inc">
      <formula>NOT(ISERROR(SEARCH("Inc",D327)))</formula>
    </cfRule>
  </conditionalFormatting>
  <conditionalFormatting sqref="F327:F331">
    <cfRule type="cellIs" dxfId="6248" priority="6968" operator="equal">
      <formula>"Unlocked"</formula>
    </cfRule>
    <cfRule type="cellIs" dxfId="6247" priority="6969" operator="equal">
      <formula>"Locked"</formula>
    </cfRule>
  </conditionalFormatting>
  <conditionalFormatting sqref="G327:G331">
    <cfRule type="containsText" dxfId="6246" priority="6967" operator="containsText" text="Param">
      <formula>NOT(ISERROR(SEARCH("Param",G327)))</formula>
    </cfRule>
  </conditionalFormatting>
  <conditionalFormatting sqref="I327:I331">
    <cfRule type="cellIs" dxfId="6245" priority="6966" operator="lessThan">
      <formula>0</formula>
    </cfRule>
  </conditionalFormatting>
  <conditionalFormatting sqref="D327:D331">
    <cfRule type="containsText" dxfId="6244" priority="6964" operator="containsText" text="Dec">
      <formula>NOT(ISERROR(SEARCH("Dec",D327)))</formula>
    </cfRule>
    <cfRule type="containsText" dxfId="6243" priority="6965" operator="containsText" text="Inc">
      <formula>NOT(ISERROR(SEARCH("Inc",D327)))</formula>
    </cfRule>
  </conditionalFormatting>
  <conditionalFormatting sqref="F327:F331">
    <cfRule type="cellIs" dxfId="6242" priority="6962" operator="equal">
      <formula>"Unlocked"</formula>
    </cfRule>
    <cfRule type="cellIs" dxfId="6241" priority="6963" operator="equal">
      <formula>"Locked"</formula>
    </cfRule>
  </conditionalFormatting>
  <conditionalFormatting sqref="G327:G331">
    <cfRule type="containsText" dxfId="6240" priority="6961" operator="containsText" text="Param">
      <formula>NOT(ISERROR(SEARCH("Param",G327)))</formula>
    </cfRule>
  </conditionalFormatting>
  <conditionalFormatting sqref="I327:I331">
    <cfRule type="cellIs" dxfId="6239" priority="6960" operator="lessThan">
      <formula>0</formula>
    </cfRule>
  </conditionalFormatting>
  <conditionalFormatting sqref="D327:D331">
    <cfRule type="containsText" dxfId="6238" priority="6958" operator="containsText" text="Dec">
      <formula>NOT(ISERROR(SEARCH("Dec",D327)))</formula>
    </cfRule>
    <cfRule type="containsText" dxfId="6237" priority="6959" operator="containsText" text="Inc">
      <formula>NOT(ISERROR(SEARCH("Inc",D327)))</formula>
    </cfRule>
  </conditionalFormatting>
  <conditionalFormatting sqref="F327:F331">
    <cfRule type="cellIs" dxfId="6236" priority="6956" operator="equal">
      <formula>"Unlocked"</formula>
    </cfRule>
    <cfRule type="cellIs" dxfId="6235" priority="6957" operator="equal">
      <formula>"Locked"</formula>
    </cfRule>
  </conditionalFormatting>
  <conditionalFormatting sqref="G327:G331">
    <cfRule type="containsText" dxfId="6234" priority="6955" operator="containsText" text="Param">
      <formula>NOT(ISERROR(SEARCH("Param",G327)))</formula>
    </cfRule>
  </conditionalFormatting>
  <conditionalFormatting sqref="I327:I331">
    <cfRule type="cellIs" dxfId="6233" priority="6954" operator="lessThan">
      <formula>0</formula>
    </cfRule>
  </conditionalFormatting>
  <conditionalFormatting sqref="D327:D331">
    <cfRule type="containsText" dxfId="6232" priority="6952" operator="containsText" text="Dec">
      <formula>NOT(ISERROR(SEARCH("Dec",D327)))</formula>
    </cfRule>
    <cfRule type="containsText" dxfId="6231" priority="6953" operator="containsText" text="Inc">
      <formula>NOT(ISERROR(SEARCH("Inc",D327)))</formula>
    </cfRule>
  </conditionalFormatting>
  <conditionalFormatting sqref="F327:F331">
    <cfRule type="cellIs" dxfId="6230" priority="6950" operator="equal">
      <formula>"Unlocked"</formula>
    </cfRule>
    <cfRule type="cellIs" dxfId="6229" priority="6951" operator="equal">
      <formula>"Locked"</formula>
    </cfRule>
  </conditionalFormatting>
  <conditionalFormatting sqref="G327:G331">
    <cfRule type="containsText" dxfId="6228" priority="6949" operator="containsText" text="Param">
      <formula>NOT(ISERROR(SEARCH("Param",G327)))</formula>
    </cfRule>
  </conditionalFormatting>
  <conditionalFormatting sqref="I327:I331">
    <cfRule type="cellIs" dxfId="6227" priority="6948" operator="lessThan">
      <formula>0</formula>
    </cfRule>
  </conditionalFormatting>
  <conditionalFormatting sqref="D327:D331">
    <cfRule type="containsText" dxfId="6226" priority="6946" operator="containsText" text="Dec">
      <formula>NOT(ISERROR(SEARCH("Dec",D327)))</formula>
    </cfRule>
    <cfRule type="containsText" dxfId="6225" priority="6947" operator="containsText" text="Inc">
      <formula>NOT(ISERROR(SEARCH("Inc",D327)))</formula>
    </cfRule>
  </conditionalFormatting>
  <conditionalFormatting sqref="F327:F331">
    <cfRule type="cellIs" dxfId="6224" priority="6944" operator="equal">
      <formula>"Unlocked"</formula>
    </cfRule>
    <cfRule type="cellIs" dxfId="6223" priority="6945" operator="equal">
      <formula>"Locked"</formula>
    </cfRule>
  </conditionalFormatting>
  <conditionalFormatting sqref="G327:G331">
    <cfRule type="containsText" dxfId="6222" priority="6943" operator="containsText" text="Param">
      <formula>NOT(ISERROR(SEARCH("Param",G327)))</formula>
    </cfRule>
  </conditionalFormatting>
  <conditionalFormatting sqref="I327:I331">
    <cfRule type="cellIs" dxfId="6221" priority="6942" operator="lessThan">
      <formula>0</formula>
    </cfRule>
  </conditionalFormatting>
  <conditionalFormatting sqref="D327:D331">
    <cfRule type="containsText" dxfId="6220" priority="6940" operator="containsText" text="Dec">
      <formula>NOT(ISERROR(SEARCH("Dec",D327)))</formula>
    </cfRule>
    <cfRule type="containsText" dxfId="6219" priority="6941" operator="containsText" text="Inc">
      <formula>NOT(ISERROR(SEARCH("Inc",D327)))</formula>
    </cfRule>
  </conditionalFormatting>
  <conditionalFormatting sqref="F327:F331">
    <cfRule type="cellIs" dxfId="6218" priority="6938" operator="equal">
      <formula>"Unlocked"</formula>
    </cfRule>
    <cfRule type="cellIs" dxfId="6217" priority="6939" operator="equal">
      <formula>"Locked"</formula>
    </cfRule>
  </conditionalFormatting>
  <conditionalFormatting sqref="G327:G331">
    <cfRule type="containsText" dxfId="6216" priority="6937" operator="containsText" text="Param">
      <formula>NOT(ISERROR(SEARCH("Param",G327)))</formula>
    </cfRule>
  </conditionalFormatting>
  <conditionalFormatting sqref="I327:I331">
    <cfRule type="cellIs" dxfId="6215" priority="6936" operator="lessThan">
      <formula>0</formula>
    </cfRule>
  </conditionalFormatting>
  <conditionalFormatting sqref="D327:D331">
    <cfRule type="containsText" dxfId="6214" priority="6934" operator="containsText" text="Dec">
      <formula>NOT(ISERROR(SEARCH("Dec",D327)))</formula>
    </cfRule>
    <cfRule type="containsText" dxfId="6213" priority="6935" operator="containsText" text="Inc">
      <formula>NOT(ISERROR(SEARCH("Inc",D327)))</formula>
    </cfRule>
  </conditionalFormatting>
  <conditionalFormatting sqref="F327:F331">
    <cfRule type="cellIs" dxfId="6212" priority="6932" operator="equal">
      <formula>"Unlocked"</formula>
    </cfRule>
    <cfRule type="cellIs" dxfId="6211" priority="6933" operator="equal">
      <formula>"Locked"</formula>
    </cfRule>
  </conditionalFormatting>
  <conditionalFormatting sqref="G327:G331">
    <cfRule type="containsText" dxfId="6210" priority="6931" operator="containsText" text="Param">
      <formula>NOT(ISERROR(SEARCH("Param",G327)))</formula>
    </cfRule>
  </conditionalFormatting>
  <conditionalFormatting sqref="I327:I331">
    <cfRule type="cellIs" dxfId="6209" priority="6930" operator="lessThan">
      <formula>0</formula>
    </cfRule>
  </conditionalFormatting>
  <conditionalFormatting sqref="D327:D331">
    <cfRule type="containsText" dxfId="6208" priority="6928" operator="containsText" text="Dec">
      <formula>NOT(ISERROR(SEARCH("Dec",D327)))</formula>
    </cfRule>
    <cfRule type="containsText" dxfId="6207" priority="6929" operator="containsText" text="Inc">
      <formula>NOT(ISERROR(SEARCH("Inc",D327)))</formula>
    </cfRule>
  </conditionalFormatting>
  <conditionalFormatting sqref="F332:F335">
    <cfRule type="cellIs" dxfId="6206" priority="6926" operator="equal">
      <formula>"Unlocked"</formula>
    </cfRule>
    <cfRule type="cellIs" dxfId="6205" priority="6927" operator="equal">
      <formula>"Locked"</formula>
    </cfRule>
  </conditionalFormatting>
  <conditionalFormatting sqref="G332:G335">
    <cfRule type="containsText" dxfId="6204" priority="6925" operator="containsText" text="Param">
      <formula>NOT(ISERROR(SEARCH("Param",G332)))</formula>
    </cfRule>
  </conditionalFormatting>
  <conditionalFormatting sqref="I332:I335">
    <cfRule type="cellIs" dxfId="6203" priority="6924" operator="lessThan">
      <formula>0</formula>
    </cfRule>
  </conditionalFormatting>
  <conditionalFormatting sqref="D332:D335">
    <cfRule type="containsText" dxfId="6202" priority="6922" operator="containsText" text="Dec">
      <formula>NOT(ISERROR(SEARCH("Dec",D332)))</formula>
    </cfRule>
    <cfRule type="containsText" dxfId="6201" priority="6923" operator="containsText" text="Inc">
      <formula>NOT(ISERROR(SEARCH("Inc",D332)))</formula>
    </cfRule>
  </conditionalFormatting>
  <conditionalFormatting sqref="F332:F335">
    <cfRule type="cellIs" dxfId="6200" priority="6920" operator="equal">
      <formula>"Unlocked"</formula>
    </cfRule>
    <cfRule type="cellIs" dxfId="6199" priority="6921" operator="equal">
      <formula>"Locked"</formula>
    </cfRule>
  </conditionalFormatting>
  <conditionalFormatting sqref="G332:G335">
    <cfRule type="containsText" dxfId="6198" priority="6919" operator="containsText" text="Param">
      <formula>NOT(ISERROR(SEARCH("Param",G332)))</formula>
    </cfRule>
  </conditionalFormatting>
  <conditionalFormatting sqref="I332:I335">
    <cfRule type="cellIs" dxfId="6197" priority="6918" operator="lessThan">
      <formula>0</formula>
    </cfRule>
  </conditionalFormatting>
  <conditionalFormatting sqref="D332:D335">
    <cfRule type="containsText" dxfId="6196" priority="6916" operator="containsText" text="Dec">
      <formula>NOT(ISERROR(SEARCH("Dec",D332)))</formula>
    </cfRule>
    <cfRule type="containsText" dxfId="6195" priority="6917" operator="containsText" text="Inc">
      <formula>NOT(ISERROR(SEARCH("Inc",D332)))</formula>
    </cfRule>
  </conditionalFormatting>
  <conditionalFormatting sqref="F332:F335">
    <cfRule type="cellIs" dxfId="6194" priority="6914" operator="equal">
      <formula>"Unlocked"</formula>
    </cfRule>
    <cfRule type="cellIs" dxfId="6193" priority="6915" operator="equal">
      <formula>"Locked"</formula>
    </cfRule>
  </conditionalFormatting>
  <conditionalFormatting sqref="G332:G335">
    <cfRule type="containsText" dxfId="6192" priority="6913" operator="containsText" text="Param">
      <formula>NOT(ISERROR(SEARCH("Param",G332)))</formula>
    </cfRule>
  </conditionalFormatting>
  <conditionalFormatting sqref="I332:I335">
    <cfRule type="cellIs" dxfId="6191" priority="6912" operator="lessThan">
      <formula>0</formula>
    </cfRule>
  </conditionalFormatting>
  <conditionalFormatting sqref="D332:D335">
    <cfRule type="containsText" dxfId="6190" priority="6910" operator="containsText" text="Dec">
      <formula>NOT(ISERROR(SEARCH("Dec",D332)))</formula>
    </cfRule>
    <cfRule type="containsText" dxfId="6189" priority="6911" operator="containsText" text="Inc">
      <formula>NOT(ISERROR(SEARCH("Inc",D332)))</formula>
    </cfRule>
  </conditionalFormatting>
  <conditionalFormatting sqref="F332:F335">
    <cfRule type="cellIs" dxfId="6188" priority="6908" operator="equal">
      <formula>"Unlocked"</formula>
    </cfRule>
    <cfRule type="cellIs" dxfId="6187" priority="6909" operator="equal">
      <formula>"Locked"</formula>
    </cfRule>
  </conditionalFormatting>
  <conditionalFormatting sqref="G332:G335">
    <cfRule type="containsText" dxfId="6186" priority="6907" operator="containsText" text="Param">
      <formula>NOT(ISERROR(SEARCH("Param",G332)))</formula>
    </cfRule>
  </conditionalFormatting>
  <conditionalFormatting sqref="I332:I335">
    <cfRule type="cellIs" dxfId="6185" priority="6906" operator="lessThan">
      <formula>0</formula>
    </cfRule>
  </conditionalFormatting>
  <conditionalFormatting sqref="D332:D335">
    <cfRule type="containsText" dxfId="6184" priority="6904" operator="containsText" text="Dec">
      <formula>NOT(ISERROR(SEARCH("Dec",D332)))</formula>
    </cfRule>
    <cfRule type="containsText" dxfId="6183" priority="6905" operator="containsText" text="Inc">
      <formula>NOT(ISERROR(SEARCH("Inc",D332)))</formula>
    </cfRule>
  </conditionalFormatting>
  <conditionalFormatting sqref="F332:F335">
    <cfRule type="cellIs" dxfId="6182" priority="6902" operator="equal">
      <formula>"Unlocked"</formula>
    </cfRule>
    <cfRule type="cellIs" dxfId="6181" priority="6903" operator="equal">
      <formula>"Locked"</formula>
    </cfRule>
  </conditionalFormatting>
  <conditionalFormatting sqref="G332:G335">
    <cfRule type="containsText" dxfId="6180" priority="6901" operator="containsText" text="Param">
      <formula>NOT(ISERROR(SEARCH("Param",G332)))</formula>
    </cfRule>
  </conditionalFormatting>
  <conditionalFormatting sqref="I332:I335">
    <cfRule type="cellIs" dxfId="6179" priority="6900" operator="lessThan">
      <formula>0</formula>
    </cfRule>
  </conditionalFormatting>
  <conditionalFormatting sqref="D332:D335">
    <cfRule type="containsText" dxfId="6178" priority="6898" operator="containsText" text="Dec">
      <formula>NOT(ISERROR(SEARCH("Dec",D332)))</formula>
    </cfRule>
    <cfRule type="containsText" dxfId="6177" priority="6899" operator="containsText" text="Inc">
      <formula>NOT(ISERROR(SEARCH("Inc",D332)))</formula>
    </cfRule>
  </conditionalFormatting>
  <conditionalFormatting sqref="F332:F335">
    <cfRule type="cellIs" dxfId="6176" priority="6896" operator="equal">
      <formula>"Unlocked"</formula>
    </cfRule>
    <cfRule type="cellIs" dxfId="6175" priority="6897" operator="equal">
      <formula>"Locked"</formula>
    </cfRule>
  </conditionalFormatting>
  <conditionalFormatting sqref="G332:G335">
    <cfRule type="containsText" dxfId="6174" priority="6895" operator="containsText" text="Param">
      <formula>NOT(ISERROR(SEARCH("Param",G332)))</formula>
    </cfRule>
  </conditionalFormatting>
  <conditionalFormatting sqref="I332:I335">
    <cfRule type="cellIs" dxfId="6173" priority="6894" operator="lessThan">
      <formula>0</formula>
    </cfRule>
  </conditionalFormatting>
  <conditionalFormatting sqref="D332:D335">
    <cfRule type="containsText" dxfId="6172" priority="6892" operator="containsText" text="Dec">
      <formula>NOT(ISERROR(SEARCH("Dec",D332)))</formula>
    </cfRule>
    <cfRule type="containsText" dxfId="6171" priority="6893" operator="containsText" text="Inc">
      <formula>NOT(ISERROR(SEARCH("Inc",D332)))</formula>
    </cfRule>
  </conditionalFormatting>
  <conditionalFormatting sqref="F332:F335">
    <cfRule type="cellIs" dxfId="6170" priority="6890" operator="equal">
      <formula>"Unlocked"</formula>
    </cfRule>
    <cfRule type="cellIs" dxfId="6169" priority="6891" operator="equal">
      <formula>"Locked"</formula>
    </cfRule>
  </conditionalFormatting>
  <conditionalFormatting sqref="G332:G335">
    <cfRule type="containsText" dxfId="6168" priority="6889" operator="containsText" text="Param">
      <formula>NOT(ISERROR(SEARCH("Param",G332)))</formula>
    </cfRule>
  </conditionalFormatting>
  <conditionalFormatting sqref="I332:I335">
    <cfRule type="cellIs" dxfId="6167" priority="6888" operator="lessThan">
      <formula>0</formula>
    </cfRule>
  </conditionalFormatting>
  <conditionalFormatting sqref="D332:D335">
    <cfRule type="containsText" dxfId="6166" priority="6886" operator="containsText" text="Dec">
      <formula>NOT(ISERROR(SEARCH("Dec",D332)))</formula>
    </cfRule>
    <cfRule type="containsText" dxfId="6165" priority="6887" operator="containsText" text="Inc">
      <formula>NOT(ISERROR(SEARCH("Inc",D332)))</formula>
    </cfRule>
  </conditionalFormatting>
  <conditionalFormatting sqref="F332:F335">
    <cfRule type="cellIs" dxfId="6164" priority="6884" operator="equal">
      <formula>"Unlocked"</formula>
    </cfRule>
    <cfRule type="cellIs" dxfId="6163" priority="6885" operator="equal">
      <formula>"Locked"</formula>
    </cfRule>
  </conditionalFormatting>
  <conditionalFormatting sqref="G332:G335">
    <cfRule type="containsText" dxfId="6162" priority="6883" operator="containsText" text="Param">
      <formula>NOT(ISERROR(SEARCH("Param",G332)))</formula>
    </cfRule>
  </conditionalFormatting>
  <conditionalFormatting sqref="I332:I335">
    <cfRule type="cellIs" dxfId="6161" priority="6882" operator="lessThan">
      <formula>0</formula>
    </cfRule>
  </conditionalFormatting>
  <conditionalFormatting sqref="D332:D335">
    <cfRule type="containsText" dxfId="6160" priority="6880" operator="containsText" text="Dec">
      <formula>NOT(ISERROR(SEARCH("Dec",D332)))</formula>
    </cfRule>
    <cfRule type="containsText" dxfId="6159" priority="6881" operator="containsText" text="Inc">
      <formula>NOT(ISERROR(SEARCH("Inc",D332)))</formula>
    </cfRule>
  </conditionalFormatting>
  <conditionalFormatting sqref="F332:F335">
    <cfRule type="cellIs" dxfId="6158" priority="6878" operator="equal">
      <formula>"Unlocked"</formula>
    </cfRule>
    <cfRule type="cellIs" dxfId="6157" priority="6879" operator="equal">
      <formula>"Locked"</formula>
    </cfRule>
  </conditionalFormatting>
  <conditionalFormatting sqref="G332:G335">
    <cfRule type="containsText" dxfId="6156" priority="6877" operator="containsText" text="Param">
      <formula>NOT(ISERROR(SEARCH("Param",G332)))</formula>
    </cfRule>
  </conditionalFormatting>
  <conditionalFormatting sqref="I332:I335">
    <cfRule type="cellIs" dxfId="6155" priority="6876" operator="lessThan">
      <formula>0</formula>
    </cfRule>
  </conditionalFormatting>
  <conditionalFormatting sqref="D332:D335">
    <cfRule type="containsText" dxfId="6154" priority="6874" operator="containsText" text="Dec">
      <formula>NOT(ISERROR(SEARCH("Dec",D332)))</formula>
    </cfRule>
    <cfRule type="containsText" dxfId="6153" priority="6875" operator="containsText" text="Inc">
      <formula>NOT(ISERROR(SEARCH("Inc",D332)))</formula>
    </cfRule>
  </conditionalFormatting>
  <conditionalFormatting sqref="F332:F335">
    <cfRule type="cellIs" dxfId="6152" priority="6872" operator="equal">
      <formula>"Unlocked"</formula>
    </cfRule>
    <cfRule type="cellIs" dxfId="6151" priority="6873" operator="equal">
      <formula>"Locked"</formula>
    </cfRule>
  </conditionalFormatting>
  <conditionalFormatting sqref="G332:G335">
    <cfRule type="containsText" dxfId="6150" priority="6871" operator="containsText" text="Param">
      <formula>NOT(ISERROR(SEARCH("Param",G332)))</formula>
    </cfRule>
  </conditionalFormatting>
  <conditionalFormatting sqref="I332:I335">
    <cfRule type="cellIs" dxfId="6149" priority="6870" operator="lessThan">
      <formula>0</formula>
    </cfRule>
  </conditionalFormatting>
  <conditionalFormatting sqref="D332:D335">
    <cfRule type="containsText" dxfId="6148" priority="6868" operator="containsText" text="Dec">
      <formula>NOT(ISERROR(SEARCH("Dec",D332)))</formula>
    </cfRule>
    <cfRule type="containsText" dxfId="6147" priority="6869" operator="containsText" text="Inc">
      <formula>NOT(ISERROR(SEARCH("Inc",D332)))</formula>
    </cfRule>
  </conditionalFormatting>
  <conditionalFormatting sqref="F332:F335">
    <cfRule type="cellIs" dxfId="6146" priority="6866" operator="equal">
      <formula>"Unlocked"</formula>
    </cfRule>
    <cfRule type="cellIs" dxfId="6145" priority="6867" operator="equal">
      <formula>"Locked"</formula>
    </cfRule>
  </conditionalFormatting>
  <conditionalFormatting sqref="G332:G335">
    <cfRule type="containsText" dxfId="6144" priority="6865" operator="containsText" text="Param">
      <formula>NOT(ISERROR(SEARCH("Param",G332)))</formula>
    </cfRule>
  </conditionalFormatting>
  <conditionalFormatting sqref="I332:I335">
    <cfRule type="cellIs" dxfId="6143" priority="6864" operator="lessThan">
      <formula>0</formula>
    </cfRule>
  </conditionalFormatting>
  <conditionalFormatting sqref="D332:D335">
    <cfRule type="containsText" dxfId="6142" priority="6862" operator="containsText" text="Dec">
      <formula>NOT(ISERROR(SEARCH("Dec",D332)))</formula>
    </cfRule>
    <cfRule type="containsText" dxfId="6141" priority="6863" operator="containsText" text="Inc">
      <formula>NOT(ISERROR(SEARCH("Inc",D332)))</formula>
    </cfRule>
  </conditionalFormatting>
  <conditionalFormatting sqref="F332:F335">
    <cfRule type="cellIs" dxfId="6140" priority="6860" operator="equal">
      <formula>"Unlocked"</formula>
    </cfRule>
    <cfRule type="cellIs" dxfId="6139" priority="6861" operator="equal">
      <formula>"Locked"</formula>
    </cfRule>
  </conditionalFormatting>
  <conditionalFormatting sqref="G332:G335">
    <cfRule type="containsText" dxfId="6138" priority="6859" operator="containsText" text="Param">
      <formula>NOT(ISERROR(SEARCH("Param",G332)))</formula>
    </cfRule>
  </conditionalFormatting>
  <conditionalFormatting sqref="I332:I335">
    <cfRule type="cellIs" dxfId="6137" priority="6858" operator="lessThan">
      <formula>0</formula>
    </cfRule>
  </conditionalFormatting>
  <conditionalFormatting sqref="D332:D335">
    <cfRule type="containsText" dxfId="6136" priority="6856" operator="containsText" text="Dec">
      <formula>NOT(ISERROR(SEARCH("Dec",D332)))</formula>
    </cfRule>
    <cfRule type="containsText" dxfId="6135" priority="6857" operator="containsText" text="Inc">
      <formula>NOT(ISERROR(SEARCH("Inc",D332)))</formula>
    </cfRule>
  </conditionalFormatting>
  <conditionalFormatting sqref="F332:F335">
    <cfRule type="cellIs" dxfId="6134" priority="6854" operator="equal">
      <formula>"Unlocked"</formula>
    </cfRule>
    <cfRule type="cellIs" dxfId="6133" priority="6855" operator="equal">
      <formula>"Locked"</formula>
    </cfRule>
  </conditionalFormatting>
  <conditionalFormatting sqref="G332:G335">
    <cfRule type="containsText" dxfId="6132" priority="6853" operator="containsText" text="Param">
      <formula>NOT(ISERROR(SEARCH("Param",G332)))</formula>
    </cfRule>
  </conditionalFormatting>
  <conditionalFormatting sqref="I332:I335">
    <cfRule type="cellIs" dxfId="6131" priority="6852" operator="lessThan">
      <formula>0</formula>
    </cfRule>
  </conditionalFormatting>
  <conditionalFormatting sqref="D332:D335">
    <cfRule type="containsText" dxfId="6130" priority="6850" operator="containsText" text="Dec">
      <formula>NOT(ISERROR(SEARCH("Dec",D332)))</formula>
    </cfRule>
    <cfRule type="containsText" dxfId="6129" priority="6851" operator="containsText" text="Inc">
      <formula>NOT(ISERROR(SEARCH("Inc",D332)))</formula>
    </cfRule>
  </conditionalFormatting>
  <conditionalFormatting sqref="F332:F335">
    <cfRule type="cellIs" dxfId="6128" priority="6848" operator="equal">
      <formula>"Unlocked"</formula>
    </cfRule>
    <cfRule type="cellIs" dxfId="6127" priority="6849" operator="equal">
      <formula>"Locked"</formula>
    </cfRule>
  </conditionalFormatting>
  <conditionalFormatting sqref="G332:G335">
    <cfRule type="containsText" dxfId="6126" priority="6847" operator="containsText" text="Param">
      <formula>NOT(ISERROR(SEARCH("Param",G332)))</formula>
    </cfRule>
  </conditionalFormatting>
  <conditionalFormatting sqref="I332:I335">
    <cfRule type="cellIs" dxfId="6125" priority="6846" operator="lessThan">
      <formula>0</formula>
    </cfRule>
  </conditionalFormatting>
  <conditionalFormatting sqref="D332:D335">
    <cfRule type="containsText" dxfId="6124" priority="6844" operator="containsText" text="Dec">
      <formula>NOT(ISERROR(SEARCH("Dec",D332)))</formula>
    </cfRule>
    <cfRule type="containsText" dxfId="6123" priority="6845" operator="containsText" text="Inc">
      <formula>NOT(ISERROR(SEARCH("Inc",D332)))</formula>
    </cfRule>
  </conditionalFormatting>
  <conditionalFormatting sqref="F332:F335">
    <cfRule type="cellIs" dxfId="6122" priority="6842" operator="equal">
      <formula>"Unlocked"</formula>
    </cfRule>
    <cfRule type="cellIs" dxfId="6121" priority="6843" operator="equal">
      <formula>"Locked"</formula>
    </cfRule>
  </conditionalFormatting>
  <conditionalFormatting sqref="G332:G335">
    <cfRule type="containsText" dxfId="6120" priority="6841" operator="containsText" text="Param">
      <formula>NOT(ISERROR(SEARCH("Param",G332)))</formula>
    </cfRule>
  </conditionalFormatting>
  <conditionalFormatting sqref="I332:I335">
    <cfRule type="cellIs" dxfId="6119" priority="6840" operator="lessThan">
      <formula>0</formula>
    </cfRule>
  </conditionalFormatting>
  <conditionalFormatting sqref="D332:D335">
    <cfRule type="containsText" dxfId="6118" priority="6838" operator="containsText" text="Dec">
      <formula>NOT(ISERROR(SEARCH("Dec",D332)))</formula>
    </cfRule>
    <cfRule type="containsText" dxfId="6117" priority="6839" operator="containsText" text="Inc">
      <formula>NOT(ISERROR(SEARCH("Inc",D332)))</formula>
    </cfRule>
  </conditionalFormatting>
  <conditionalFormatting sqref="F332:F335">
    <cfRule type="cellIs" dxfId="6116" priority="6836" operator="equal">
      <formula>"Unlocked"</formula>
    </cfRule>
    <cfRule type="cellIs" dxfId="6115" priority="6837" operator="equal">
      <formula>"Locked"</formula>
    </cfRule>
  </conditionalFormatting>
  <conditionalFormatting sqref="G332:G335">
    <cfRule type="containsText" dxfId="6114" priority="6835" operator="containsText" text="Param">
      <formula>NOT(ISERROR(SEARCH("Param",G332)))</formula>
    </cfRule>
  </conditionalFormatting>
  <conditionalFormatting sqref="I332:I335">
    <cfRule type="cellIs" dxfId="6113" priority="6834" operator="lessThan">
      <formula>0</formula>
    </cfRule>
  </conditionalFormatting>
  <conditionalFormatting sqref="D332:D335">
    <cfRule type="containsText" dxfId="6112" priority="6832" operator="containsText" text="Dec">
      <formula>NOT(ISERROR(SEARCH("Dec",D332)))</formula>
    </cfRule>
    <cfRule type="containsText" dxfId="6111" priority="6833" operator="containsText" text="Inc">
      <formula>NOT(ISERROR(SEARCH("Inc",D332)))</formula>
    </cfRule>
  </conditionalFormatting>
  <conditionalFormatting sqref="F332:F335">
    <cfRule type="cellIs" dxfId="6110" priority="6830" operator="equal">
      <formula>"Unlocked"</formula>
    </cfRule>
    <cfRule type="cellIs" dxfId="6109" priority="6831" operator="equal">
      <formula>"Locked"</formula>
    </cfRule>
  </conditionalFormatting>
  <conditionalFormatting sqref="G332:G335">
    <cfRule type="containsText" dxfId="6108" priority="6829" operator="containsText" text="Param">
      <formula>NOT(ISERROR(SEARCH("Param",G332)))</formula>
    </cfRule>
  </conditionalFormatting>
  <conditionalFormatting sqref="I332:I335">
    <cfRule type="cellIs" dxfId="6107" priority="6828" operator="lessThan">
      <formula>0</formula>
    </cfRule>
  </conditionalFormatting>
  <conditionalFormatting sqref="D332:D335">
    <cfRule type="containsText" dxfId="6106" priority="6826" operator="containsText" text="Dec">
      <formula>NOT(ISERROR(SEARCH("Dec",D332)))</formula>
    </cfRule>
    <cfRule type="containsText" dxfId="6105" priority="6827" operator="containsText" text="Inc">
      <formula>NOT(ISERROR(SEARCH("Inc",D332)))</formula>
    </cfRule>
  </conditionalFormatting>
  <conditionalFormatting sqref="F332:F335">
    <cfRule type="cellIs" dxfId="6104" priority="6824" operator="equal">
      <formula>"Unlocked"</formula>
    </cfRule>
    <cfRule type="cellIs" dxfId="6103" priority="6825" operator="equal">
      <formula>"Locked"</formula>
    </cfRule>
  </conditionalFormatting>
  <conditionalFormatting sqref="G332:G335">
    <cfRule type="containsText" dxfId="6102" priority="6823" operator="containsText" text="Param">
      <formula>NOT(ISERROR(SEARCH("Param",G332)))</formula>
    </cfRule>
  </conditionalFormatting>
  <conditionalFormatting sqref="I332:I335">
    <cfRule type="cellIs" dxfId="6101" priority="6822" operator="lessThan">
      <formula>0</formula>
    </cfRule>
  </conditionalFormatting>
  <conditionalFormatting sqref="D332:D335">
    <cfRule type="containsText" dxfId="6100" priority="6820" operator="containsText" text="Dec">
      <formula>NOT(ISERROR(SEARCH("Dec",D332)))</formula>
    </cfRule>
    <cfRule type="containsText" dxfId="6099" priority="6821" operator="containsText" text="Inc">
      <formula>NOT(ISERROR(SEARCH("Inc",D332)))</formula>
    </cfRule>
  </conditionalFormatting>
  <conditionalFormatting sqref="F332:F335">
    <cfRule type="cellIs" dxfId="6098" priority="6818" operator="equal">
      <formula>"Unlocked"</formula>
    </cfRule>
    <cfRule type="cellIs" dxfId="6097" priority="6819" operator="equal">
      <formula>"Locked"</formula>
    </cfRule>
  </conditionalFormatting>
  <conditionalFormatting sqref="G332:G335">
    <cfRule type="containsText" dxfId="6096" priority="6817" operator="containsText" text="Param">
      <formula>NOT(ISERROR(SEARCH("Param",G332)))</formula>
    </cfRule>
  </conditionalFormatting>
  <conditionalFormatting sqref="I332:I335">
    <cfRule type="cellIs" dxfId="6095" priority="6816" operator="lessThan">
      <formula>0</formula>
    </cfRule>
  </conditionalFormatting>
  <conditionalFormatting sqref="D332:D335">
    <cfRule type="containsText" dxfId="6094" priority="6814" operator="containsText" text="Dec">
      <formula>NOT(ISERROR(SEARCH("Dec",D332)))</formula>
    </cfRule>
    <cfRule type="containsText" dxfId="6093" priority="6815" operator="containsText" text="Inc">
      <formula>NOT(ISERROR(SEARCH("Inc",D332)))</formula>
    </cfRule>
  </conditionalFormatting>
  <conditionalFormatting sqref="F342:F343">
    <cfRule type="cellIs" dxfId="6092" priority="6812" operator="equal">
      <formula>"Unlocked"</formula>
    </cfRule>
    <cfRule type="cellIs" dxfId="6091" priority="6813" operator="equal">
      <formula>"Locked"</formula>
    </cfRule>
  </conditionalFormatting>
  <conditionalFormatting sqref="G342:G343">
    <cfRule type="containsText" dxfId="6090" priority="6811" operator="containsText" text="Param">
      <formula>NOT(ISERROR(SEARCH("Param",G342)))</formula>
    </cfRule>
  </conditionalFormatting>
  <conditionalFormatting sqref="I342:I343">
    <cfRule type="cellIs" dxfId="6089" priority="6810" operator="lessThan">
      <formula>0</formula>
    </cfRule>
  </conditionalFormatting>
  <conditionalFormatting sqref="D342:D343">
    <cfRule type="containsText" dxfId="6088" priority="6808" operator="containsText" text="Dec">
      <formula>NOT(ISERROR(SEARCH("Dec",D342)))</formula>
    </cfRule>
    <cfRule type="containsText" dxfId="6087" priority="6809" operator="containsText" text="Inc">
      <formula>NOT(ISERROR(SEARCH("Inc",D342)))</formula>
    </cfRule>
  </conditionalFormatting>
  <conditionalFormatting sqref="F342:F343">
    <cfRule type="cellIs" dxfId="6086" priority="6806" operator="equal">
      <formula>"Unlocked"</formula>
    </cfRule>
    <cfRule type="cellIs" dxfId="6085" priority="6807" operator="equal">
      <formula>"Locked"</formula>
    </cfRule>
  </conditionalFormatting>
  <conditionalFormatting sqref="G342:G343">
    <cfRule type="containsText" dxfId="6084" priority="6805" operator="containsText" text="Param">
      <formula>NOT(ISERROR(SEARCH("Param",G342)))</formula>
    </cfRule>
  </conditionalFormatting>
  <conditionalFormatting sqref="I342:I343">
    <cfRule type="cellIs" dxfId="6083" priority="6804" operator="lessThan">
      <formula>0</formula>
    </cfRule>
  </conditionalFormatting>
  <conditionalFormatting sqref="D342:D343">
    <cfRule type="containsText" dxfId="6082" priority="6802" operator="containsText" text="Dec">
      <formula>NOT(ISERROR(SEARCH("Dec",D342)))</formula>
    </cfRule>
    <cfRule type="containsText" dxfId="6081" priority="6803" operator="containsText" text="Inc">
      <formula>NOT(ISERROR(SEARCH("Inc",D342)))</formula>
    </cfRule>
  </conditionalFormatting>
  <conditionalFormatting sqref="F342:F343">
    <cfRule type="cellIs" dxfId="6080" priority="6800" operator="equal">
      <formula>"Unlocked"</formula>
    </cfRule>
    <cfRule type="cellIs" dxfId="6079" priority="6801" operator="equal">
      <formula>"Locked"</formula>
    </cfRule>
  </conditionalFormatting>
  <conditionalFormatting sqref="G342:G343">
    <cfRule type="containsText" dxfId="6078" priority="6799" operator="containsText" text="Param">
      <formula>NOT(ISERROR(SEARCH("Param",G342)))</formula>
    </cfRule>
  </conditionalFormatting>
  <conditionalFormatting sqref="I342:I343">
    <cfRule type="cellIs" dxfId="6077" priority="6798" operator="lessThan">
      <formula>0</formula>
    </cfRule>
  </conditionalFormatting>
  <conditionalFormatting sqref="D342:D343">
    <cfRule type="containsText" dxfId="6076" priority="6796" operator="containsText" text="Dec">
      <formula>NOT(ISERROR(SEARCH("Dec",D342)))</formula>
    </cfRule>
    <cfRule type="containsText" dxfId="6075" priority="6797" operator="containsText" text="Inc">
      <formula>NOT(ISERROR(SEARCH("Inc",D342)))</formula>
    </cfRule>
  </conditionalFormatting>
  <conditionalFormatting sqref="F342:F343">
    <cfRule type="cellIs" dxfId="6074" priority="6794" operator="equal">
      <formula>"Unlocked"</formula>
    </cfRule>
    <cfRule type="cellIs" dxfId="6073" priority="6795" operator="equal">
      <formula>"Locked"</formula>
    </cfRule>
  </conditionalFormatting>
  <conditionalFormatting sqref="G342:G343">
    <cfRule type="containsText" dxfId="6072" priority="6793" operator="containsText" text="Param">
      <formula>NOT(ISERROR(SEARCH("Param",G342)))</formula>
    </cfRule>
  </conditionalFormatting>
  <conditionalFormatting sqref="I342:I343">
    <cfRule type="cellIs" dxfId="6071" priority="6792" operator="lessThan">
      <formula>0</formula>
    </cfRule>
  </conditionalFormatting>
  <conditionalFormatting sqref="D342:D343">
    <cfRule type="containsText" dxfId="6070" priority="6790" operator="containsText" text="Dec">
      <formula>NOT(ISERROR(SEARCH("Dec",D342)))</formula>
    </cfRule>
    <cfRule type="containsText" dxfId="6069" priority="6791" operator="containsText" text="Inc">
      <formula>NOT(ISERROR(SEARCH("Inc",D342)))</formula>
    </cfRule>
  </conditionalFormatting>
  <conditionalFormatting sqref="F342:F343">
    <cfRule type="cellIs" dxfId="6068" priority="6788" operator="equal">
      <formula>"Unlocked"</formula>
    </cfRule>
    <cfRule type="cellIs" dxfId="6067" priority="6789" operator="equal">
      <formula>"Locked"</formula>
    </cfRule>
  </conditionalFormatting>
  <conditionalFormatting sqref="G342:G343">
    <cfRule type="containsText" dxfId="6066" priority="6787" operator="containsText" text="Param">
      <formula>NOT(ISERROR(SEARCH("Param",G342)))</formula>
    </cfRule>
  </conditionalFormatting>
  <conditionalFormatting sqref="I342:I343">
    <cfRule type="cellIs" dxfId="6065" priority="6786" operator="lessThan">
      <formula>0</formula>
    </cfRule>
  </conditionalFormatting>
  <conditionalFormatting sqref="D342:D343">
    <cfRule type="containsText" dxfId="6064" priority="6784" operator="containsText" text="Dec">
      <formula>NOT(ISERROR(SEARCH("Dec",D342)))</formula>
    </cfRule>
    <cfRule type="containsText" dxfId="6063" priority="6785" operator="containsText" text="Inc">
      <formula>NOT(ISERROR(SEARCH("Inc",D342)))</formula>
    </cfRule>
  </conditionalFormatting>
  <conditionalFormatting sqref="F342:F343">
    <cfRule type="cellIs" dxfId="6062" priority="6782" operator="equal">
      <formula>"Unlocked"</formula>
    </cfRule>
    <cfRule type="cellIs" dxfId="6061" priority="6783" operator="equal">
      <formula>"Locked"</formula>
    </cfRule>
  </conditionalFormatting>
  <conditionalFormatting sqref="G342:G343">
    <cfRule type="containsText" dxfId="6060" priority="6781" operator="containsText" text="Param">
      <formula>NOT(ISERROR(SEARCH("Param",G342)))</formula>
    </cfRule>
  </conditionalFormatting>
  <conditionalFormatting sqref="I342:I343">
    <cfRule type="cellIs" dxfId="6059" priority="6780" operator="lessThan">
      <formula>0</formula>
    </cfRule>
  </conditionalFormatting>
  <conditionalFormatting sqref="D342:D343">
    <cfRule type="containsText" dxfId="6058" priority="6778" operator="containsText" text="Dec">
      <formula>NOT(ISERROR(SEARCH("Dec",D342)))</formula>
    </cfRule>
    <cfRule type="containsText" dxfId="6057" priority="6779" operator="containsText" text="Inc">
      <formula>NOT(ISERROR(SEARCH("Inc",D342)))</formula>
    </cfRule>
  </conditionalFormatting>
  <conditionalFormatting sqref="F342:F343">
    <cfRule type="cellIs" dxfId="6056" priority="6776" operator="equal">
      <formula>"Unlocked"</formula>
    </cfRule>
    <cfRule type="cellIs" dxfId="6055" priority="6777" operator="equal">
      <formula>"Locked"</formula>
    </cfRule>
  </conditionalFormatting>
  <conditionalFormatting sqref="G342:G343">
    <cfRule type="containsText" dxfId="6054" priority="6775" operator="containsText" text="Param">
      <formula>NOT(ISERROR(SEARCH("Param",G342)))</formula>
    </cfRule>
  </conditionalFormatting>
  <conditionalFormatting sqref="I342:I343">
    <cfRule type="cellIs" dxfId="6053" priority="6774" operator="lessThan">
      <formula>0</formula>
    </cfRule>
  </conditionalFormatting>
  <conditionalFormatting sqref="D342:D343">
    <cfRule type="containsText" dxfId="6052" priority="6772" operator="containsText" text="Dec">
      <formula>NOT(ISERROR(SEARCH("Dec",D342)))</formula>
    </cfRule>
    <cfRule type="containsText" dxfId="6051" priority="6773" operator="containsText" text="Inc">
      <formula>NOT(ISERROR(SEARCH("Inc",D342)))</formula>
    </cfRule>
  </conditionalFormatting>
  <conditionalFormatting sqref="F342:F343">
    <cfRule type="cellIs" dxfId="6050" priority="6770" operator="equal">
      <formula>"Unlocked"</formula>
    </cfRule>
    <cfRule type="cellIs" dxfId="6049" priority="6771" operator="equal">
      <formula>"Locked"</formula>
    </cfRule>
  </conditionalFormatting>
  <conditionalFormatting sqref="G342:G343">
    <cfRule type="containsText" dxfId="6048" priority="6769" operator="containsText" text="Param">
      <formula>NOT(ISERROR(SEARCH("Param",G342)))</formula>
    </cfRule>
  </conditionalFormatting>
  <conditionalFormatting sqref="I342:I343">
    <cfRule type="cellIs" dxfId="6047" priority="6768" operator="lessThan">
      <formula>0</formula>
    </cfRule>
  </conditionalFormatting>
  <conditionalFormatting sqref="D342:D343">
    <cfRule type="containsText" dxfId="6046" priority="6766" operator="containsText" text="Dec">
      <formula>NOT(ISERROR(SEARCH("Dec",D342)))</formula>
    </cfRule>
    <cfRule type="containsText" dxfId="6045" priority="6767" operator="containsText" text="Inc">
      <formula>NOT(ISERROR(SEARCH("Inc",D342)))</formula>
    </cfRule>
  </conditionalFormatting>
  <conditionalFormatting sqref="F342:F343">
    <cfRule type="cellIs" dxfId="6044" priority="6764" operator="equal">
      <formula>"Unlocked"</formula>
    </cfRule>
    <cfRule type="cellIs" dxfId="6043" priority="6765" operator="equal">
      <formula>"Locked"</formula>
    </cfRule>
  </conditionalFormatting>
  <conditionalFormatting sqref="G342:G343">
    <cfRule type="containsText" dxfId="6042" priority="6763" operator="containsText" text="Param">
      <formula>NOT(ISERROR(SEARCH("Param",G342)))</formula>
    </cfRule>
  </conditionalFormatting>
  <conditionalFormatting sqref="I342:I343">
    <cfRule type="cellIs" dxfId="6041" priority="6762" operator="lessThan">
      <formula>0</formula>
    </cfRule>
  </conditionalFormatting>
  <conditionalFormatting sqref="D342:D343">
    <cfRule type="containsText" dxfId="6040" priority="6760" operator="containsText" text="Dec">
      <formula>NOT(ISERROR(SEARCH("Dec",D342)))</formula>
    </cfRule>
    <cfRule type="containsText" dxfId="6039" priority="6761" operator="containsText" text="Inc">
      <formula>NOT(ISERROR(SEARCH("Inc",D342)))</formula>
    </cfRule>
  </conditionalFormatting>
  <conditionalFormatting sqref="F342:F343">
    <cfRule type="cellIs" dxfId="6038" priority="6758" operator="equal">
      <formula>"Unlocked"</formula>
    </cfRule>
    <cfRule type="cellIs" dxfId="6037" priority="6759" operator="equal">
      <formula>"Locked"</formula>
    </cfRule>
  </conditionalFormatting>
  <conditionalFormatting sqref="G342:G343">
    <cfRule type="containsText" dxfId="6036" priority="6757" operator="containsText" text="Param">
      <formula>NOT(ISERROR(SEARCH("Param",G342)))</formula>
    </cfRule>
  </conditionalFormatting>
  <conditionalFormatting sqref="I342:I343">
    <cfRule type="cellIs" dxfId="6035" priority="6756" operator="lessThan">
      <formula>0</formula>
    </cfRule>
  </conditionalFormatting>
  <conditionalFormatting sqref="D342:D343">
    <cfRule type="containsText" dxfId="6034" priority="6754" operator="containsText" text="Dec">
      <formula>NOT(ISERROR(SEARCH("Dec",D342)))</formula>
    </cfRule>
    <cfRule type="containsText" dxfId="6033" priority="6755" operator="containsText" text="Inc">
      <formula>NOT(ISERROR(SEARCH("Inc",D342)))</formula>
    </cfRule>
  </conditionalFormatting>
  <conditionalFormatting sqref="F342:F343">
    <cfRule type="cellIs" dxfId="6032" priority="6752" operator="equal">
      <formula>"Unlocked"</formula>
    </cfRule>
    <cfRule type="cellIs" dxfId="6031" priority="6753" operator="equal">
      <formula>"Locked"</formula>
    </cfRule>
  </conditionalFormatting>
  <conditionalFormatting sqref="G342:G343">
    <cfRule type="containsText" dxfId="6030" priority="6751" operator="containsText" text="Param">
      <formula>NOT(ISERROR(SEARCH("Param",G342)))</formula>
    </cfRule>
  </conditionalFormatting>
  <conditionalFormatting sqref="I342:I343">
    <cfRule type="cellIs" dxfId="6029" priority="6750" operator="lessThan">
      <formula>0</formula>
    </cfRule>
  </conditionalFormatting>
  <conditionalFormatting sqref="D342:D343">
    <cfRule type="containsText" dxfId="6028" priority="6748" operator="containsText" text="Dec">
      <formula>NOT(ISERROR(SEARCH("Dec",D342)))</formula>
    </cfRule>
    <cfRule type="containsText" dxfId="6027" priority="6749" operator="containsText" text="Inc">
      <formula>NOT(ISERROR(SEARCH("Inc",D342)))</formula>
    </cfRule>
  </conditionalFormatting>
  <conditionalFormatting sqref="F342:F343">
    <cfRule type="cellIs" dxfId="6026" priority="6746" operator="equal">
      <formula>"Unlocked"</formula>
    </cfRule>
    <cfRule type="cellIs" dxfId="6025" priority="6747" operator="equal">
      <formula>"Locked"</formula>
    </cfRule>
  </conditionalFormatting>
  <conditionalFormatting sqref="G342:G343">
    <cfRule type="containsText" dxfId="6024" priority="6745" operator="containsText" text="Param">
      <formula>NOT(ISERROR(SEARCH("Param",G342)))</formula>
    </cfRule>
  </conditionalFormatting>
  <conditionalFormatting sqref="I342:I343">
    <cfRule type="cellIs" dxfId="6023" priority="6744" operator="lessThan">
      <formula>0</formula>
    </cfRule>
  </conditionalFormatting>
  <conditionalFormatting sqref="D342:D343">
    <cfRule type="containsText" dxfId="6022" priority="6742" operator="containsText" text="Dec">
      <formula>NOT(ISERROR(SEARCH("Dec",D342)))</formula>
    </cfRule>
    <cfRule type="containsText" dxfId="6021" priority="6743" operator="containsText" text="Inc">
      <formula>NOT(ISERROR(SEARCH("Inc",D342)))</formula>
    </cfRule>
  </conditionalFormatting>
  <conditionalFormatting sqref="F342:F343">
    <cfRule type="cellIs" dxfId="6020" priority="6740" operator="equal">
      <formula>"Unlocked"</formula>
    </cfRule>
    <cfRule type="cellIs" dxfId="6019" priority="6741" operator="equal">
      <formula>"Locked"</formula>
    </cfRule>
  </conditionalFormatting>
  <conditionalFormatting sqref="G342:G343">
    <cfRule type="containsText" dxfId="6018" priority="6739" operator="containsText" text="Param">
      <formula>NOT(ISERROR(SEARCH("Param",G342)))</formula>
    </cfRule>
  </conditionalFormatting>
  <conditionalFormatting sqref="I342:I343">
    <cfRule type="cellIs" dxfId="6017" priority="6738" operator="lessThan">
      <formula>0</formula>
    </cfRule>
  </conditionalFormatting>
  <conditionalFormatting sqref="D342:D343">
    <cfRule type="containsText" dxfId="6016" priority="6736" operator="containsText" text="Dec">
      <formula>NOT(ISERROR(SEARCH("Dec",D342)))</formula>
    </cfRule>
    <cfRule type="containsText" dxfId="6015" priority="6737" operator="containsText" text="Inc">
      <formula>NOT(ISERROR(SEARCH("Inc",D342)))</formula>
    </cfRule>
  </conditionalFormatting>
  <conditionalFormatting sqref="F342:F343">
    <cfRule type="cellIs" dxfId="6014" priority="6734" operator="equal">
      <formula>"Unlocked"</formula>
    </cfRule>
    <cfRule type="cellIs" dxfId="6013" priority="6735" operator="equal">
      <formula>"Locked"</formula>
    </cfRule>
  </conditionalFormatting>
  <conditionalFormatting sqref="G342:G343">
    <cfRule type="containsText" dxfId="6012" priority="6733" operator="containsText" text="Param">
      <formula>NOT(ISERROR(SEARCH("Param",G342)))</formula>
    </cfRule>
  </conditionalFormatting>
  <conditionalFormatting sqref="I342:I343">
    <cfRule type="cellIs" dxfId="6011" priority="6732" operator="lessThan">
      <formula>0</formula>
    </cfRule>
  </conditionalFormatting>
  <conditionalFormatting sqref="D342:D343">
    <cfRule type="containsText" dxfId="6010" priority="6730" operator="containsText" text="Dec">
      <formula>NOT(ISERROR(SEARCH("Dec",D342)))</formula>
    </cfRule>
    <cfRule type="containsText" dxfId="6009" priority="6731" operator="containsText" text="Inc">
      <formula>NOT(ISERROR(SEARCH("Inc",D342)))</formula>
    </cfRule>
  </conditionalFormatting>
  <conditionalFormatting sqref="F342:F343">
    <cfRule type="cellIs" dxfId="6008" priority="6728" operator="equal">
      <formula>"Unlocked"</formula>
    </cfRule>
    <cfRule type="cellIs" dxfId="6007" priority="6729" operator="equal">
      <formula>"Locked"</formula>
    </cfRule>
  </conditionalFormatting>
  <conditionalFormatting sqref="G342:G343">
    <cfRule type="containsText" dxfId="6006" priority="6727" operator="containsText" text="Param">
      <formula>NOT(ISERROR(SEARCH("Param",G342)))</formula>
    </cfRule>
  </conditionalFormatting>
  <conditionalFormatting sqref="I342:I343">
    <cfRule type="cellIs" dxfId="6005" priority="6726" operator="lessThan">
      <formula>0</formula>
    </cfRule>
  </conditionalFormatting>
  <conditionalFormatting sqref="D342:D343">
    <cfRule type="containsText" dxfId="6004" priority="6724" operator="containsText" text="Dec">
      <formula>NOT(ISERROR(SEARCH("Dec",D342)))</formula>
    </cfRule>
    <cfRule type="containsText" dxfId="6003" priority="6725" operator="containsText" text="Inc">
      <formula>NOT(ISERROR(SEARCH("Inc",D342)))</formula>
    </cfRule>
  </conditionalFormatting>
  <conditionalFormatting sqref="F342:F343">
    <cfRule type="cellIs" dxfId="6002" priority="6722" operator="equal">
      <formula>"Unlocked"</formula>
    </cfRule>
    <cfRule type="cellIs" dxfId="6001" priority="6723" operator="equal">
      <formula>"Locked"</formula>
    </cfRule>
  </conditionalFormatting>
  <conditionalFormatting sqref="G342:G343">
    <cfRule type="containsText" dxfId="6000" priority="6721" operator="containsText" text="Param">
      <formula>NOT(ISERROR(SEARCH("Param",G342)))</formula>
    </cfRule>
  </conditionalFormatting>
  <conditionalFormatting sqref="I342:I343">
    <cfRule type="cellIs" dxfId="5999" priority="6720" operator="lessThan">
      <formula>0</formula>
    </cfRule>
  </conditionalFormatting>
  <conditionalFormatting sqref="D342:D343">
    <cfRule type="containsText" dxfId="5998" priority="6718" operator="containsText" text="Dec">
      <formula>NOT(ISERROR(SEARCH("Dec",D342)))</formula>
    </cfRule>
    <cfRule type="containsText" dxfId="5997" priority="6719" operator="containsText" text="Inc">
      <formula>NOT(ISERROR(SEARCH("Inc",D342)))</formula>
    </cfRule>
  </conditionalFormatting>
  <conditionalFormatting sqref="F342:F343">
    <cfRule type="cellIs" dxfId="5996" priority="6716" operator="equal">
      <formula>"Unlocked"</formula>
    </cfRule>
    <cfRule type="cellIs" dxfId="5995" priority="6717" operator="equal">
      <formula>"Locked"</formula>
    </cfRule>
  </conditionalFormatting>
  <conditionalFormatting sqref="G342:G343">
    <cfRule type="containsText" dxfId="5994" priority="6715" operator="containsText" text="Param">
      <formula>NOT(ISERROR(SEARCH("Param",G342)))</formula>
    </cfRule>
  </conditionalFormatting>
  <conditionalFormatting sqref="I342:I343">
    <cfRule type="cellIs" dxfId="5993" priority="6714" operator="lessThan">
      <formula>0</formula>
    </cfRule>
  </conditionalFormatting>
  <conditionalFormatting sqref="D342:D343">
    <cfRule type="containsText" dxfId="5992" priority="6712" operator="containsText" text="Dec">
      <formula>NOT(ISERROR(SEARCH("Dec",D342)))</formula>
    </cfRule>
    <cfRule type="containsText" dxfId="5991" priority="6713" operator="containsText" text="Inc">
      <formula>NOT(ISERROR(SEARCH("Inc",D342)))</formula>
    </cfRule>
  </conditionalFormatting>
  <conditionalFormatting sqref="F342:F343">
    <cfRule type="cellIs" dxfId="5990" priority="6710" operator="equal">
      <formula>"Unlocked"</formula>
    </cfRule>
    <cfRule type="cellIs" dxfId="5989" priority="6711" operator="equal">
      <formula>"Locked"</formula>
    </cfRule>
  </conditionalFormatting>
  <conditionalFormatting sqref="G342:G343">
    <cfRule type="containsText" dxfId="5988" priority="6709" operator="containsText" text="Param">
      <formula>NOT(ISERROR(SEARCH("Param",G342)))</formula>
    </cfRule>
  </conditionalFormatting>
  <conditionalFormatting sqref="I342:I343">
    <cfRule type="cellIs" dxfId="5987" priority="6708" operator="lessThan">
      <formula>0</formula>
    </cfRule>
  </conditionalFormatting>
  <conditionalFormatting sqref="D342:D343">
    <cfRule type="containsText" dxfId="5986" priority="6706" operator="containsText" text="Dec">
      <formula>NOT(ISERROR(SEARCH("Dec",D342)))</formula>
    </cfRule>
    <cfRule type="containsText" dxfId="5985" priority="6707" operator="containsText" text="Inc">
      <formula>NOT(ISERROR(SEARCH("Inc",D342)))</formula>
    </cfRule>
  </conditionalFormatting>
  <conditionalFormatting sqref="F344">
    <cfRule type="cellIs" dxfId="5984" priority="6698" operator="equal">
      <formula>"Unlocked"</formula>
    </cfRule>
    <cfRule type="cellIs" dxfId="5983" priority="6699" operator="equal">
      <formula>"Locked"</formula>
    </cfRule>
  </conditionalFormatting>
  <conditionalFormatting sqref="G344">
    <cfRule type="containsText" dxfId="5982" priority="6697" operator="containsText" text="Param">
      <formula>NOT(ISERROR(SEARCH("Param",G344)))</formula>
    </cfRule>
  </conditionalFormatting>
  <conditionalFormatting sqref="I344">
    <cfRule type="cellIs" dxfId="5981" priority="6696" operator="lessThan">
      <formula>0</formula>
    </cfRule>
  </conditionalFormatting>
  <conditionalFormatting sqref="D344">
    <cfRule type="containsText" dxfId="5980" priority="6694" operator="containsText" text="Dec">
      <formula>NOT(ISERROR(SEARCH("Dec",D344)))</formula>
    </cfRule>
    <cfRule type="containsText" dxfId="5979" priority="6695" operator="containsText" text="Inc">
      <formula>NOT(ISERROR(SEARCH("Inc",D344)))</formula>
    </cfRule>
  </conditionalFormatting>
  <conditionalFormatting sqref="F344">
    <cfRule type="cellIs" dxfId="5978" priority="6692" operator="equal">
      <formula>"Unlocked"</formula>
    </cfRule>
    <cfRule type="cellIs" dxfId="5977" priority="6693" operator="equal">
      <formula>"Locked"</formula>
    </cfRule>
  </conditionalFormatting>
  <conditionalFormatting sqref="G344">
    <cfRule type="containsText" dxfId="5976" priority="6691" operator="containsText" text="Param">
      <formula>NOT(ISERROR(SEARCH("Param",G344)))</formula>
    </cfRule>
  </conditionalFormatting>
  <conditionalFormatting sqref="I344">
    <cfRule type="cellIs" dxfId="5975" priority="6690" operator="lessThan">
      <formula>0</formula>
    </cfRule>
  </conditionalFormatting>
  <conditionalFormatting sqref="D344">
    <cfRule type="containsText" dxfId="5974" priority="6688" operator="containsText" text="Dec">
      <formula>NOT(ISERROR(SEARCH("Dec",D344)))</formula>
    </cfRule>
    <cfRule type="containsText" dxfId="5973" priority="6689" operator="containsText" text="Inc">
      <formula>NOT(ISERROR(SEARCH("Inc",D344)))</formula>
    </cfRule>
  </conditionalFormatting>
  <conditionalFormatting sqref="F344">
    <cfRule type="cellIs" dxfId="5972" priority="6686" operator="equal">
      <formula>"Unlocked"</formula>
    </cfRule>
    <cfRule type="cellIs" dxfId="5971" priority="6687" operator="equal">
      <formula>"Locked"</formula>
    </cfRule>
  </conditionalFormatting>
  <conditionalFormatting sqref="G344">
    <cfRule type="containsText" dxfId="5970" priority="6685" operator="containsText" text="Param">
      <formula>NOT(ISERROR(SEARCH("Param",G344)))</formula>
    </cfRule>
  </conditionalFormatting>
  <conditionalFormatting sqref="I344">
    <cfRule type="cellIs" dxfId="5969" priority="6684" operator="lessThan">
      <formula>0</formula>
    </cfRule>
  </conditionalFormatting>
  <conditionalFormatting sqref="D344">
    <cfRule type="containsText" dxfId="5968" priority="6682" operator="containsText" text="Dec">
      <formula>NOT(ISERROR(SEARCH("Dec",D344)))</formula>
    </cfRule>
    <cfRule type="containsText" dxfId="5967" priority="6683" operator="containsText" text="Inc">
      <formula>NOT(ISERROR(SEARCH("Inc",D344)))</formula>
    </cfRule>
  </conditionalFormatting>
  <conditionalFormatting sqref="F344">
    <cfRule type="cellIs" dxfId="5966" priority="6680" operator="equal">
      <formula>"Unlocked"</formula>
    </cfRule>
    <cfRule type="cellIs" dxfId="5965" priority="6681" operator="equal">
      <formula>"Locked"</formula>
    </cfRule>
  </conditionalFormatting>
  <conditionalFormatting sqref="G344">
    <cfRule type="containsText" dxfId="5964" priority="6679" operator="containsText" text="Param">
      <formula>NOT(ISERROR(SEARCH("Param",G344)))</formula>
    </cfRule>
  </conditionalFormatting>
  <conditionalFormatting sqref="I344">
    <cfRule type="cellIs" dxfId="5963" priority="6678" operator="lessThan">
      <formula>0</formula>
    </cfRule>
  </conditionalFormatting>
  <conditionalFormatting sqref="D344">
    <cfRule type="containsText" dxfId="5962" priority="6676" operator="containsText" text="Dec">
      <formula>NOT(ISERROR(SEARCH("Dec",D344)))</formula>
    </cfRule>
    <cfRule type="containsText" dxfId="5961" priority="6677" operator="containsText" text="Inc">
      <formula>NOT(ISERROR(SEARCH("Inc",D344)))</formula>
    </cfRule>
  </conditionalFormatting>
  <conditionalFormatting sqref="F344">
    <cfRule type="cellIs" dxfId="5960" priority="6674" operator="equal">
      <formula>"Unlocked"</formula>
    </cfRule>
    <cfRule type="cellIs" dxfId="5959" priority="6675" operator="equal">
      <formula>"Locked"</formula>
    </cfRule>
  </conditionalFormatting>
  <conditionalFormatting sqref="G344">
    <cfRule type="containsText" dxfId="5958" priority="6673" operator="containsText" text="Param">
      <formula>NOT(ISERROR(SEARCH("Param",G344)))</formula>
    </cfRule>
  </conditionalFormatting>
  <conditionalFormatting sqref="I344">
    <cfRule type="cellIs" dxfId="5957" priority="6672" operator="lessThan">
      <formula>0</formula>
    </cfRule>
  </conditionalFormatting>
  <conditionalFormatting sqref="D344">
    <cfRule type="containsText" dxfId="5956" priority="6670" operator="containsText" text="Dec">
      <formula>NOT(ISERROR(SEARCH("Dec",D344)))</formula>
    </cfRule>
    <cfRule type="containsText" dxfId="5955" priority="6671" operator="containsText" text="Inc">
      <formula>NOT(ISERROR(SEARCH("Inc",D344)))</formula>
    </cfRule>
  </conditionalFormatting>
  <conditionalFormatting sqref="F344">
    <cfRule type="cellIs" dxfId="5954" priority="6668" operator="equal">
      <formula>"Unlocked"</formula>
    </cfRule>
    <cfRule type="cellIs" dxfId="5953" priority="6669" operator="equal">
      <formula>"Locked"</formula>
    </cfRule>
  </conditionalFormatting>
  <conditionalFormatting sqref="G344">
    <cfRule type="containsText" dxfId="5952" priority="6667" operator="containsText" text="Param">
      <formula>NOT(ISERROR(SEARCH("Param",G344)))</formula>
    </cfRule>
  </conditionalFormatting>
  <conditionalFormatting sqref="I344">
    <cfRule type="cellIs" dxfId="5951" priority="6666" operator="lessThan">
      <formula>0</formula>
    </cfRule>
  </conditionalFormatting>
  <conditionalFormatting sqref="D344">
    <cfRule type="containsText" dxfId="5950" priority="6664" operator="containsText" text="Dec">
      <formula>NOT(ISERROR(SEARCH("Dec",D344)))</formula>
    </cfRule>
    <cfRule type="containsText" dxfId="5949" priority="6665" operator="containsText" text="Inc">
      <formula>NOT(ISERROR(SEARCH("Inc",D344)))</formula>
    </cfRule>
  </conditionalFormatting>
  <conditionalFormatting sqref="F344">
    <cfRule type="cellIs" dxfId="5948" priority="6662" operator="equal">
      <formula>"Unlocked"</formula>
    </cfRule>
    <cfRule type="cellIs" dxfId="5947" priority="6663" operator="equal">
      <formula>"Locked"</formula>
    </cfRule>
  </conditionalFormatting>
  <conditionalFormatting sqref="G344">
    <cfRule type="containsText" dxfId="5946" priority="6661" operator="containsText" text="Param">
      <formula>NOT(ISERROR(SEARCH("Param",G344)))</formula>
    </cfRule>
  </conditionalFormatting>
  <conditionalFormatting sqref="I344">
    <cfRule type="cellIs" dxfId="5945" priority="6660" operator="lessThan">
      <formula>0</formula>
    </cfRule>
  </conditionalFormatting>
  <conditionalFormatting sqref="D344">
    <cfRule type="containsText" dxfId="5944" priority="6658" operator="containsText" text="Dec">
      <formula>NOT(ISERROR(SEARCH("Dec",D344)))</formula>
    </cfRule>
    <cfRule type="containsText" dxfId="5943" priority="6659" operator="containsText" text="Inc">
      <formula>NOT(ISERROR(SEARCH("Inc",D344)))</formula>
    </cfRule>
  </conditionalFormatting>
  <conditionalFormatting sqref="F344">
    <cfRule type="cellIs" dxfId="5942" priority="6656" operator="equal">
      <formula>"Unlocked"</formula>
    </cfRule>
    <cfRule type="cellIs" dxfId="5941" priority="6657" operator="equal">
      <formula>"Locked"</formula>
    </cfRule>
  </conditionalFormatting>
  <conditionalFormatting sqref="G344">
    <cfRule type="containsText" dxfId="5940" priority="6655" operator="containsText" text="Param">
      <formula>NOT(ISERROR(SEARCH("Param",G344)))</formula>
    </cfRule>
  </conditionalFormatting>
  <conditionalFormatting sqref="I344">
    <cfRule type="cellIs" dxfId="5939" priority="6654" operator="lessThan">
      <formula>0</formula>
    </cfRule>
  </conditionalFormatting>
  <conditionalFormatting sqref="D344">
    <cfRule type="containsText" dxfId="5938" priority="6652" operator="containsText" text="Dec">
      <formula>NOT(ISERROR(SEARCH("Dec",D344)))</formula>
    </cfRule>
    <cfRule type="containsText" dxfId="5937" priority="6653" operator="containsText" text="Inc">
      <formula>NOT(ISERROR(SEARCH("Inc",D344)))</formula>
    </cfRule>
  </conditionalFormatting>
  <conditionalFormatting sqref="F344">
    <cfRule type="cellIs" dxfId="5936" priority="6650" operator="equal">
      <formula>"Unlocked"</formula>
    </cfRule>
    <cfRule type="cellIs" dxfId="5935" priority="6651" operator="equal">
      <formula>"Locked"</formula>
    </cfRule>
  </conditionalFormatting>
  <conditionalFormatting sqref="G344">
    <cfRule type="containsText" dxfId="5934" priority="6649" operator="containsText" text="Param">
      <formula>NOT(ISERROR(SEARCH("Param",G344)))</formula>
    </cfRule>
  </conditionalFormatting>
  <conditionalFormatting sqref="I344">
    <cfRule type="cellIs" dxfId="5933" priority="6648" operator="lessThan">
      <formula>0</formula>
    </cfRule>
  </conditionalFormatting>
  <conditionalFormatting sqref="D344">
    <cfRule type="containsText" dxfId="5932" priority="6646" operator="containsText" text="Dec">
      <formula>NOT(ISERROR(SEARCH("Dec",D344)))</formula>
    </cfRule>
    <cfRule type="containsText" dxfId="5931" priority="6647" operator="containsText" text="Inc">
      <formula>NOT(ISERROR(SEARCH("Inc",D344)))</formula>
    </cfRule>
  </conditionalFormatting>
  <conditionalFormatting sqref="F344">
    <cfRule type="cellIs" dxfId="5930" priority="6644" operator="equal">
      <formula>"Unlocked"</formula>
    </cfRule>
    <cfRule type="cellIs" dxfId="5929" priority="6645" operator="equal">
      <formula>"Locked"</formula>
    </cfRule>
  </conditionalFormatting>
  <conditionalFormatting sqref="G344">
    <cfRule type="containsText" dxfId="5928" priority="6643" operator="containsText" text="Param">
      <formula>NOT(ISERROR(SEARCH("Param",G344)))</formula>
    </cfRule>
  </conditionalFormatting>
  <conditionalFormatting sqref="I344">
    <cfRule type="cellIs" dxfId="5927" priority="6642" operator="lessThan">
      <formula>0</formula>
    </cfRule>
  </conditionalFormatting>
  <conditionalFormatting sqref="D344">
    <cfRule type="containsText" dxfId="5926" priority="6640" operator="containsText" text="Dec">
      <formula>NOT(ISERROR(SEARCH("Dec",D344)))</formula>
    </cfRule>
    <cfRule type="containsText" dxfId="5925" priority="6641" operator="containsText" text="Inc">
      <formula>NOT(ISERROR(SEARCH("Inc",D344)))</formula>
    </cfRule>
  </conditionalFormatting>
  <conditionalFormatting sqref="F344">
    <cfRule type="cellIs" dxfId="5924" priority="6638" operator="equal">
      <formula>"Unlocked"</formula>
    </cfRule>
    <cfRule type="cellIs" dxfId="5923" priority="6639" operator="equal">
      <formula>"Locked"</formula>
    </cfRule>
  </conditionalFormatting>
  <conditionalFormatting sqref="G344">
    <cfRule type="containsText" dxfId="5922" priority="6637" operator="containsText" text="Param">
      <formula>NOT(ISERROR(SEARCH("Param",G344)))</formula>
    </cfRule>
  </conditionalFormatting>
  <conditionalFormatting sqref="I344">
    <cfRule type="cellIs" dxfId="5921" priority="6636" operator="lessThan">
      <formula>0</formula>
    </cfRule>
  </conditionalFormatting>
  <conditionalFormatting sqref="D344">
    <cfRule type="containsText" dxfId="5920" priority="6634" operator="containsText" text="Dec">
      <formula>NOT(ISERROR(SEARCH("Dec",D344)))</formula>
    </cfRule>
    <cfRule type="containsText" dxfId="5919" priority="6635" operator="containsText" text="Inc">
      <formula>NOT(ISERROR(SEARCH("Inc",D344)))</formula>
    </cfRule>
  </conditionalFormatting>
  <conditionalFormatting sqref="F344">
    <cfRule type="cellIs" dxfId="5918" priority="6632" operator="equal">
      <formula>"Unlocked"</formula>
    </cfRule>
    <cfRule type="cellIs" dxfId="5917" priority="6633" operator="equal">
      <formula>"Locked"</formula>
    </cfRule>
  </conditionalFormatting>
  <conditionalFormatting sqref="G344">
    <cfRule type="containsText" dxfId="5916" priority="6631" operator="containsText" text="Param">
      <formula>NOT(ISERROR(SEARCH("Param",G344)))</formula>
    </cfRule>
  </conditionalFormatting>
  <conditionalFormatting sqref="I344">
    <cfRule type="cellIs" dxfId="5915" priority="6630" operator="lessThan">
      <formula>0</formula>
    </cfRule>
  </conditionalFormatting>
  <conditionalFormatting sqref="D344">
    <cfRule type="containsText" dxfId="5914" priority="6628" operator="containsText" text="Dec">
      <formula>NOT(ISERROR(SEARCH("Dec",D344)))</formula>
    </cfRule>
    <cfRule type="containsText" dxfId="5913" priority="6629" operator="containsText" text="Inc">
      <formula>NOT(ISERROR(SEARCH("Inc",D344)))</formula>
    </cfRule>
  </conditionalFormatting>
  <conditionalFormatting sqref="F344">
    <cfRule type="cellIs" dxfId="5912" priority="6626" operator="equal">
      <formula>"Unlocked"</formula>
    </cfRule>
    <cfRule type="cellIs" dxfId="5911" priority="6627" operator="equal">
      <formula>"Locked"</formula>
    </cfRule>
  </conditionalFormatting>
  <conditionalFormatting sqref="G344">
    <cfRule type="containsText" dxfId="5910" priority="6625" operator="containsText" text="Param">
      <formula>NOT(ISERROR(SEARCH("Param",G344)))</formula>
    </cfRule>
  </conditionalFormatting>
  <conditionalFormatting sqref="I344">
    <cfRule type="cellIs" dxfId="5909" priority="6624" operator="lessThan">
      <formula>0</formula>
    </cfRule>
  </conditionalFormatting>
  <conditionalFormatting sqref="D344">
    <cfRule type="containsText" dxfId="5908" priority="6622" operator="containsText" text="Dec">
      <formula>NOT(ISERROR(SEARCH("Dec",D344)))</formula>
    </cfRule>
    <cfRule type="containsText" dxfId="5907" priority="6623" operator="containsText" text="Inc">
      <formula>NOT(ISERROR(SEARCH("Inc",D344)))</formula>
    </cfRule>
  </conditionalFormatting>
  <conditionalFormatting sqref="F344">
    <cfRule type="cellIs" dxfId="5906" priority="6620" operator="equal">
      <formula>"Unlocked"</formula>
    </cfRule>
    <cfRule type="cellIs" dxfId="5905" priority="6621" operator="equal">
      <formula>"Locked"</formula>
    </cfRule>
  </conditionalFormatting>
  <conditionalFormatting sqref="G344">
    <cfRule type="containsText" dxfId="5904" priority="6619" operator="containsText" text="Param">
      <formula>NOT(ISERROR(SEARCH("Param",G344)))</formula>
    </cfRule>
  </conditionalFormatting>
  <conditionalFormatting sqref="I344">
    <cfRule type="cellIs" dxfId="5903" priority="6618" operator="lessThan">
      <formula>0</formula>
    </cfRule>
  </conditionalFormatting>
  <conditionalFormatting sqref="D344">
    <cfRule type="containsText" dxfId="5902" priority="6616" operator="containsText" text="Dec">
      <formula>NOT(ISERROR(SEARCH("Dec",D344)))</formula>
    </cfRule>
    <cfRule type="containsText" dxfId="5901" priority="6617" operator="containsText" text="Inc">
      <formula>NOT(ISERROR(SEARCH("Inc",D344)))</formula>
    </cfRule>
  </conditionalFormatting>
  <conditionalFormatting sqref="F344">
    <cfRule type="cellIs" dxfId="5900" priority="6614" operator="equal">
      <formula>"Unlocked"</formula>
    </cfRule>
    <cfRule type="cellIs" dxfId="5899" priority="6615" operator="equal">
      <formula>"Locked"</formula>
    </cfRule>
  </conditionalFormatting>
  <conditionalFormatting sqref="G344">
    <cfRule type="containsText" dxfId="5898" priority="6613" operator="containsText" text="Param">
      <formula>NOT(ISERROR(SEARCH("Param",G344)))</formula>
    </cfRule>
  </conditionalFormatting>
  <conditionalFormatting sqref="I344">
    <cfRule type="cellIs" dxfId="5897" priority="6612" operator="lessThan">
      <formula>0</formula>
    </cfRule>
  </conditionalFormatting>
  <conditionalFormatting sqref="D344">
    <cfRule type="containsText" dxfId="5896" priority="6610" operator="containsText" text="Dec">
      <formula>NOT(ISERROR(SEARCH("Dec",D344)))</formula>
    </cfRule>
    <cfRule type="containsText" dxfId="5895" priority="6611" operator="containsText" text="Inc">
      <formula>NOT(ISERROR(SEARCH("Inc",D344)))</formula>
    </cfRule>
  </conditionalFormatting>
  <conditionalFormatting sqref="F344">
    <cfRule type="cellIs" dxfId="5894" priority="6608" operator="equal">
      <formula>"Unlocked"</formula>
    </cfRule>
    <cfRule type="cellIs" dxfId="5893" priority="6609" operator="equal">
      <formula>"Locked"</formula>
    </cfRule>
  </conditionalFormatting>
  <conditionalFormatting sqref="G344">
    <cfRule type="containsText" dxfId="5892" priority="6607" operator="containsText" text="Param">
      <formula>NOT(ISERROR(SEARCH("Param",G344)))</formula>
    </cfRule>
  </conditionalFormatting>
  <conditionalFormatting sqref="I344">
    <cfRule type="cellIs" dxfId="5891" priority="6606" operator="lessThan">
      <formula>0</formula>
    </cfRule>
  </conditionalFormatting>
  <conditionalFormatting sqref="D344">
    <cfRule type="containsText" dxfId="5890" priority="6604" operator="containsText" text="Dec">
      <formula>NOT(ISERROR(SEARCH("Dec",D344)))</formula>
    </cfRule>
    <cfRule type="containsText" dxfId="5889" priority="6605" operator="containsText" text="Inc">
      <formula>NOT(ISERROR(SEARCH("Inc",D344)))</formula>
    </cfRule>
  </conditionalFormatting>
  <conditionalFormatting sqref="F344">
    <cfRule type="cellIs" dxfId="5888" priority="6602" operator="equal">
      <formula>"Unlocked"</formula>
    </cfRule>
    <cfRule type="cellIs" dxfId="5887" priority="6603" operator="equal">
      <formula>"Locked"</formula>
    </cfRule>
  </conditionalFormatting>
  <conditionalFormatting sqref="G344">
    <cfRule type="containsText" dxfId="5886" priority="6601" operator="containsText" text="Param">
      <formula>NOT(ISERROR(SEARCH("Param",G344)))</formula>
    </cfRule>
  </conditionalFormatting>
  <conditionalFormatting sqref="I344">
    <cfRule type="cellIs" dxfId="5885" priority="6600" operator="lessThan">
      <formula>0</formula>
    </cfRule>
  </conditionalFormatting>
  <conditionalFormatting sqref="D344">
    <cfRule type="containsText" dxfId="5884" priority="6598" operator="containsText" text="Dec">
      <formula>NOT(ISERROR(SEARCH("Dec",D344)))</formula>
    </cfRule>
    <cfRule type="containsText" dxfId="5883" priority="6599" operator="containsText" text="Inc">
      <formula>NOT(ISERROR(SEARCH("Inc",D344)))</formula>
    </cfRule>
  </conditionalFormatting>
  <conditionalFormatting sqref="F344">
    <cfRule type="cellIs" dxfId="5882" priority="6596" operator="equal">
      <formula>"Unlocked"</formula>
    </cfRule>
    <cfRule type="cellIs" dxfId="5881" priority="6597" operator="equal">
      <formula>"Locked"</formula>
    </cfRule>
  </conditionalFormatting>
  <conditionalFormatting sqref="G344">
    <cfRule type="containsText" dxfId="5880" priority="6595" operator="containsText" text="Param">
      <formula>NOT(ISERROR(SEARCH("Param",G344)))</formula>
    </cfRule>
  </conditionalFormatting>
  <conditionalFormatting sqref="I344">
    <cfRule type="cellIs" dxfId="5879" priority="6594" operator="lessThan">
      <formula>0</formula>
    </cfRule>
  </conditionalFormatting>
  <conditionalFormatting sqref="D344">
    <cfRule type="containsText" dxfId="5878" priority="6592" operator="containsText" text="Dec">
      <formula>NOT(ISERROR(SEARCH("Dec",D344)))</formula>
    </cfRule>
    <cfRule type="containsText" dxfId="5877" priority="6593" operator="containsText" text="Inc">
      <formula>NOT(ISERROR(SEARCH("Inc",D344)))</formula>
    </cfRule>
  </conditionalFormatting>
  <conditionalFormatting sqref="F348:F349">
    <cfRule type="cellIs" dxfId="5876" priority="6470" operator="equal">
      <formula>"Unlocked"</formula>
    </cfRule>
    <cfRule type="cellIs" dxfId="5875" priority="6471" operator="equal">
      <formula>"Locked"</formula>
    </cfRule>
  </conditionalFormatting>
  <conditionalFormatting sqref="G348:G349">
    <cfRule type="containsText" dxfId="5874" priority="6469" operator="containsText" text="Param">
      <formula>NOT(ISERROR(SEARCH("Param",G348)))</formula>
    </cfRule>
  </conditionalFormatting>
  <conditionalFormatting sqref="I348:I349">
    <cfRule type="cellIs" dxfId="5873" priority="6468" operator="lessThan">
      <formula>0</formula>
    </cfRule>
  </conditionalFormatting>
  <conditionalFormatting sqref="D348:D349">
    <cfRule type="containsText" dxfId="5872" priority="6466" operator="containsText" text="Dec">
      <formula>NOT(ISERROR(SEARCH("Dec",D348)))</formula>
    </cfRule>
    <cfRule type="containsText" dxfId="5871" priority="6467" operator="containsText" text="Inc">
      <formula>NOT(ISERROR(SEARCH("Inc",D348)))</formula>
    </cfRule>
  </conditionalFormatting>
  <conditionalFormatting sqref="F348:F349">
    <cfRule type="cellIs" dxfId="5870" priority="6464" operator="equal">
      <formula>"Unlocked"</formula>
    </cfRule>
    <cfRule type="cellIs" dxfId="5869" priority="6465" operator="equal">
      <formula>"Locked"</formula>
    </cfRule>
  </conditionalFormatting>
  <conditionalFormatting sqref="G348:G349">
    <cfRule type="containsText" dxfId="5868" priority="6463" operator="containsText" text="Param">
      <formula>NOT(ISERROR(SEARCH("Param",G348)))</formula>
    </cfRule>
  </conditionalFormatting>
  <conditionalFormatting sqref="I348:I349">
    <cfRule type="cellIs" dxfId="5867" priority="6462" operator="lessThan">
      <formula>0</formula>
    </cfRule>
  </conditionalFormatting>
  <conditionalFormatting sqref="D348:D349">
    <cfRule type="containsText" dxfId="5866" priority="6460" operator="containsText" text="Dec">
      <formula>NOT(ISERROR(SEARCH("Dec",D348)))</formula>
    </cfRule>
    <cfRule type="containsText" dxfId="5865" priority="6461" operator="containsText" text="Inc">
      <formula>NOT(ISERROR(SEARCH("Inc",D348)))</formula>
    </cfRule>
  </conditionalFormatting>
  <conditionalFormatting sqref="F348:F349">
    <cfRule type="cellIs" dxfId="5864" priority="6458" operator="equal">
      <formula>"Unlocked"</formula>
    </cfRule>
    <cfRule type="cellIs" dxfId="5863" priority="6459" operator="equal">
      <formula>"Locked"</formula>
    </cfRule>
  </conditionalFormatting>
  <conditionalFormatting sqref="G348:G349">
    <cfRule type="containsText" dxfId="5862" priority="6457" operator="containsText" text="Param">
      <formula>NOT(ISERROR(SEARCH("Param",G348)))</formula>
    </cfRule>
  </conditionalFormatting>
  <conditionalFormatting sqref="I348:I349">
    <cfRule type="cellIs" dxfId="5861" priority="6456" operator="lessThan">
      <formula>0</formula>
    </cfRule>
  </conditionalFormatting>
  <conditionalFormatting sqref="D348:D349">
    <cfRule type="containsText" dxfId="5860" priority="6454" operator="containsText" text="Dec">
      <formula>NOT(ISERROR(SEARCH("Dec",D348)))</formula>
    </cfRule>
    <cfRule type="containsText" dxfId="5859" priority="6455" operator="containsText" text="Inc">
      <formula>NOT(ISERROR(SEARCH("Inc",D348)))</formula>
    </cfRule>
  </conditionalFormatting>
  <conditionalFormatting sqref="F348:F349">
    <cfRule type="cellIs" dxfId="5858" priority="6452" operator="equal">
      <formula>"Unlocked"</formula>
    </cfRule>
    <cfRule type="cellIs" dxfId="5857" priority="6453" operator="equal">
      <formula>"Locked"</formula>
    </cfRule>
  </conditionalFormatting>
  <conditionalFormatting sqref="G348:G349">
    <cfRule type="containsText" dxfId="5856" priority="6451" operator="containsText" text="Param">
      <formula>NOT(ISERROR(SEARCH("Param",G348)))</formula>
    </cfRule>
  </conditionalFormatting>
  <conditionalFormatting sqref="I348:I349">
    <cfRule type="cellIs" dxfId="5855" priority="6450" operator="lessThan">
      <formula>0</formula>
    </cfRule>
  </conditionalFormatting>
  <conditionalFormatting sqref="D348:D349">
    <cfRule type="containsText" dxfId="5854" priority="6448" operator="containsText" text="Dec">
      <formula>NOT(ISERROR(SEARCH("Dec",D348)))</formula>
    </cfRule>
    <cfRule type="containsText" dxfId="5853" priority="6449" operator="containsText" text="Inc">
      <formula>NOT(ISERROR(SEARCH("Inc",D348)))</formula>
    </cfRule>
  </conditionalFormatting>
  <conditionalFormatting sqref="F348:F349">
    <cfRule type="cellIs" dxfId="5852" priority="6446" operator="equal">
      <formula>"Unlocked"</formula>
    </cfRule>
    <cfRule type="cellIs" dxfId="5851" priority="6447" operator="equal">
      <formula>"Locked"</formula>
    </cfRule>
  </conditionalFormatting>
  <conditionalFormatting sqref="G348:G349">
    <cfRule type="containsText" dxfId="5850" priority="6445" operator="containsText" text="Param">
      <formula>NOT(ISERROR(SEARCH("Param",G348)))</formula>
    </cfRule>
  </conditionalFormatting>
  <conditionalFormatting sqref="I348:I349">
    <cfRule type="cellIs" dxfId="5849" priority="6444" operator="lessThan">
      <formula>0</formula>
    </cfRule>
  </conditionalFormatting>
  <conditionalFormatting sqref="D348:D349">
    <cfRule type="containsText" dxfId="5848" priority="6442" operator="containsText" text="Dec">
      <formula>NOT(ISERROR(SEARCH("Dec",D348)))</formula>
    </cfRule>
    <cfRule type="containsText" dxfId="5847" priority="6443" operator="containsText" text="Inc">
      <formula>NOT(ISERROR(SEARCH("Inc",D348)))</formula>
    </cfRule>
  </conditionalFormatting>
  <conditionalFormatting sqref="F348:F349">
    <cfRule type="cellIs" dxfId="5846" priority="6440" operator="equal">
      <formula>"Unlocked"</formula>
    </cfRule>
    <cfRule type="cellIs" dxfId="5845" priority="6441" operator="equal">
      <formula>"Locked"</formula>
    </cfRule>
  </conditionalFormatting>
  <conditionalFormatting sqref="G348:G349">
    <cfRule type="containsText" dxfId="5844" priority="6439" operator="containsText" text="Param">
      <formula>NOT(ISERROR(SEARCH("Param",G348)))</formula>
    </cfRule>
  </conditionalFormatting>
  <conditionalFormatting sqref="I348:I349">
    <cfRule type="cellIs" dxfId="5843" priority="6438" operator="lessThan">
      <formula>0</formula>
    </cfRule>
  </conditionalFormatting>
  <conditionalFormatting sqref="D348:D349">
    <cfRule type="containsText" dxfId="5842" priority="6436" operator="containsText" text="Dec">
      <formula>NOT(ISERROR(SEARCH("Dec",D348)))</formula>
    </cfRule>
    <cfRule type="containsText" dxfId="5841" priority="6437" operator="containsText" text="Inc">
      <formula>NOT(ISERROR(SEARCH("Inc",D348)))</formula>
    </cfRule>
  </conditionalFormatting>
  <conditionalFormatting sqref="F348:F349">
    <cfRule type="cellIs" dxfId="5840" priority="6434" operator="equal">
      <formula>"Unlocked"</formula>
    </cfRule>
    <cfRule type="cellIs" dxfId="5839" priority="6435" operator="equal">
      <formula>"Locked"</formula>
    </cfRule>
  </conditionalFormatting>
  <conditionalFormatting sqref="G348:G349">
    <cfRule type="containsText" dxfId="5838" priority="6433" operator="containsText" text="Param">
      <formula>NOT(ISERROR(SEARCH("Param",G348)))</formula>
    </cfRule>
  </conditionalFormatting>
  <conditionalFormatting sqref="I348:I349">
    <cfRule type="cellIs" dxfId="5837" priority="6432" operator="lessThan">
      <formula>0</formula>
    </cfRule>
  </conditionalFormatting>
  <conditionalFormatting sqref="D348:D349">
    <cfRule type="containsText" dxfId="5836" priority="6430" operator="containsText" text="Dec">
      <formula>NOT(ISERROR(SEARCH("Dec",D348)))</formula>
    </cfRule>
    <cfRule type="containsText" dxfId="5835" priority="6431" operator="containsText" text="Inc">
      <formula>NOT(ISERROR(SEARCH("Inc",D348)))</formula>
    </cfRule>
  </conditionalFormatting>
  <conditionalFormatting sqref="F348:F349">
    <cfRule type="cellIs" dxfId="5834" priority="6428" operator="equal">
      <formula>"Unlocked"</formula>
    </cfRule>
    <cfRule type="cellIs" dxfId="5833" priority="6429" operator="equal">
      <formula>"Locked"</formula>
    </cfRule>
  </conditionalFormatting>
  <conditionalFormatting sqref="G348:G349">
    <cfRule type="containsText" dxfId="5832" priority="6427" operator="containsText" text="Param">
      <formula>NOT(ISERROR(SEARCH("Param",G348)))</formula>
    </cfRule>
  </conditionalFormatting>
  <conditionalFormatting sqref="I348:I349">
    <cfRule type="cellIs" dxfId="5831" priority="6426" operator="lessThan">
      <formula>0</formula>
    </cfRule>
  </conditionalFormatting>
  <conditionalFormatting sqref="D348:D349">
    <cfRule type="containsText" dxfId="5830" priority="6424" operator="containsText" text="Dec">
      <formula>NOT(ISERROR(SEARCH("Dec",D348)))</formula>
    </cfRule>
    <cfRule type="containsText" dxfId="5829" priority="6425" operator="containsText" text="Inc">
      <formula>NOT(ISERROR(SEARCH("Inc",D348)))</formula>
    </cfRule>
  </conditionalFormatting>
  <conditionalFormatting sqref="F348:F349">
    <cfRule type="cellIs" dxfId="5828" priority="6422" operator="equal">
      <formula>"Unlocked"</formula>
    </cfRule>
    <cfRule type="cellIs" dxfId="5827" priority="6423" operator="equal">
      <formula>"Locked"</formula>
    </cfRule>
  </conditionalFormatting>
  <conditionalFormatting sqref="G348:G349">
    <cfRule type="containsText" dxfId="5826" priority="6421" operator="containsText" text="Param">
      <formula>NOT(ISERROR(SEARCH("Param",G348)))</formula>
    </cfRule>
  </conditionalFormatting>
  <conditionalFormatting sqref="I348:I349">
    <cfRule type="cellIs" dxfId="5825" priority="6420" operator="lessThan">
      <formula>0</formula>
    </cfRule>
  </conditionalFormatting>
  <conditionalFormatting sqref="D348:D349">
    <cfRule type="containsText" dxfId="5824" priority="6418" operator="containsText" text="Dec">
      <formula>NOT(ISERROR(SEARCH("Dec",D348)))</formula>
    </cfRule>
    <cfRule type="containsText" dxfId="5823" priority="6419" operator="containsText" text="Inc">
      <formula>NOT(ISERROR(SEARCH("Inc",D348)))</formula>
    </cfRule>
  </conditionalFormatting>
  <conditionalFormatting sqref="F348:F349">
    <cfRule type="cellIs" dxfId="5822" priority="6416" operator="equal">
      <formula>"Unlocked"</formula>
    </cfRule>
    <cfRule type="cellIs" dxfId="5821" priority="6417" operator="equal">
      <formula>"Locked"</formula>
    </cfRule>
  </conditionalFormatting>
  <conditionalFormatting sqref="G348:G349">
    <cfRule type="containsText" dxfId="5820" priority="6415" operator="containsText" text="Param">
      <formula>NOT(ISERROR(SEARCH("Param",G348)))</formula>
    </cfRule>
  </conditionalFormatting>
  <conditionalFormatting sqref="I348:I349">
    <cfRule type="cellIs" dxfId="5819" priority="6414" operator="lessThan">
      <formula>0</formula>
    </cfRule>
  </conditionalFormatting>
  <conditionalFormatting sqref="D348:D349">
    <cfRule type="containsText" dxfId="5818" priority="6412" operator="containsText" text="Dec">
      <formula>NOT(ISERROR(SEARCH("Dec",D348)))</formula>
    </cfRule>
    <cfRule type="containsText" dxfId="5817" priority="6413" operator="containsText" text="Inc">
      <formula>NOT(ISERROR(SEARCH("Inc",D348)))</formula>
    </cfRule>
  </conditionalFormatting>
  <conditionalFormatting sqref="F348:F349">
    <cfRule type="cellIs" dxfId="5816" priority="6410" operator="equal">
      <formula>"Unlocked"</formula>
    </cfRule>
    <cfRule type="cellIs" dxfId="5815" priority="6411" operator="equal">
      <formula>"Locked"</formula>
    </cfRule>
  </conditionalFormatting>
  <conditionalFormatting sqref="G348:G349">
    <cfRule type="containsText" dxfId="5814" priority="6409" operator="containsText" text="Param">
      <formula>NOT(ISERROR(SEARCH("Param",G348)))</formula>
    </cfRule>
  </conditionalFormatting>
  <conditionalFormatting sqref="I348:I349">
    <cfRule type="cellIs" dxfId="5813" priority="6408" operator="lessThan">
      <formula>0</formula>
    </cfRule>
  </conditionalFormatting>
  <conditionalFormatting sqref="D348:D349">
    <cfRule type="containsText" dxfId="5812" priority="6406" operator="containsText" text="Dec">
      <formula>NOT(ISERROR(SEARCH("Dec",D348)))</formula>
    </cfRule>
    <cfRule type="containsText" dxfId="5811" priority="6407" operator="containsText" text="Inc">
      <formula>NOT(ISERROR(SEARCH("Inc",D348)))</formula>
    </cfRule>
  </conditionalFormatting>
  <conditionalFormatting sqref="F348:F349">
    <cfRule type="cellIs" dxfId="5810" priority="6404" operator="equal">
      <formula>"Unlocked"</formula>
    </cfRule>
    <cfRule type="cellIs" dxfId="5809" priority="6405" operator="equal">
      <formula>"Locked"</formula>
    </cfRule>
  </conditionalFormatting>
  <conditionalFormatting sqref="G348:G349">
    <cfRule type="containsText" dxfId="5808" priority="6403" operator="containsText" text="Param">
      <formula>NOT(ISERROR(SEARCH("Param",G348)))</formula>
    </cfRule>
  </conditionalFormatting>
  <conditionalFormatting sqref="I348:I349">
    <cfRule type="cellIs" dxfId="5807" priority="6402" operator="lessThan">
      <formula>0</formula>
    </cfRule>
  </conditionalFormatting>
  <conditionalFormatting sqref="D348:D349">
    <cfRule type="containsText" dxfId="5806" priority="6400" operator="containsText" text="Dec">
      <formula>NOT(ISERROR(SEARCH("Dec",D348)))</formula>
    </cfRule>
    <cfRule type="containsText" dxfId="5805" priority="6401" operator="containsText" text="Inc">
      <formula>NOT(ISERROR(SEARCH("Inc",D348)))</formula>
    </cfRule>
  </conditionalFormatting>
  <conditionalFormatting sqref="F348:F349">
    <cfRule type="cellIs" dxfId="5804" priority="6398" operator="equal">
      <formula>"Unlocked"</formula>
    </cfRule>
    <cfRule type="cellIs" dxfId="5803" priority="6399" operator="equal">
      <formula>"Locked"</formula>
    </cfRule>
  </conditionalFormatting>
  <conditionalFormatting sqref="G348:G349">
    <cfRule type="containsText" dxfId="5802" priority="6397" operator="containsText" text="Param">
      <formula>NOT(ISERROR(SEARCH("Param",G348)))</formula>
    </cfRule>
  </conditionalFormatting>
  <conditionalFormatting sqref="I348:I349">
    <cfRule type="cellIs" dxfId="5801" priority="6396" operator="lessThan">
      <formula>0</formula>
    </cfRule>
  </conditionalFormatting>
  <conditionalFormatting sqref="D348:D349">
    <cfRule type="containsText" dxfId="5800" priority="6394" operator="containsText" text="Dec">
      <formula>NOT(ISERROR(SEARCH("Dec",D348)))</formula>
    </cfRule>
    <cfRule type="containsText" dxfId="5799" priority="6395" operator="containsText" text="Inc">
      <formula>NOT(ISERROR(SEARCH("Inc",D348)))</formula>
    </cfRule>
  </conditionalFormatting>
  <conditionalFormatting sqref="F348:F349">
    <cfRule type="cellIs" dxfId="5798" priority="6392" operator="equal">
      <formula>"Unlocked"</formula>
    </cfRule>
    <cfRule type="cellIs" dxfId="5797" priority="6393" operator="equal">
      <formula>"Locked"</formula>
    </cfRule>
  </conditionalFormatting>
  <conditionalFormatting sqref="G348:G349">
    <cfRule type="containsText" dxfId="5796" priority="6391" operator="containsText" text="Param">
      <formula>NOT(ISERROR(SEARCH("Param",G348)))</formula>
    </cfRule>
  </conditionalFormatting>
  <conditionalFormatting sqref="I348:I349">
    <cfRule type="cellIs" dxfId="5795" priority="6390" operator="lessThan">
      <formula>0</formula>
    </cfRule>
  </conditionalFormatting>
  <conditionalFormatting sqref="D348:D349">
    <cfRule type="containsText" dxfId="5794" priority="6388" operator="containsText" text="Dec">
      <formula>NOT(ISERROR(SEARCH("Dec",D348)))</formula>
    </cfRule>
    <cfRule type="containsText" dxfId="5793" priority="6389" operator="containsText" text="Inc">
      <formula>NOT(ISERROR(SEARCH("Inc",D348)))</formula>
    </cfRule>
  </conditionalFormatting>
  <conditionalFormatting sqref="F348:F349">
    <cfRule type="cellIs" dxfId="5792" priority="6386" operator="equal">
      <formula>"Unlocked"</formula>
    </cfRule>
    <cfRule type="cellIs" dxfId="5791" priority="6387" operator="equal">
      <formula>"Locked"</formula>
    </cfRule>
  </conditionalFormatting>
  <conditionalFormatting sqref="G348:G349">
    <cfRule type="containsText" dxfId="5790" priority="6385" operator="containsText" text="Param">
      <formula>NOT(ISERROR(SEARCH("Param",G348)))</formula>
    </cfRule>
  </conditionalFormatting>
  <conditionalFormatting sqref="I348:I349">
    <cfRule type="cellIs" dxfId="5789" priority="6384" operator="lessThan">
      <formula>0</formula>
    </cfRule>
  </conditionalFormatting>
  <conditionalFormatting sqref="D348:D349">
    <cfRule type="containsText" dxfId="5788" priority="6382" operator="containsText" text="Dec">
      <formula>NOT(ISERROR(SEARCH("Dec",D348)))</formula>
    </cfRule>
    <cfRule type="containsText" dxfId="5787" priority="6383" operator="containsText" text="Inc">
      <formula>NOT(ISERROR(SEARCH("Inc",D348)))</formula>
    </cfRule>
  </conditionalFormatting>
  <conditionalFormatting sqref="F348:F349">
    <cfRule type="cellIs" dxfId="5786" priority="6380" operator="equal">
      <formula>"Unlocked"</formula>
    </cfRule>
    <cfRule type="cellIs" dxfId="5785" priority="6381" operator="equal">
      <formula>"Locked"</formula>
    </cfRule>
  </conditionalFormatting>
  <conditionalFormatting sqref="G348:G349">
    <cfRule type="containsText" dxfId="5784" priority="6379" operator="containsText" text="Param">
      <formula>NOT(ISERROR(SEARCH("Param",G348)))</formula>
    </cfRule>
  </conditionalFormatting>
  <conditionalFormatting sqref="I348:I349">
    <cfRule type="cellIs" dxfId="5783" priority="6378" operator="lessThan">
      <formula>0</formula>
    </cfRule>
  </conditionalFormatting>
  <conditionalFormatting sqref="D348:D349">
    <cfRule type="containsText" dxfId="5782" priority="6376" operator="containsText" text="Dec">
      <formula>NOT(ISERROR(SEARCH("Dec",D348)))</formula>
    </cfRule>
    <cfRule type="containsText" dxfId="5781" priority="6377" operator="containsText" text="Inc">
      <formula>NOT(ISERROR(SEARCH("Inc",D348)))</formula>
    </cfRule>
  </conditionalFormatting>
  <conditionalFormatting sqref="F348:F349">
    <cfRule type="cellIs" dxfId="5780" priority="6374" operator="equal">
      <formula>"Unlocked"</formula>
    </cfRule>
    <cfRule type="cellIs" dxfId="5779" priority="6375" operator="equal">
      <formula>"Locked"</formula>
    </cfRule>
  </conditionalFormatting>
  <conditionalFormatting sqref="G348:G349">
    <cfRule type="containsText" dxfId="5778" priority="6373" operator="containsText" text="Param">
      <formula>NOT(ISERROR(SEARCH("Param",G348)))</formula>
    </cfRule>
  </conditionalFormatting>
  <conditionalFormatting sqref="I348:I349">
    <cfRule type="cellIs" dxfId="5777" priority="6372" operator="lessThan">
      <formula>0</formula>
    </cfRule>
  </conditionalFormatting>
  <conditionalFormatting sqref="D348:D349">
    <cfRule type="containsText" dxfId="5776" priority="6370" operator="containsText" text="Dec">
      <formula>NOT(ISERROR(SEARCH("Dec",D348)))</formula>
    </cfRule>
    <cfRule type="containsText" dxfId="5775" priority="6371" operator="containsText" text="Inc">
      <formula>NOT(ISERROR(SEARCH("Inc",D348)))</formula>
    </cfRule>
  </conditionalFormatting>
  <conditionalFormatting sqref="F348:F349">
    <cfRule type="cellIs" dxfId="5774" priority="6368" operator="equal">
      <formula>"Unlocked"</formula>
    </cfRule>
    <cfRule type="cellIs" dxfId="5773" priority="6369" operator="equal">
      <formula>"Locked"</formula>
    </cfRule>
  </conditionalFormatting>
  <conditionalFormatting sqref="G348:G349">
    <cfRule type="containsText" dxfId="5772" priority="6367" operator="containsText" text="Param">
      <formula>NOT(ISERROR(SEARCH("Param",G348)))</formula>
    </cfRule>
  </conditionalFormatting>
  <conditionalFormatting sqref="I348:I349">
    <cfRule type="cellIs" dxfId="5771" priority="6366" operator="lessThan">
      <formula>0</formula>
    </cfRule>
  </conditionalFormatting>
  <conditionalFormatting sqref="D348:D349">
    <cfRule type="containsText" dxfId="5770" priority="6364" operator="containsText" text="Dec">
      <formula>NOT(ISERROR(SEARCH("Dec",D348)))</formula>
    </cfRule>
    <cfRule type="containsText" dxfId="5769" priority="6365" operator="containsText" text="Inc">
      <formula>NOT(ISERROR(SEARCH("Inc",D348)))</formula>
    </cfRule>
  </conditionalFormatting>
  <conditionalFormatting sqref="F350">
    <cfRule type="cellIs" dxfId="5768" priority="6356" operator="equal">
      <formula>"Unlocked"</formula>
    </cfRule>
    <cfRule type="cellIs" dxfId="5767" priority="6357" operator="equal">
      <formula>"Locked"</formula>
    </cfRule>
  </conditionalFormatting>
  <conditionalFormatting sqref="G350">
    <cfRule type="containsText" dxfId="5766" priority="6355" operator="containsText" text="Param">
      <formula>NOT(ISERROR(SEARCH("Param",G350)))</formula>
    </cfRule>
  </conditionalFormatting>
  <conditionalFormatting sqref="I350">
    <cfRule type="cellIs" dxfId="5765" priority="6354" operator="lessThan">
      <formula>0</formula>
    </cfRule>
  </conditionalFormatting>
  <conditionalFormatting sqref="D350">
    <cfRule type="containsText" dxfId="5764" priority="6352" operator="containsText" text="Dec">
      <formula>NOT(ISERROR(SEARCH("Dec",D350)))</formula>
    </cfRule>
    <cfRule type="containsText" dxfId="5763" priority="6353" operator="containsText" text="Inc">
      <formula>NOT(ISERROR(SEARCH("Inc",D350)))</formula>
    </cfRule>
  </conditionalFormatting>
  <conditionalFormatting sqref="F350">
    <cfRule type="cellIs" dxfId="5762" priority="6350" operator="equal">
      <formula>"Unlocked"</formula>
    </cfRule>
    <cfRule type="cellIs" dxfId="5761" priority="6351" operator="equal">
      <formula>"Locked"</formula>
    </cfRule>
  </conditionalFormatting>
  <conditionalFormatting sqref="G350">
    <cfRule type="containsText" dxfId="5760" priority="6349" operator="containsText" text="Param">
      <formula>NOT(ISERROR(SEARCH("Param",G350)))</formula>
    </cfRule>
  </conditionalFormatting>
  <conditionalFormatting sqref="I350">
    <cfRule type="cellIs" dxfId="5759" priority="6348" operator="lessThan">
      <formula>0</formula>
    </cfRule>
  </conditionalFormatting>
  <conditionalFormatting sqref="D350">
    <cfRule type="containsText" dxfId="5758" priority="6346" operator="containsText" text="Dec">
      <formula>NOT(ISERROR(SEARCH("Dec",D350)))</formula>
    </cfRule>
    <cfRule type="containsText" dxfId="5757" priority="6347" operator="containsText" text="Inc">
      <formula>NOT(ISERROR(SEARCH("Inc",D350)))</formula>
    </cfRule>
  </conditionalFormatting>
  <conditionalFormatting sqref="F350">
    <cfRule type="cellIs" dxfId="5756" priority="6344" operator="equal">
      <formula>"Unlocked"</formula>
    </cfRule>
    <cfRule type="cellIs" dxfId="5755" priority="6345" operator="equal">
      <formula>"Locked"</formula>
    </cfRule>
  </conditionalFormatting>
  <conditionalFormatting sqref="G350">
    <cfRule type="containsText" dxfId="5754" priority="6343" operator="containsText" text="Param">
      <formula>NOT(ISERROR(SEARCH("Param",G350)))</formula>
    </cfRule>
  </conditionalFormatting>
  <conditionalFormatting sqref="I350">
    <cfRule type="cellIs" dxfId="5753" priority="6342" operator="lessThan">
      <formula>0</formula>
    </cfRule>
  </conditionalFormatting>
  <conditionalFormatting sqref="D350">
    <cfRule type="containsText" dxfId="5752" priority="6340" operator="containsText" text="Dec">
      <formula>NOT(ISERROR(SEARCH("Dec",D350)))</formula>
    </cfRule>
    <cfRule type="containsText" dxfId="5751" priority="6341" operator="containsText" text="Inc">
      <formula>NOT(ISERROR(SEARCH("Inc",D350)))</formula>
    </cfRule>
  </conditionalFormatting>
  <conditionalFormatting sqref="F350">
    <cfRule type="cellIs" dxfId="5750" priority="6338" operator="equal">
      <formula>"Unlocked"</formula>
    </cfRule>
    <cfRule type="cellIs" dxfId="5749" priority="6339" operator="equal">
      <formula>"Locked"</formula>
    </cfRule>
  </conditionalFormatting>
  <conditionalFormatting sqref="G350">
    <cfRule type="containsText" dxfId="5748" priority="6337" operator="containsText" text="Param">
      <formula>NOT(ISERROR(SEARCH("Param",G350)))</formula>
    </cfRule>
  </conditionalFormatting>
  <conditionalFormatting sqref="I350">
    <cfRule type="cellIs" dxfId="5747" priority="6336" operator="lessThan">
      <formula>0</formula>
    </cfRule>
  </conditionalFormatting>
  <conditionalFormatting sqref="D350">
    <cfRule type="containsText" dxfId="5746" priority="6334" operator="containsText" text="Dec">
      <formula>NOT(ISERROR(SEARCH("Dec",D350)))</formula>
    </cfRule>
    <cfRule type="containsText" dxfId="5745" priority="6335" operator="containsText" text="Inc">
      <formula>NOT(ISERROR(SEARCH("Inc",D350)))</formula>
    </cfRule>
  </conditionalFormatting>
  <conditionalFormatting sqref="F350">
    <cfRule type="cellIs" dxfId="5744" priority="6332" operator="equal">
      <formula>"Unlocked"</formula>
    </cfRule>
    <cfRule type="cellIs" dxfId="5743" priority="6333" operator="equal">
      <formula>"Locked"</formula>
    </cfRule>
  </conditionalFormatting>
  <conditionalFormatting sqref="G350">
    <cfRule type="containsText" dxfId="5742" priority="6331" operator="containsText" text="Param">
      <formula>NOT(ISERROR(SEARCH("Param",G350)))</formula>
    </cfRule>
  </conditionalFormatting>
  <conditionalFormatting sqref="I350">
    <cfRule type="cellIs" dxfId="5741" priority="6330" operator="lessThan">
      <formula>0</formula>
    </cfRule>
  </conditionalFormatting>
  <conditionalFormatting sqref="D350">
    <cfRule type="containsText" dxfId="5740" priority="6328" operator="containsText" text="Dec">
      <formula>NOT(ISERROR(SEARCH("Dec",D350)))</formula>
    </cfRule>
    <cfRule type="containsText" dxfId="5739" priority="6329" operator="containsText" text="Inc">
      <formula>NOT(ISERROR(SEARCH("Inc",D350)))</formula>
    </cfRule>
  </conditionalFormatting>
  <conditionalFormatting sqref="F350">
    <cfRule type="cellIs" dxfId="5738" priority="6326" operator="equal">
      <formula>"Unlocked"</formula>
    </cfRule>
    <cfRule type="cellIs" dxfId="5737" priority="6327" operator="equal">
      <formula>"Locked"</formula>
    </cfRule>
  </conditionalFormatting>
  <conditionalFormatting sqref="G350">
    <cfRule type="containsText" dxfId="5736" priority="6325" operator="containsText" text="Param">
      <formula>NOT(ISERROR(SEARCH("Param",G350)))</formula>
    </cfRule>
  </conditionalFormatting>
  <conditionalFormatting sqref="I350">
    <cfRule type="cellIs" dxfId="5735" priority="6324" operator="lessThan">
      <formula>0</formula>
    </cfRule>
  </conditionalFormatting>
  <conditionalFormatting sqref="D350">
    <cfRule type="containsText" dxfId="5734" priority="6322" operator="containsText" text="Dec">
      <formula>NOT(ISERROR(SEARCH("Dec",D350)))</formula>
    </cfRule>
    <cfRule type="containsText" dxfId="5733" priority="6323" operator="containsText" text="Inc">
      <formula>NOT(ISERROR(SEARCH("Inc",D350)))</formula>
    </cfRule>
  </conditionalFormatting>
  <conditionalFormatting sqref="F350">
    <cfRule type="cellIs" dxfId="5732" priority="6320" operator="equal">
      <formula>"Unlocked"</formula>
    </cfRule>
    <cfRule type="cellIs" dxfId="5731" priority="6321" operator="equal">
      <formula>"Locked"</formula>
    </cfRule>
  </conditionalFormatting>
  <conditionalFormatting sqref="G350">
    <cfRule type="containsText" dxfId="5730" priority="6319" operator="containsText" text="Param">
      <formula>NOT(ISERROR(SEARCH("Param",G350)))</formula>
    </cfRule>
  </conditionalFormatting>
  <conditionalFormatting sqref="I350">
    <cfRule type="cellIs" dxfId="5729" priority="6318" operator="lessThan">
      <formula>0</formula>
    </cfRule>
  </conditionalFormatting>
  <conditionalFormatting sqref="D350">
    <cfRule type="containsText" dxfId="5728" priority="6316" operator="containsText" text="Dec">
      <formula>NOT(ISERROR(SEARCH("Dec",D350)))</formula>
    </cfRule>
    <cfRule type="containsText" dxfId="5727" priority="6317" operator="containsText" text="Inc">
      <formula>NOT(ISERROR(SEARCH("Inc",D350)))</formula>
    </cfRule>
  </conditionalFormatting>
  <conditionalFormatting sqref="F350">
    <cfRule type="cellIs" dxfId="5726" priority="6314" operator="equal">
      <formula>"Unlocked"</formula>
    </cfRule>
    <cfRule type="cellIs" dxfId="5725" priority="6315" operator="equal">
      <formula>"Locked"</formula>
    </cfRule>
  </conditionalFormatting>
  <conditionalFormatting sqref="G350">
    <cfRule type="containsText" dxfId="5724" priority="6313" operator="containsText" text="Param">
      <formula>NOT(ISERROR(SEARCH("Param",G350)))</formula>
    </cfRule>
  </conditionalFormatting>
  <conditionalFormatting sqref="I350">
    <cfRule type="cellIs" dxfId="5723" priority="6312" operator="lessThan">
      <formula>0</formula>
    </cfRule>
  </conditionalFormatting>
  <conditionalFormatting sqref="D350">
    <cfRule type="containsText" dxfId="5722" priority="6310" operator="containsText" text="Dec">
      <formula>NOT(ISERROR(SEARCH("Dec",D350)))</formula>
    </cfRule>
    <cfRule type="containsText" dxfId="5721" priority="6311" operator="containsText" text="Inc">
      <formula>NOT(ISERROR(SEARCH("Inc",D350)))</formula>
    </cfRule>
  </conditionalFormatting>
  <conditionalFormatting sqref="F350">
    <cfRule type="cellIs" dxfId="5720" priority="6308" operator="equal">
      <formula>"Unlocked"</formula>
    </cfRule>
    <cfRule type="cellIs" dxfId="5719" priority="6309" operator="equal">
      <formula>"Locked"</formula>
    </cfRule>
  </conditionalFormatting>
  <conditionalFormatting sqref="G350">
    <cfRule type="containsText" dxfId="5718" priority="6307" operator="containsText" text="Param">
      <formula>NOT(ISERROR(SEARCH("Param",G350)))</formula>
    </cfRule>
  </conditionalFormatting>
  <conditionalFormatting sqref="I350">
    <cfRule type="cellIs" dxfId="5717" priority="6306" operator="lessThan">
      <formula>0</formula>
    </cfRule>
  </conditionalFormatting>
  <conditionalFormatting sqref="D350">
    <cfRule type="containsText" dxfId="5716" priority="6304" operator="containsText" text="Dec">
      <formula>NOT(ISERROR(SEARCH("Dec",D350)))</formula>
    </cfRule>
    <cfRule type="containsText" dxfId="5715" priority="6305" operator="containsText" text="Inc">
      <formula>NOT(ISERROR(SEARCH("Inc",D350)))</formula>
    </cfRule>
  </conditionalFormatting>
  <conditionalFormatting sqref="F350">
    <cfRule type="cellIs" dxfId="5714" priority="6302" operator="equal">
      <formula>"Unlocked"</formula>
    </cfRule>
    <cfRule type="cellIs" dxfId="5713" priority="6303" operator="equal">
      <formula>"Locked"</formula>
    </cfRule>
  </conditionalFormatting>
  <conditionalFormatting sqref="G350">
    <cfRule type="containsText" dxfId="5712" priority="6301" operator="containsText" text="Param">
      <formula>NOT(ISERROR(SEARCH("Param",G350)))</formula>
    </cfRule>
  </conditionalFormatting>
  <conditionalFormatting sqref="I350">
    <cfRule type="cellIs" dxfId="5711" priority="6300" operator="lessThan">
      <formula>0</formula>
    </cfRule>
  </conditionalFormatting>
  <conditionalFormatting sqref="D350">
    <cfRule type="containsText" dxfId="5710" priority="6298" operator="containsText" text="Dec">
      <formula>NOT(ISERROR(SEARCH("Dec",D350)))</formula>
    </cfRule>
    <cfRule type="containsText" dxfId="5709" priority="6299" operator="containsText" text="Inc">
      <formula>NOT(ISERROR(SEARCH("Inc",D350)))</formula>
    </cfRule>
  </conditionalFormatting>
  <conditionalFormatting sqref="F350">
    <cfRule type="cellIs" dxfId="5708" priority="6296" operator="equal">
      <formula>"Unlocked"</formula>
    </cfRule>
    <cfRule type="cellIs" dxfId="5707" priority="6297" operator="equal">
      <formula>"Locked"</formula>
    </cfRule>
  </conditionalFormatting>
  <conditionalFormatting sqref="G350">
    <cfRule type="containsText" dxfId="5706" priority="6295" operator="containsText" text="Param">
      <formula>NOT(ISERROR(SEARCH("Param",G350)))</formula>
    </cfRule>
  </conditionalFormatting>
  <conditionalFormatting sqref="I350">
    <cfRule type="cellIs" dxfId="5705" priority="6294" operator="lessThan">
      <formula>0</formula>
    </cfRule>
  </conditionalFormatting>
  <conditionalFormatting sqref="D350">
    <cfRule type="containsText" dxfId="5704" priority="6292" operator="containsText" text="Dec">
      <formula>NOT(ISERROR(SEARCH("Dec",D350)))</formula>
    </cfRule>
    <cfRule type="containsText" dxfId="5703" priority="6293" operator="containsText" text="Inc">
      <formula>NOT(ISERROR(SEARCH("Inc",D350)))</formula>
    </cfRule>
  </conditionalFormatting>
  <conditionalFormatting sqref="F350">
    <cfRule type="cellIs" dxfId="5702" priority="6290" operator="equal">
      <formula>"Unlocked"</formula>
    </cfRule>
    <cfRule type="cellIs" dxfId="5701" priority="6291" operator="equal">
      <formula>"Locked"</formula>
    </cfRule>
  </conditionalFormatting>
  <conditionalFormatting sqref="G350">
    <cfRule type="containsText" dxfId="5700" priority="6289" operator="containsText" text="Param">
      <formula>NOT(ISERROR(SEARCH("Param",G350)))</formula>
    </cfRule>
  </conditionalFormatting>
  <conditionalFormatting sqref="I350">
    <cfRule type="cellIs" dxfId="5699" priority="6288" operator="lessThan">
      <formula>0</formula>
    </cfRule>
  </conditionalFormatting>
  <conditionalFormatting sqref="D350">
    <cfRule type="containsText" dxfId="5698" priority="6286" operator="containsText" text="Dec">
      <formula>NOT(ISERROR(SEARCH("Dec",D350)))</formula>
    </cfRule>
    <cfRule type="containsText" dxfId="5697" priority="6287" operator="containsText" text="Inc">
      <formula>NOT(ISERROR(SEARCH("Inc",D350)))</formula>
    </cfRule>
  </conditionalFormatting>
  <conditionalFormatting sqref="F350">
    <cfRule type="cellIs" dxfId="5696" priority="6284" operator="equal">
      <formula>"Unlocked"</formula>
    </cfRule>
    <cfRule type="cellIs" dxfId="5695" priority="6285" operator="equal">
      <formula>"Locked"</formula>
    </cfRule>
  </conditionalFormatting>
  <conditionalFormatting sqref="G350">
    <cfRule type="containsText" dxfId="5694" priority="6283" operator="containsText" text="Param">
      <formula>NOT(ISERROR(SEARCH("Param",G350)))</formula>
    </cfRule>
  </conditionalFormatting>
  <conditionalFormatting sqref="I350">
    <cfRule type="cellIs" dxfId="5693" priority="6282" operator="lessThan">
      <formula>0</formula>
    </cfRule>
  </conditionalFormatting>
  <conditionalFormatting sqref="D350">
    <cfRule type="containsText" dxfId="5692" priority="6280" operator="containsText" text="Dec">
      <formula>NOT(ISERROR(SEARCH("Dec",D350)))</formula>
    </cfRule>
    <cfRule type="containsText" dxfId="5691" priority="6281" operator="containsText" text="Inc">
      <formula>NOT(ISERROR(SEARCH("Inc",D350)))</formula>
    </cfRule>
  </conditionalFormatting>
  <conditionalFormatting sqref="F350">
    <cfRule type="cellIs" dxfId="5690" priority="6278" operator="equal">
      <formula>"Unlocked"</formula>
    </cfRule>
    <cfRule type="cellIs" dxfId="5689" priority="6279" operator="equal">
      <formula>"Locked"</formula>
    </cfRule>
  </conditionalFormatting>
  <conditionalFormatting sqref="G350">
    <cfRule type="containsText" dxfId="5688" priority="6277" operator="containsText" text="Param">
      <formula>NOT(ISERROR(SEARCH("Param",G350)))</formula>
    </cfRule>
  </conditionalFormatting>
  <conditionalFormatting sqref="I350">
    <cfRule type="cellIs" dxfId="5687" priority="6276" operator="lessThan">
      <formula>0</formula>
    </cfRule>
  </conditionalFormatting>
  <conditionalFormatting sqref="D350">
    <cfRule type="containsText" dxfId="5686" priority="6274" operator="containsText" text="Dec">
      <formula>NOT(ISERROR(SEARCH("Dec",D350)))</formula>
    </cfRule>
    <cfRule type="containsText" dxfId="5685" priority="6275" operator="containsText" text="Inc">
      <formula>NOT(ISERROR(SEARCH("Inc",D350)))</formula>
    </cfRule>
  </conditionalFormatting>
  <conditionalFormatting sqref="F350">
    <cfRule type="cellIs" dxfId="5684" priority="6272" operator="equal">
      <formula>"Unlocked"</formula>
    </cfRule>
    <cfRule type="cellIs" dxfId="5683" priority="6273" operator="equal">
      <formula>"Locked"</formula>
    </cfRule>
  </conditionalFormatting>
  <conditionalFormatting sqref="G350">
    <cfRule type="containsText" dxfId="5682" priority="6271" operator="containsText" text="Param">
      <formula>NOT(ISERROR(SEARCH("Param",G350)))</formula>
    </cfRule>
  </conditionalFormatting>
  <conditionalFormatting sqref="I350">
    <cfRule type="cellIs" dxfId="5681" priority="6270" operator="lessThan">
      <formula>0</formula>
    </cfRule>
  </conditionalFormatting>
  <conditionalFormatting sqref="D350">
    <cfRule type="containsText" dxfId="5680" priority="6268" operator="containsText" text="Dec">
      <formula>NOT(ISERROR(SEARCH("Dec",D350)))</formula>
    </cfRule>
    <cfRule type="containsText" dxfId="5679" priority="6269" operator="containsText" text="Inc">
      <formula>NOT(ISERROR(SEARCH("Inc",D350)))</formula>
    </cfRule>
  </conditionalFormatting>
  <conditionalFormatting sqref="F350">
    <cfRule type="cellIs" dxfId="5678" priority="6266" operator="equal">
      <formula>"Unlocked"</formula>
    </cfRule>
    <cfRule type="cellIs" dxfId="5677" priority="6267" operator="equal">
      <formula>"Locked"</formula>
    </cfRule>
  </conditionalFormatting>
  <conditionalFormatting sqref="G350">
    <cfRule type="containsText" dxfId="5676" priority="6265" operator="containsText" text="Param">
      <formula>NOT(ISERROR(SEARCH("Param",G350)))</formula>
    </cfRule>
  </conditionalFormatting>
  <conditionalFormatting sqref="I350">
    <cfRule type="cellIs" dxfId="5675" priority="6264" operator="lessThan">
      <formula>0</formula>
    </cfRule>
  </conditionalFormatting>
  <conditionalFormatting sqref="D350">
    <cfRule type="containsText" dxfId="5674" priority="6262" operator="containsText" text="Dec">
      <formula>NOT(ISERROR(SEARCH("Dec",D350)))</formula>
    </cfRule>
    <cfRule type="containsText" dxfId="5673" priority="6263" operator="containsText" text="Inc">
      <formula>NOT(ISERROR(SEARCH("Inc",D350)))</formula>
    </cfRule>
  </conditionalFormatting>
  <conditionalFormatting sqref="F350">
    <cfRule type="cellIs" dxfId="5672" priority="6260" operator="equal">
      <formula>"Unlocked"</formula>
    </cfRule>
    <cfRule type="cellIs" dxfId="5671" priority="6261" operator="equal">
      <formula>"Locked"</formula>
    </cfRule>
  </conditionalFormatting>
  <conditionalFormatting sqref="G350">
    <cfRule type="containsText" dxfId="5670" priority="6259" operator="containsText" text="Param">
      <formula>NOT(ISERROR(SEARCH("Param",G350)))</formula>
    </cfRule>
  </conditionalFormatting>
  <conditionalFormatting sqref="I350">
    <cfRule type="cellIs" dxfId="5669" priority="6258" operator="lessThan">
      <formula>0</formula>
    </cfRule>
  </conditionalFormatting>
  <conditionalFormatting sqref="D350">
    <cfRule type="containsText" dxfId="5668" priority="6256" operator="containsText" text="Dec">
      <formula>NOT(ISERROR(SEARCH("Dec",D350)))</formula>
    </cfRule>
    <cfRule type="containsText" dxfId="5667" priority="6257" operator="containsText" text="Inc">
      <formula>NOT(ISERROR(SEARCH("Inc",D350)))</formula>
    </cfRule>
  </conditionalFormatting>
  <conditionalFormatting sqref="F350">
    <cfRule type="cellIs" dxfId="5666" priority="6254" operator="equal">
      <formula>"Unlocked"</formula>
    </cfRule>
    <cfRule type="cellIs" dxfId="5665" priority="6255" operator="equal">
      <formula>"Locked"</formula>
    </cfRule>
  </conditionalFormatting>
  <conditionalFormatting sqref="G350">
    <cfRule type="containsText" dxfId="5664" priority="6253" operator="containsText" text="Param">
      <formula>NOT(ISERROR(SEARCH("Param",G350)))</formula>
    </cfRule>
  </conditionalFormatting>
  <conditionalFormatting sqref="I350">
    <cfRule type="cellIs" dxfId="5663" priority="6252" operator="lessThan">
      <formula>0</formula>
    </cfRule>
  </conditionalFormatting>
  <conditionalFormatting sqref="D350">
    <cfRule type="containsText" dxfId="5662" priority="6250" operator="containsText" text="Dec">
      <formula>NOT(ISERROR(SEARCH("Dec",D350)))</formula>
    </cfRule>
    <cfRule type="containsText" dxfId="5661" priority="6251" operator="containsText" text="Inc">
      <formula>NOT(ISERROR(SEARCH("Inc",D350)))</formula>
    </cfRule>
  </conditionalFormatting>
  <conditionalFormatting sqref="F354:F355">
    <cfRule type="cellIs" dxfId="5660" priority="6122" operator="equal">
      <formula>"Unlocked"</formula>
    </cfRule>
    <cfRule type="cellIs" dxfId="5659" priority="6123" operator="equal">
      <formula>"Locked"</formula>
    </cfRule>
  </conditionalFormatting>
  <conditionalFormatting sqref="G354:G355">
    <cfRule type="containsText" dxfId="5658" priority="6121" operator="containsText" text="Param">
      <formula>NOT(ISERROR(SEARCH("Param",G354)))</formula>
    </cfRule>
  </conditionalFormatting>
  <conditionalFormatting sqref="I354:I355">
    <cfRule type="cellIs" dxfId="5657" priority="6120" operator="lessThan">
      <formula>0</formula>
    </cfRule>
  </conditionalFormatting>
  <conditionalFormatting sqref="D354:D355">
    <cfRule type="containsText" dxfId="5656" priority="6118" operator="containsText" text="Dec">
      <formula>NOT(ISERROR(SEARCH("Dec",D354)))</formula>
    </cfRule>
    <cfRule type="containsText" dxfId="5655" priority="6119" operator="containsText" text="Inc">
      <formula>NOT(ISERROR(SEARCH("Inc",D354)))</formula>
    </cfRule>
  </conditionalFormatting>
  <conditionalFormatting sqref="F354:F355">
    <cfRule type="cellIs" dxfId="5654" priority="6116" operator="equal">
      <formula>"Unlocked"</formula>
    </cfRule>
    <cfRule type="cellIs" dxfId="5653" priority="6117" operator="equal">
      <formula>"Locked"</formula>
    </cfRule>
  </conditionalFormatting>
  <conditionalFormatting sqref="G354:G355">
    <cfRule type="containsText" dxfId="5652" priority="6115" operator="containsText" text="Param">
      <formula>NOT(ISERROR(SEARCH("Param",G354)))</formula>
    </cfRule>
  </conditionalFormatting>
  <conditionalFormatting sqref="I354:I355">
    <cfRule type="cellIs" dxfId="5651" priority="6114" operator="lessThan">
      <formula>0</formula>
    </cfRule>
  </conditionalFormatting>
  <conditionalFormatting sqref="D354:D355">
    <cfRule type="containsText" dxfId="5650" priority="6112" operator="containsText" text="Dec">
      <formula>NOT(ISERROR(SEARCH("Dec",D354)))</formula>
    </cfRule>
    <cfRule type="containsText" dxfId="5649" priority="6113" operator="containsText" text="Inc">
      <formula>NOT(ISERROR(SEARCH("Inc",D354)))</formula>
    </cfRule>
  </conditionalFormatting>
  <conditionalFormatting sqref="F354:F355">
    <cfRule type="cellIs" dxfId="5648" priority="6110" operator="equal">
      <formula>"Unlocked"</formula>
    </cfRule>
    <cfRule type="cellIs" dxfId="5647" priority="6111" operator="equal">
      <formula>"Locked"</formula>
    </cfRule>
  </conditionalFormatting>
  <conditionalFormatting sqref="G354:G355">
    <cfRule type="containsText" dxfId="5646" priority="6109" operator="containsText" text="Param">
      <formula>NOT(ISERROR(SEARCH("Param",G354)))</formula>
    </cfRule>
  </conditionalFormatting>
  <conditionalFormatting sqref="I354:I355">
    <cfRule type="cellIs" dxfId="5645" priority="6108" operator="lessThan">
      <formula>0</formula>
    </cfRule>
  </conditionalFormatting>
  <conditionalFormatting sqref="D354:D355">
    <cfRule type="containsText" dxfId="5644" priority="6106" operator="containsText" text="Dec">
      <formula>NOT(ISERROR(SEARCH("Dec",D354)))</formula>
    </cfRule>
    <cfRule type="containsText" dxfId="5643" priority="6107" operator="containsText" text="Inc">
      <formula>NOT(ISERROR(SEARCH("Inc",D354)))</formula>
    </cfRule>
  </conditionalFormatting>
  <conditionalFormatting sqref="F354:F355">
    <cfRule type="cellIs" dxfId="5642" priority="6104" operator="equal">
      <formula>"Unlocked"</formula>
    </cfRule>
    <cfRule type="cellIs" dxfId="5641" priority="6105" operator="equal">
      <formula>"Locked"</formula>
    </cfRule>
  </conditionalFormatting>
  <conditionalFormatting sqref="G354:G355">
    <cfRule type="containsText" dxfId="5640" priority="6103" operator="containsText" text="Param">
      <formula>NOT(ISERROR(SEARCH("Param",G354)))</formula>
    </cfRule>
  </conditionalFormatting>
  <conditionalFormatting sqref="I354:I355">
    <cfRule type="cellIs" dxfId="5639" priority="6102" operator="lessThan">
      <formula>0</formula>
    </cfRule>
  </conditionalFormatting>
  <conditionalFormatting sqref="D354:D355">
    <cfRule type="containsText" dxfId="5638" priority="6100" operator="containsText" text="Dec">
      <formula>NOT(ISERROR(SEARCH("Dec",D354)))</formula>
    </cfRule>
    <cfRule type="containsText" dxfId="5637" priority="6101" operator="containsText" text="Inc">
      <formula>NOT(ISERROR(SEARCH("Inc",D354)))</formula>
    </cfRule>
  </conditionalFormatting>
  <conditionalFormatting sqref="F354:F355">
    <cfRule type="cellIs" dxfId="5636" priority="6098" operator="equal">
      <formula>"Unlocked"</formula>
    </cfRule>
    <cfRule type="cellIs" dxfId="5635" priority="6099" operator="equal">
      <formula>"Locked"</formula>
    </cfRule>
  </conditionalFormatting>
  <conditionalFormatting sqref="G354:G355">
    <cfRule type="containsText" dxfId="5634" priority="6097" operator="containsText" text="Param">
      <formula>NOT(ISERROR(SEARCH("Param",G354)))</formula>
    </cfRule>
  </conditionalFormatting>
  <conditionalFormatting sqref="I354:I355">
    <cfRule type="cellIs" dxfId="5633" priority="6096" operator="lessThan">
      <formula>0</formula>
    </cfRule>
  </conditionalFormatting>
  <conditionalFormatting sqref="D354:D355">
    <cfRule type="containsText" dxfId="5632" priority="6094" operator="containsText" text="Dec">
      <formula>NOT(ISERROR(SEARCH("Dec",D354)))</formula>
    </cfRule>
    <cfRule type="containsText" dxfId="5631" priority="6095" operator="containsText" text="Inc">
      <formula>NOT(ISERROR(SEARCH("Inc",D354)))</formula>
    </cfRule>
  </conditionalFormatting>
  <conditionalFormatting sqref="F354:F355">
    <cfRule type="cellIs" dxfId="5630" priority="6092" operator="equal">
      <formula>"Unlocked"</formula>
    </cfRule>
    <cfRule type="cellIs" dxfId="5629" priority="6093" operator="equal">
      <formula>"Locked"</formula>
    </cfRule>
  </conditionalFormatting>
  <conditionalFormatting sqref="G354:G355">
    <cfRule type="containsText" dxfId="5628" priority="6091" operator="containsText" text="Param">
      <formula>NOT(ISERROR(SEARCH("Param",G354)))</formula>
    </cfRule>
  </conditionalFormatting>
  <conditionalFormatting sqref="I354:I355">
    <cfRule type="cellIs" dxfId="5627" priority="6090" operator="lessThan">
      <formula>0</formula>
    </cfRule>
  </conditionalFormatting>
  <conditionalFormatting sqref="D354:D355">
    <cfRule type="containsText" dxfId="5626" priority="6088" operator="containsText" text="Dec">
      <formula>NOT(ISERROR(SEARCH("Dec",D354)))</formula>
    </cfRule>
    <cfRule type="containsText" dxfId="5625" priority="6089" operator="containsText" text="Inc">
      <formula>NOT(ISERROR(SEARCH("Inc",D354)))</formula>
    </cfRule>
  </conditionalFormatting>
  <conditionalFormatting sqref="F354:F355">
    <cfRule type="cellIs" dxfId="5624" priority="6086" operator="equal">
      <formula>"Unlocked"</formula>
    </cfRule>
    <cfRule type="cellIs" dxfId="5623" priority="6087" operator="equal">
      <formula>"Locked"</formula>
    </cfRule>
  </conditionalFormatting>
  <conditionalFormatting sqref="G354:G355">
    <cfRule type="containsText" dxfId="5622" priority="6085" operator="containsText" text="Param">
      <formula>NOT(ISERROR(SEARCH("Param",G354)))</formula>
    </cfRule>
  </conditionalFormatting>
  <conditionalFormatting sqref="I354:I355">
    <cfRule type="cellIs" dxfId="5621" priority="6084" operator="lessThan">
      <formula>0</formula>
    </cfRule>
  </conditionalFormatting>
  <conditionalFormatting sqref="D354:D355">
    <cfRule type="containsText" dxfId="5620" priority="6082" operator="containsText" text="Dec">
      <formula>NOT(ISERROR(SEARCH("Dec",D354)))</formula>
    </cfRule>
    <cfRule type="containsText" dxfId="5619" priority="6083" operator="containsText" text="Inc">
      <formula>NOT(ISERROR(SEARCH("Inc",D354)))</formula>
    </cfRule>
  </conditionalFormatting>
  <conditionalFormatting sqref="F354:F355">
    <cfRule type="cellIs" dxfId="5618" priority="6080" operator="equal">
      <formula>"Unlocked"</formula>
    </cfRule>
    <cfRule type="cellIs" dxfId="5617" priority="6081" operator="equal">
      <formula>"Locked"</formula>
    </cfRule>
  </conditionalFormatting>
  <conditionalFormatting sqref="G354:G355">
    <cfRule type="containsText" dxfId="5616" priority="6079" operator="containsText" text="Param">
      <formula>NOT(ISERROR(SEARCH("Param",G354)))</formula>
    </cfRule>
  </conditionalFormatting>
  <conditionalFormatting sqref="I354:I355">
    <cfRule type="cellIs" dxfId="5615" priority="6078" operator="lessThan">
      <formula>0</formula>
    </cfRule>
  </conditionalFormatting>
  <conditionalFormatting sqref="D354:D355">
    <cfRule type="containsText" dxfId="5614" priority="6076" operator="containsText" text="Dec">
      <formula>NOT(ISERROR(SEARCH("Dec",D354)))</formula>
    </cfRule>
    <cfRule type="containsText" dxfId="5613" priority="6077" operator="containsText" text="Inc">
      <formula>NOT(ISERROR(SEARCH("Inc",D354)))</formula>
    </cfRule>
  </conditionalFormatting>
  <conditionalFormatting sqref="F354:F355">
    <cfRule type="cellIs" dxfId="5612" priority="6074" operator="equal">
      <formula>"Unlocked"</formula>
    </cfRule>
    <cfRule type="cellIs" dxfId="5611" priority="6075" operator="equal">
      <formula>"Locked"</formula>
    </cfRule>
  </conditionalFormatting>
  <conditionalFormatting sqref="G354:G355">
    <cfRule type="containsText" dxfId="5610" priority="6073" operator="containsText" text="Param">
      <formula>NOT(ISERROR(SEARCH("Param",G354)))</formula>
    </cfRule>
  </conditionalFormatting>
  <conditionalFormatting sqref="I354:I355">
    <cfRule type="cellIs" dxfId="5609" priority="6072" operator="lessThan">
      <formula>0</formula>
    </cfRule>
  </conditionalFormatting>
  <conditionalFormatting sqref="D354:D355">
    <cfRule type="containsText" dxfId="5608" priority="6070" operator="containsText" text="Dec">
      <formula>NOT(ISERROR(SEARCH("Dec",D354)))</formula>
    </cfRule>
    <cfRule type="containsText" dxfId="5607" priority="6071" operator="containsText" text="Inc">
      <formula>NOT(ISERROR(SEARCH("Inc",D354)))</formula>
    </cfRule>
  </conditionalFormatting>
  <conditionalFormatting sqref="F354:F355">
    <cfRule type="cellIs" dxfId="5606" priority="6068" operator="equal">
      <formula>"Unlocked"</formula>
    </cfRule>
    <cfRule type="cellIs" dxfId="5605" priority="6069" operator="equal">
      <formula>"Locked"</formula>
    </cfRule>
  </conditionalFormatting>
  <conditionalFormatting sqref="G354:G355">
    <cfRule type="containsText" dxfId="5604" priority="6067" operator="containsText" text="Param">
      <formula>NOT(ISERROR(SEARCH("Param",G354)))</formula>
    </cfRule>
  </conditionalFormatting>
  <conditionalFormatting sqref="I354:I355">
    <cfRule type="cellIs" dxfId="5603" priority="6066" operator="lessThan">
      <formula>0</formula>
    </cfRule>
  </conditionalFormatting>
  <conditionalFormatting sqref="D354:D355">
    <cfRule type="containsText" dxfId="5602" priority="6064" operator="containsText" text="Dec">
      <formula>NOT(ISERROR(SEARCH("Dec",D354)))</formula>
    </cfRule>
    <cfRule type="containsText" dxfId="5601" priority="6065" operator="containsText" text="Inc">
      <formula>NOT(ISERROR(SEARCH("Inc",D354)))</formula>
    </cfRule>
  </conditionalFormatting>
  <conditionalFormatting sqref="F354:F355">
    <cfRule type="cellIs" dxfId="5600" priority="6062" operator="equal">
      <formula>"Unlocked"</formula>
    </cfRule>
    <cfRule type="cellIs" dxfId="5599" priority="6063" operator="equal">
      <formula>"Locked"</formula>
    </cfRule>
  </conditionalFormatting>
  <conditionalFormatting sqref="G354:G355">
    <cfRule type="containsText" dxfId="5598" priority="6061" operator="containsText" text="Param">
      <formula>NOT(ISERROR(SEARCH("Param",G354)))</formula>
    </cfRule>
  </conditionalFormatting>
  <conditionalFormatting sqref="I354:I355">
    <cfRule type="cellIs" dxfId="5597" priority="6060" operator="lessThan">
      <formula>0</formula>
    </cfRule>
  </conditionalFormatting>
  <conditionalFormatting sqref="D354:D355">
    <cfRule type="containsText" dxfId="5596" priority="6058" operator="containsText" text="Dec">
      <formula>NOT(ISERROR(SEARCH("Dec",D354)))</formula>
    </cfRule>
    <cfRule type="containsText" dxfId="5595" priority="6059" operator="containsText" text="Inc">
      <formula>NOT(ISERROR(SEARCH("Inc",D354)))</formula>
    </cfRule>
  </conditionalFormatting>
  <conditionalFormatting sqref="F354:F355">
    <cfRule type="cellIs" dxfId="5594" priority="6056" operator="equal">
      <formula>"Unlocked"</formula>
    </cfRule>
    <cfRule type="cellIs" dxfId="5593" priority="6057" operator="equal">
      <formula>"Locked"</formula>
    </cfRule>
  </conditionalFormatting>
  <conditionalFormatting sqref="G354:G355">
    <cfRule type="containsText" dxfId="5592" priority="6055" operator="containsText" text="Param">
      <formula>NOT(ISERROR(SEARCH("Param",G354)))</formula>
    </cfRule>
  </conditionalFormatting>
  <conditionalFormatting sqref="I354:I355">
    <cfRule type="cellIs" dxfId="5591" priority="6054" operator="lessThan">
      <formula>0</formula>
    </cfRule>
  </conditionalFormatting>
  <conditionalFormatting sqref="D354:D355">
    <cfRule type="containsText" dxfId="5590" priority="6052" operator="containsText" text="Dec">
      <formula>NOT(ISERROR(SEARCH("Dec",D354)))</formula>
    </cfRule>
    <cfRule type="containsText" dxfId="5589" priority="6053" operator="containsText" text="Inc">
      <formula>NOT(ISERROR(SEARCH("Inc",D354)))</formula>
    </cfRule>
  </conditionalFormatting>
  <conditionalFormatting sqref="F354:F355">
    <cfRule type="cellIs" dxfId="5588" priority="6050" operator="equal">
      <formula>"Unlocked"</formula>
    </cfRule>
    <cfRule type="cellIs" dxfId="5587" priority="6051" operator="equal">
      <formula>"Locked"</formula>
    </cfRule>
  </conditionalFormatting>
  <conditionalFormatting sqref="G354:G355">
    <cfRule type="containsText" dxfId="5586" priority="6049" operator="containsText" text="Param">
      <formula>NOT(ISERROR(SEARCH("Param",G354)))</formula>
    </cfRule>
  </conditionalFormatting>
  <conditionalFormatting sqref="I354:I355">
    <cfRule type="cellIs" dxfId="5585" priority="6048" operator="lessThan">
      <formula>0</formula>
    </cfRule>
  </conditionalFormatting>
  <conditionalFormatting sqref="D354:D355">
    <cfRule type="containsText" dxfId="5584" priority="6046" operator="containsText" text="Dec">
      <formula>NOT(ISERROR(SEARCH("Dec",D354)))</formula>
    </cfRule>
    <cfRule type="containsText" dxfId="5583" priority="6047" operator="containsText" text="Inc">
      <formula>NOT(ISERROR(SEARCH("Inc",D354)))</formula>
    </cfRule>
  </conditionalFormatting>
  <conditionalFormatting sqref="F354:F355">
    <cfRule type="cellIs" dxfId="5582" priority="6044" operator="equal">
      <formula>"Unlocked"</formula>
    </cfRule>
    <cfRule type="cellIs" dxfId="5581" priority="6045" operator="equal">
      <formula>"Locked"</formula>
    </cfRule>
  </conditionalFormatting>
  <conditionalFormatting sqref="G354:G355">
    <cfRule type="containsText" dxfId="5580" priority="6043" operator="containsText" text="Param">
      <formula>NOT(ISERROR(SEARCH("Param",G354)))</formula>
    </cfRule>
  </conditionalFormatting>
  <conditionalFormatting sqref="I354:I355">
    <cfRule type="cellIs" dxfId="5579" priority="6042" operator="lessThan">
      <formula>0</formula>
    </cfRule>
  </conditionalFormatting>
  <conditionalFormatting sqref="D354:D355">
    <cfRule type="containsText" dxfId="5578" priority="6040" operator="containsText" text="Dec">
      <formula>NOT(ISERROR(SEARCH("Dec",D354)))</formula>
    </cfRule>
    <cfRule type="containsText" dxfId="5577" priority="6041" operator="containsText" text="Inc">
      <formula>NOT(ISERROR(SEARCH("Inc",D354)))</formula>
    </cfRule>
  </conditionalFormatting>
  <conditionalFormatting sqref="F354:F355">
    <cfRule type="cellIs" dxfId="5576" priority="6038" operator="equal">
      <formula>"Unlocked"</formula>
    </cfRule>
    <cfRule type="cellIs" dxfId="5575" priority="6039" operator="equal">
      <formula>"Locked"</formula>
    </cfRule>
  </conditionalFormatting>
  <conditionalFormatting sqref="G354:G355">
    <cfRule type="containsText" dxfId="5574" priority="6037" operator="containsText" text="Param">
      <formula>NOT(ISERROR(SEARCH("Param",G354)))</formula>
    </cfRule>
  </conditionalFormatting>
  <conditionalFormatting sqref="I354:I355">
    <cfRule type="cellIs" dxfId="5573" priority="6036" operator="lessThan">
      <formula>0</formula>
    </cfRule>
  </conditionalFormatting>
  <conditionalFormatting sqref="D354:D355">
    <cfRule type="containsText" dxfId="5572" priority="6034" operator="containsText" text="Dec">
      <formula>NOT(ISERROR(SEARCH("Dec",D354)))</formula>
    </cfRule>
    <cfRule type="containsText" dxfId="5571" priority="6035" operator="containsText" text="Inc">
      <formula>NOT(ISERROR(SEARCH("Inc",D354)))</formula>
    </cfRule>
  </conditionalFormatting>
  <conditionalFormatting sqref="F354:F355">
    <cfRule type="cellIs" dxfId="5570" priority="6032" operator="equal">
      <formula>"Unlocked"</formula>
    </cfRule>
    <cfRule type="cellIs" dxfId="5569" priority="6033" operator="equal">
      <formula>"Locked"</formula>
    </cfRule>
  </conditionalFormatting>
  <conditionalFormatting sqref="G354:G355">
    <cfRule type="containsText" dxfId="5568" priority="6031" operator="containsText" text="Param">
      <formula>NOT(ISERROR(SEARCH("Param",G354)))</formula>
    </cfRule>
  </conditionalFormatting>
  <conditionalFormatting sqref="I354:I355">
    <cfRule type="cellIs" dxfId="5567" priority="6030" operator="lessThan">
      <formula>0</formula>
    </cfRule>
  </conditionalFormatting>
  <conditionalFormatting sqref="D354:D355">
    <cfRule type="containsText" dxfId="5566" priority="6028" operator="containsText" text="Dec">
      <formula>NOT(ISERROR(SEARCH("Dec",D354)))</formula>
    </cfRule>
    <cfRule type="containsText" dxfId="5565" priority="6029" operator="containsText" text="Inc">
      <formula>NOT(ISERROR(SEARCH("Inc",D354)))</formula>
    </cfRule>
  </conditionalFormatting>
  <conditionalFormatting sqref="F354:F355">
    <cfRule type="cellIs" dxfId="5564" priority="6026" operator="equal">
      <formula>"Unlocked"</formula>
    </cfRule>
    <cfRule type="cellIs" dxfId="5563" priority="6027" operator="equal">
      <formula>"Locked"</formula>
    </cfRule>
  </conditionalFormatting>
  <conditionalFormatting sqref="G354:G355">
    <cfRule type="containsText" dxfId="5562" priority="6025" operator="containsText" text="Param">
      <formula>NOT(ISERROR(SEARCH("Param",G354)))</formula>
    </cfRule>
  </conditionalFormatting>
  <conditionalFormatting sqref="I354:I355">
    <cfRule type="cellIs" dxfId="5561" priority="6024" operator="lessThan">
      <formula>0</formula>
    </cfRule>
  </conditionalFormatting>
  <conditionalFormatting sqref="D354:D355">
    <cfRule type="containsText" dxfId="5560" priority="6022" operator="containsText" text="Dec">
      <formula>NOT(ISERROR(SEARCH("Dec",D354)))</formula>
    </cfRule>
    <cfRule type="containsText" dxfId="5559" priority="6023" operator="containsText" text="Inc">
      <formula>NOT(ISERROR(SEARCH("Inc",D354)))</formula>
    </cfRule>
  </conditionalFormatting>
  <conditionalFormatting sqref="F354:F355">
    <cfRule type="cellIs" dxfId="5558" priority="6020" operator="equal">
      <formula>"Unlocked"</formula>
    </cfRule>
    <cfRule type="cellIs" dxfId="5557" priority="6021" operator="equal">
      <formula>"Locked"</formula>
    </cfRule>
  </conditionalFormatting>
  <conditionalFormatting sqref="G354:G355">
    <cfRule type="containsText" dxfId="5556" priority="6019" operator="containsText" text="Param">
      <formula>NOT(ISERROR(SEARCH("Param",G354)))</formula>
    </cfRule>
  </conditionalFormatting>
  <conditionalFormatting sqref="I354:I355">
    <cfRule type="cellIs" dxfId="5555" priority="6018" operator="lessThan">
      <formula>0</formula>
    </cfRule>
  </conditionalFormatting>
  <conditionalFormatting sqref="D354:D355">
    <cfRule type="containsText" dxfId="5554" priority="6016" operator="containsText" text="Dec">
      <formula>NOT(ISERROR(SEARCH("Dec",D354)))</formula>
    </cfRule>
    <cfRule type="containsText" dxfId="5553" priority="6017" operator="containsText" text="Inc">
      <formula>NOT(ISERROR(SEARCH("Inc",D354)))</formula>
    </cfRule>
  </conditionalFormatting>
  <conditionalFormatting sqref="F356">
    <cfRule type="cellIs" dxfId="5552" priority="6008" operator="equal">
      <formula>"Unlocked"</formula>
    </cfRule>
    <cfRule type="cellIs" dxfId="5551" priority="6009" operator="equal">
      <formula>"Locked"</formula>
    </cfRule>
  </conditionalFormatting>
  <conditionalFormatting sqref="G356">
    <cfRule type="containsText" dxfId="5550" priority="6007" operator="containsText" text="Param">
      <formula>NOT(ISERROR(SEARCH("Param",G356)))</formula>
    </cfRule>
  </conditionalFormatting>
  <conditionalFormatting sqref="I356">
    <cfRule type="cellIs" dxfId="5549" priority="6006" operator="lessThan">
      <formula>0</formula>
    </cfRule>
  </conditionalFormatting>
  <conditionalFormatting sqref="D356">
    <cfRule type="containsText" dxfId="5548" priority="6004" operator="containsText" text="Dec">
      <formula>NOT(ISERROR(SEARCH("Dec",D356)))</formula>
    </cfRule>
    <cfRule type="containsText" dxfId="5547" priority="6005" operator="containsText" text="Inc">
      <formula>NOT(ISERROR(SEARCH("Inc",D356)))</formula>
    </cfRule>
  </conditionalFormatting>
  <conditionalFormatting sqref="F356">
    <cfRule type="cellIs" dxfId="5546" priority="6002" operator="equal">
      <formula>"Unlocked"</formula>
    </cfRule>
    <cfRule type="cellIs" dxfId="5545" priority="6003" operator="equal">
      <formula>"Locked"</formula>
    </cfRule>
  </conditionalFormatting>
  <conditionalFormatting sqref="G356">
    <cfRule type="containsText" dxfId="5544" priority="6001" operator="containsText" text="Param">
      <formula>NOT(ISERROR(SEARCH("Param",G356)))</formula>
    </cfRule>
  </conditionalFormatting>
  <conditionalFormatting sqref="I356">
    <cfRule type="cellIs" dxfId="5543" priority="6000" operator="lessThan">
      <formula>0</formula>
    </cfRule>
  </conditionalFormatting>
  <conditionalFormatting sqref="D356">
    <cfRule type="containsText" dxfId="5542" priority="5998" operator="containsText" text="Dec">
      <formula>NOT(ISERROR(SEARCH("Dec",D356)))</formula>
    </cfRule>
    <cfRule type="containsText" dxfId="5541" priority="5999" operator="containsText" text="Inc">
      <formula>NOT(ISERROR(SEARCH("Inc",D356)))</formula>
    </cfRule>
  </conditionalFormatting>
  <conditionalFormatting sqref="F356">
    <cfRule type="cellIs" dxfId="5540" priority="5996" operator="equal">
      <formula>"Unlocked"</formula>
    </cfRule>
    <cfRule type="cellIs" dxfId="5539" priority="5997" operator="equal">
      <formula>"Locked"</formula>
    </cfRule>
  </conditionalFormatting>
  <conditionalFormatting sqref="G356">
    <cfRule type="containsText" dxfId="5538" priority="5995" operator="containsText" text="Param">
      <formula>NOT(ISERROR(SEARCH("Param",G356)))</formula>
    </cfRule>
  </conditionalFormatting>
  <conditionalFormatting sqref="I356">
    <cfRule type="cellIs" dxfId="5537" priority="5994" operator="lessThan">
      <formula>0</formula>
    </cfRule>
  </conditionalFormatting>
  <conditionalFormatting sqref="D356">
    <cfRule type="containsText" dxfId="5536" priority="5992" operator="containsText" text="Dec">
      <formula>NOT(ISERROR(SEARCH("Dec",D356)))</formula>
    </cfRule>
    <cfRule type="containsText" dxfId="5535" priority="5993" operator="containsText" text="Inc">
      <formula>NOT(ISERROR(SEARCH("Inc",D356)))</formula>
    </cfRule>
  </conditionalFormatting>
  <conditionalFormatting sqref="F356">
    <cfRule type="cellIs" dxfId="5534" priority="5990" operator="equal">
      <formula>"Unlocked"</formula>
    </cfRule>
    <cfRule type="cellIs" dxfId="5533" priority="5991" operator="equal">
      <formula>"Locked"</formula>
    </cfRule>
  </conditionalFormatting>
  <conditionalFormatting sqref="G356">
    <cfRule type="containsText" dxfId="5532" priority="5989" operator="containsText" text="Param">
      <formula>NOT(ISERROR(SEARCH("Param",G356)))</formula>
    </cfRule>
  </conditionalFormatting>
  <conditionalFormatting sqref="I356">
    <cfRule type="cellIs" dxfId="5531" priority="5988" operator="lessThan">
      <formula>0</formula>
    </cfRule>
  </conditionalFormatting>
  <conditionalFormatting sqref="D356">
    <cfRule type="containsText" dxfId="5530" priority="5986" operator="containsText" text="Dec">
      <formula>NOT(ISERROR(SEARCH("Dec",D356)))</formula>
    </cfRule>
    <cfRule type="containsText" dxfId="5529" priority="5987" operator="containsText" text="Inc">
      <formula>NOT(ISERROR(SEARCH("Inc",D356)))</formula>
    </cfRule>
  </conditionalFormatting>
  <conditionalFormatting sqref="F356">
    <cfRule type="cellIs" dxfId="5528" priority="5984" operator="equal">
      <formula>"Unlocked"</formula>
    </cfRule>
    <cfRule type="cellIs" dxfId="5527" priority="5985" operator="equal">
      <formula>"Locked"</formula>
    </cfRule>
  </conditionalFormatting>
  <conditionalFormatting sqref="G356">
    <cfRule type="containsText" dxfId="5526" priority="5983" operator="containsText" text="Param">
      <formula>NOT(ISERROR(SEARCH("Param",G356)))</formula>
    </cfRule>
  </conditionalFormatting>
  <conditionalFormatting sqref="I356">
    <cfRule type="cellIs" dxfId="5525" priority="5982" operator="lessThan">
      <formula>0</formula>
    </cfRule>
  </conditionalFormatting>
  <conditionalFormatting sqref="D356">
    <cfRule type="containsText" dxfId="5524" priority="5980" operator="containsText" text="Dec">
      <formula>NOT(ISERROR(SEARCH("Dec",D356)))</formula>
    </cfRule>
    <cfRule type="containsText" dxfId="5523" priority="5981" operator="containsText" text="Inc">
      <formula>NOT(ISERROR(SEARCH("Inc",D356)))</formula>
    </cfRule>
  </conditionalFormatting>
  <conditionalFormatting sqref="F356">
    <cfRule type="cellIs" dxfId="5522" priority="5978" operator="equal">
      <formula>"Unlocked"</formula>
    </cfRule>
    <cfRule type="cellIs" dxfId="5521" priority="5979" operator="equal">
      <formula>"Locked"</formula>
    </cfRule>
  </conditionalFormatting>
  <conditionalFormatting sqref="G356">
    <cfRule type="containsText" dxfId="5520" priority="5977" operator="containsText" text="Param">
      <formula>NOT(ISERROR(SEARCH("Param",G356)))</formula>
    </cfRule>
  </conditionalFormatting>
  <conditionalFormatting sqref="I356">
    <cfRule type="cellIs" dxfId="5519" priority="5976" operator="lessThan">
      <formula>0</formula>
    </cfRule>
  </conditionalFormatting>
  <conditionalFormatting sqref="D356">
    <cfRule type="containsText" dxfId="5518" priority="5974" operator="containsText" text="Dec">
      <formula>NOT(ISERROR(SEARCH("Dec",D356)))</formula>
    </cfRule>
    <cfRule type="containsText" dxfId="5517" priority="5975" operator="containsText" text="Inc">
      <formula>NOT(ISERROR(SEARCH("Inc",D356)))</formula>
    </cfRule>
  </conditionalFormatting>
  <conditionalFormatting sqref="F356">
    <cfRule type="cellIs" dxfId="5516" priority="5972" operator="equal">
      <formula>"Unlocked"</formula>
    </cfRule>
    <cfRule type="cellIs" dxfId="5515" priority="5973" operator="equal">
      <formula>"Locked"</formula>
    </cfRule>
  </conditionalFormatting>
  <conditionalFormatting sqref="G356">
    <cfRule type="containsText" dxfId="5514" priority="5971" operator="containsText" text="Param">
      <formula>NOT(ISERROR(SEARCH("Param",G356)))</formula>
    </cfRule>
  </conditionalFormatting>
  <conditionalFormatting sqref="I356">
    <cfRule type="cellIs" dxfId="5513" priority="5970" operator="lessThan">
      <formula>0</formula>
    </cfRule>
  </conditionalFormatting>
  <conditionalFormatting sqref="D356">
    <cfRule type="containsText" dxfId="5512" priority="5968" operator="containsText" text="Dec">
      <formula>NOT(ISERROR(SEARCH("Dec",D356)))</formula>
    </cfRule>
    <cfRule type="containsText" dxfId="5511" priority="5969" operator="containsText" text="Inc">
      <formula>NOT(ISERROR(SEARCH("Inc",D356)))</formula>
    </cfRule>
  </conditionalFormatting>
  <conditionalFormatting sqref="F356">
    <cfRule type="cellIs" dxfId="5510" priority="5966" operator="equal">
      <formula>"Unlocked"</formula>
    </cfRule>
    <cfRule type="cellIs" dxfId="5509" priority="5967" operator="equal">
      <formula>"Locked"</formula>
    </cfRule>
  </conditionalFormatting>
  <conditionalFormatting sqref="G356">
    <cfRule type="containsText" dxfId="5508" priority="5965" operator="containsText" text="Param">
      <formula>NOT(ISERROR(SEARCH("Param",G356)))</formula>
    </cfRule>
  </conditionalFormatting>
  <conditionalFormatting sqref="I356">
    <cfRule type="cellIs" dxfId="5507" priority="5964" operator="lessThan">
      <formula>0</formula>
    </cfRule>
  </conditionalFormatting>
  <conditionalFormatting sqref="D356">
    <cfRule type="containsText" dxfId="5506" priority="5962" operator="containsText" text="Dec">
      <formula>NOT(ISERROR(SEARCH("Dec",D356)))</formula>
    </cfRule>
    <cfRule type="containsText" dxfId="5505" priority="5963" operator="containsText" text="Inc">
      <formula>NOT(ISERROR(SEARCH("Inc",D356)))</formula>
    </cfRule>
  </conditionalFormatting>
  <conditionalFormatting sqref="F356">
    <cfRule type="cellIs" dxfId="5504" priority="5960" operator="equal">
      <formula>"Unlocked"</formula>
    </cfRule>
    <cfRule type="cellIs" dxfId="5503" priority="5961" operator="equal">
      <formula>"Locked"</formula>
    </cfRule>
  </conditionalFormatting>
  <conditionalFormatting sqref="G356">
    <cfRule type="containsText" dxfId="5502" priority="5959" operator="containsText" text="Param">
      <formula>NOT(ISERROR(SEARCH("Param",G356)))</formula>
    </cfRule>
  </conditionalFormatting>
  <conditionalFormatting sqref="I356">
    <cfRule type="cellIs" dxfId="5501" priority="5958" operator="lessThan">
      <formula>0</formula>
    </cfRule>
  </conditionalFormatting>
  <conditionalFormatting sqref="D356">
    <cfRule type="containsText" dxfId="5500" priority="5956" operator="containsText" text="Dec">
      <formula>NOT(ISERROR(SEARCH("Dec",D356)))</formula>
    </cfRule>
    <cfRule type="containsText" dxfId="5499" priority="5957" operator="containsText" text="Inc">
      <formula>NOT(ISERROR(SEARCH("Inc",D356)))</formula>
    </cfRule>
  </conditionalFormatting>
  <conditionalFormatting sqref="F356">
    <cfRule type="cellIs" dxfId="5498" priority="5954" operator="equal">
      <formula>"Unlocked"</formula>
    </cfRule>
    <cfRule type="cellIs" dxfId="5497" priority="5955" operator="equal">
      <formula>"Locked"</formula>
    </cfRule>
  </conditionalFormatting>
  <conditionalFormatting sqref="G356">
    <cfRule type="containsText" dxfId="5496" priority="5953" operator="containsText" text="Param">
      <formula>NOT(ISERROR(SEARCH("Param",G356)))</formula>
    </cfRule>
  </conditionalFormatting>
  <conditionalFormatting sqref="I356">
    <cfRule type="cellIs" dxfId="5495" priority="5952" operator="lessThan">
      <formula>0</formula>
    </cfRule>
  </conditionalFormatting>
  <conditionalFormatting sqref="D356">
    <cfRule type="containsText" dxfId="5494" priority="5950" operator="containsText" text="Dec">
      <formula>NOT(ISERROR(SEARCH("Dec",D356)))</formula>
    </cfRule>
    <cfRule type="containsText" dxfId="5493" priority="5951" operator="containsText" text="Inc">
      <formula>NOT(ISERROR(SEARCH("Inc",D356)))</formula>
    </cfRule>
  </conditionalFormatting>
  <conditionalFormatting sqref="F356">
    <cfRule type="cellIs" dxfId="5492" priority="5948" operator="equal">
      <formula>"Unlocked"</formula>
    </cfRule>
    <cfRule type="cellIs" dxfId="5491" priority="5949" operator="equal">
      <formula>"Locked"</formula>
    </cfRule>
  </conditionalFormatting>
  <conditionalFormatting sqref="G356">
    <cfRule type="containsText" dxfId="5490" priority="5947" operator="containsText" text="Param">
      <formula>NOT(ISERROR(SEARCH("Param",G356)))</formula>
    </cfRule>
  </conditionalFormatting>
  <conditionalFormatting sqref="I356">
    <cfRule type="cellIs" dxfId="5489" priority="5946" operator="lessThan">
      <formula>0</formula>
    </cfRule>
  </conditionalFormatting>
  <conditionalFormatting sqref="D356">
    <cfRule type="containsText" dxfId="5488" priority="5944" operator="containsText" text="Dec">
      <formula>NOT(ISERROR(SEARCH("Dec",D356)))</formula>
    </cfRule>
    <cfRule type="containsText" dxfId="5487" priority="5945" operator="containsText" text="Inc">
      <formula>NOT(ISERROR(SEARCH("Inc",D356)))</formula>
    </cfRule>
  </conditionalFormatting>
  <conditionalFormatting sqref="F356">
    <cfRule type="cellIs" dxfId="5486" priority="5942" operator="equal">
      <formula>"Unlocked"</formula>
    </cfRule>
    <cfRule type="cellIs" dxfId="5485" priority="5943" operator="equal">
      <formula>"Locked"</formula>
    </cfRule>
  </conditionalFormatting>
  <conditionalFormatting sqref="G356">
    <cfRule type="containsText" dxfId="5484" priority="5941" operator="containsText" text="Param">
      <formula>NOT(ISERROR(SEARCH("Param",G356)))</formula>
    </cfRule>
  </conditionalFormatting>
  <conditionalFormatting sqref="I356">
    <cfRule type="cellIs" dxfId="5483" priority="5940" operator="lessThan">
      <formula>0</formula>
    </cfRule>
  </conditionalFormatting>
  <conditionalFormatting sqref="D356">
    <cfRule type="containsText" dxfId="5482" priority="5938" operator="containsText" text="Dec">
      <formula>NOT(ISERROR(SEARCH("Dec",D356)))</formula>
    </cfRule>
    <cfRule type="containsText" dxfId="5481" priority="5939" operator="containsText" text="Inc">
      <formula>NOT(ISERROR(SEARCH("Inc",D356)))</formula>
    </cfRule>
  </conditionalFormatting>
  <conditionalFormatting sqref="F356">
    <cfRule type="cellIs" dxfId="5480" priority="5936" operator="equal">
      <formula>"Unlocked"</formula>
    </cfRule>
    <cfRule type="cellIs" dxfId="5479" priority="5937" operator="equal">
      <formula>"Locked"</formula>
    </cfRule>
  </conditionalFormatting>
  <conditionalFormatting sqref="G356">
    <cfRule type="containsText" dxfId="5478" priority="5935" operator="containsText" text="Param">
      <formula>NOT(ISERROR(SEARCH("Param",G356)))</formula>
    </cfRule>
  </conditionalFormatting>
  <conditionalFormatting sqref="I356">
    <cfRule type="cellIs" dxfId="5477" priority="5934" operator="lessThan">
      <formula>0</formula>
    </cfRule>
  </conditionalFormatting>
  <conditionalFormatting sqref="D356">
    <cfRule type="containsText" dxfId="5476" priority="5932" operator="containsText" text="Dec">
      <formula>NOT(ISERROR(SEARCH("Dec",D356)))</formula>
    </cfRule>
    <cfRule type="containsText" dxfId="5475" priority="5933" operator="containsText" text="Inc">
      <formula>NOT(ISERROR(SEARCH("Inc",D356)))</formula>
    </cfRule>
  </conditionalFormatting>
  <conditionalFormatting sqref="F356">
    <cfRule type="cellIs" dxfId="5474" priority="5930" operator="equal">
      <formula>"Unlocked"</formula>
    </cfRule>
    <cfRule type="cellIs" dxfId="5473" priority="5931" operator="equal">
      <formula>"Locked"</formula>
    </cfRule>
  </conditionalFormatting>
  <conditionalFormatting sqref="G356">
    <cfRule type="containsText" dxfId="5472" priority="5929" operator="containsText" text="Param">
      <formula>NOT(ISERROR(SEARCH("Param",G356)))</formula>
    </cfRule>
  </conditionalFormatting>
  <conditionalFormatting sqref="I356">
    <cfRule type="cellIs" dxfId="5471" priority="5928" operator="lessThan">
      <formula>0</formula>
    </cfRule>
  </conditionalFormatting>
  <conditionalFormatting sqref="D356">
    <cfRule type="containsText" dxfId="5470" priority="5926" operator="containsText" text="Dec">
      <formula>NOT(ISERROR(SEARCH("Dec",D356)))</formula>
    </cfRule>
    <cfRule type="containsText" dxfId="5469" priority="5927" operator="containsText" text="Inc">
      <formula>NOT(ISERROR(SEARCH("Inc",D356)))</formula>
    </cfRule>
  </conditionalFormatting>
  <conditionalFormatting sqref="F356">
    <cfRule type="cellIs" dxfId="5468" priority="5924" operator="equal">
      <formula>"Unlocked"</formula>
    </cfRule>
    <cfRule type="cellIs" dxfId="5467" priority="5925" operator="equal">
      <formula>"Locked"</formula>
    </cfRule>
  </conditionalFormatting>
  <conditionalFormatting sqref="G356">
    <cfRule type="containsText" dxfId="5466" priority="5923" operator="containsText" text="Param">
      <formula>NOT(ISERROR(SEARCH("Param",G356)))</formula>
    </cfRule>
  </conditionalFormatting>
  <conditionalFormatting sqref="I356">
    <cfRule type="cellIs" dxfId="5465" priority="5922" operator="lessThan">
      <formula>0</formula>
    </cfRule>
  </conditionalFormatting>
  <conditionalFormatting sqref="D356">
    <cfRule type="containsText" dxfId="5464" priority="5920" operator="containsText" text="Dec">
      <formula>NOT(ISERROR(SEARCH("Dec",D356)))</formula>
    </cfRule>
    <cfRule type="containsText" dxfId="5463" priority="5921" operator="containsText" text="Inc">
      <formula>NOT(ISERROR(SEARCH("Inc",D356)))</formula>
    </cfRule>
  </conditionalFormatting>
  <conditionalFormatting sqref="F356">
    <cfRule type="cellIs" dxfId="5462" priority="5918" operator="equal">
      <formula>"Unlocked"</formula>
    </cfRule>
    <cfRule type="cellIs" dxfId="5461" priority="5919" operator="equal">
      <formula>"Locked"</formula>
    </cfRule>
  </conditionalFormatting>
  <conditionalFormatting sqref="G356">
    <cfRule type="containsText" dxfId="5460" priority="5917" operator="containsText" text="Param">
      <formula>NOT(ISERROR(SEARCH("Param",G356)))</formula>
    </cfRule>
  </conditionalFormatting>
  <conditionalFormatting sqref="I356">
    <cfRule type="cellIs" dxfId="5459" priority="5916" operator="lessThan">
      <formula>0</formula>
    </cfRule>
  </conditionalFormatting>
  <conditionalFormatting sqref="D356">
    <cfRule type="containsText" dxfId="5458" priority="5914" operator="containsText" text="Dec">
      <formula>NOT(ISERROR(SEARCH("Dec",D356)))</formula>
    </cfRule>
    <cfRule type="containsText" dxfId="5457" priority="5915" operator="containsText" text="Inc">
      <formula>NOT(ISERROR(SEARCH("Inc",D356)))</formula>
    </cfRule>
  </conditionalFormatting>
  <conditionalFormatting sqref="F356">
    <cfRule type="cellIs" dxfId="5456" priority="5912" operator="equal">
      <formula>"Unlocked"</formula>
    </cfRule>
    <cfRule type="cellIs" dxfId="5455" priority="5913" operator="equal">
      <formula>"Locked"</formula>
    </cfRule>
  </conditionalFormatting>
  <conditionalFormatting sqref="G356">
    <cfRule type="containsText" dxfId="5454" priority="5911" operator="containsText" text="Param">
      <formula>NOT(ISERROR(SEARCH("Param",G356)))</formula>
    </cfRule>
  </conditionalFormatting>
  <conditionalFormatting sqref="I356">
    <cfRule type="cellIs" dxfId="5453" priority="5910" operator="lessThan">
      <formula>0</formula>
    </cfRule>
  </conditionalFormatting>
  <conditionalFormatting sqref="D356">
    <cfRule type="containsText" dxfId="5452" priority="5908" operator="containsText" text="Dec">
      <formula>NOT(ISERROR(SEARCH("Dec",D356)))</formula>
    </cfRule>
    <cfRule type="containsText" dxfId="5451" priority="5909" operator="containsText" text="Inc">
      <formula>NOT(ISERROR(SEARCH("Inc",D356)))</formula>
    </cfRule>
  </conditionalFormatting>
  <conditionalFormatting sqref="F356">
    <cfRule type="cellIs" dxfId="5450" priority="5906" operator="equal">
      <formula>"Unlocked"</formula>
    </cfRule>
    <cfRule type="cellIs" dxfId="5449" priority="5907" operator="equal">
      <formula>"Locked"</formula>
    </cfRule>
  </conditionalFormatting>
  <conditionalFormatting sqref="G356">
    <cfRule type="containsText" dxfId="5448" priority="5905" operator="containsText" text="Param">
      <formula>NOT(ISERROR(SEARCH("Param",G356)))</formula>
    </cfRule>
  </conditionalFormatting>
  <conditionalFormatting sqref="I356">
    <cfRule type="cellIs" dxfId="5447" priority="5904" operator="lessThan">
      <formula>0</formula>
    </cfRule>
  </conditionalFormatting>
  <conditionalFormatting sqref="D356">
    <cfRule type="containsText" dxfId="5446" priority="5902" operator="containsText" text="Dec">
      <formula>NOT(ISERROR(SEARCH("Dec",D356)))</formula>
    </cfRule>
    <cfRule type="containsText" dxfId="5445" priority="5903" operator="containsText" text="Inc">
      <formula>NOT(ISERROR(SEARCH("Inc",D356)))</formula>
    </cfRule>
  </conditionalFormatting>
  <conditionalFormatting sqref="F360:F361">
    <cfRule type="cellIs" dxfId="5444" priority="5441" operator="equal">
      <formula>"Unlocked"</formula>
    </cfRule>
    <cfRule type="cellIs" dxfId="5443" priority="5442" operator="equal">
      <formula>"Locked"</formula>
    </cfRule>
  </conditionalFormatting>
  <conditionalFormatting sqref="G360:G361">
    <cfRule type="containsText" dxfId="5442" priority="5440" operator="containsText" text="Param">
      <formula>NOT(ISERROR(SEARCH("Param",G360)))</formula>
    </cfRule>
  </conditionalFormatting>
  <conditionalFormatting sqref="I360:I361">
    <cfRule type="cellIs" dxfId="5441" priority="5439" operator="lessThan">
      <formula>0</formula>
    </cfRule>
  </conditionalFormatting>
  <conditionalFormatting sqref="D360:D361">
    <cfRule type="containsText" dxfId="5440" priority="5437" operator="containsText" text="Dec">
      <formula>NOT(ISERROR(SEARCH("Dec",D360)))</formula>
    </cfRule>
    <cfRule type="containsText" dxfId="5439" priority="5438" operator="containsText" text="Inc">
      <formula>NOT(ISERROR(SEARCH("Inc",D360)))</formula>
    </cfRule>
  </conditionalFormatting>
  <conditionalFormatting sqref="F360:F361">
    <cfRule type="cellIs" dxfId="5438" priority="5435" operator="equal">
      <formula>"Unlocked"</formula>
    </cfRule>
    <cfRule type="cellIs" dxfId="5437" priority="5436" operator="equal">
      <formula>"Locked"</formula>
    </cfRule>
  </conditionalFormatting>
  <conditionalFormatting sqref="G360:G361">
    <cfRule type="containsText" dxfId="5436" priority="5434" operator="containsText" text="Param">
      <formula>NOT(ISERROR(SEARCH("Param",G360)))</formula>
    </cfRule>
  </conditionalFormatting>
  <conditionalFormatting sqref="I360:I361">
    <cfRule type="cellIs" dxfId="5435" priority="5433" operator="lessThan">
      <formula>0</formula>
    </cfRule>
  </conditionalFormatting>
  <conditionalFormatting sqref="D360:D361">
    <cfRule type="containsText" dxfId="5434" priority="5431" operator="containsText" text="Dec">
      <formula>NOT(ISERROR(SEARCH("Dec",D360)))</formula>
    </cfRule>
    <cfRule type="containsText" dxfId="5433" priority="5432" operator="containsText" text="Inc">
      <formula>NOT(ISERROR(SEARCH("Inc",D360)))</formula>
    </cfRule>
  </conditionalFormatting>
  <conditionalFormatting sqref="F360:F361">
    <cfRule type="cellIs" dxfId="5432" priority="5429" operator="equal">
      <formula>"Unlocked"</formula>
    </cfRule>
    <cfRule type="cellIs" dxfId="5431" priority="5430" operator="equal">
      <formula>"Locked"</formula>
    </cfRule>
  </conditionalFormatting>
  <conditionalFormatting sqref="G360:G361">
    <cfRule type="containsText" dxfId="5430" priority="5428" operator="containsText" text="Param">
      <formula>NOT(ISERROR(SEARCH("Param",G360)))</formula>
    </cfRule>
  </conditionalFormatting>
  <conditionalFormatting sqref="I360:I361">
    <cfRule type="cellIs" dxfId="5429" priority="5427" operator="lessThan">
      <formula>0</formula>
    </cfRule>
  </conditionalFormatting>
  <conditionalFormatting sqref="D360:D361">
    <cfRule type="containsText" dxfId="5428" priority="5425" operator="containsText" text="Dec">
      <formula>NOT(ISERROR(SEARCH("Dec",D360)))</formula>
    </cfRule>
    <cfRule type="containsText" dxfId="5427" priority="5426" operator="containsText" text="Inc">
      <formula>NOT(ISERROR(SEARCH("Inc",D360)))</formula>
    </cfRule>
  </conditionalFormatting>
  <conditionalFormatting sqref="F360:F361">
    <cfRule type="cellIs" dxfId="5426" priority="5423" operator="equal">
      <formula>"Unlocked"</formula>
    </cfRule>
    <cfRule type="cellIs" dxfId="5425" priority="5424" operator="equal">
      <formula>"Locked"</formula>
    </cfRule>
  </conditionalFormatting>
  <conditionalFormatting sqref="G360:G361">
    <cfRule type="containsText" dxfId="5424" priority="5422" operator="containsText" text="Param">
      <formula>NOT(ISERROR(SEARCH("Param",G360)))</formula>
    </cfRule>
  </conditionalFormatting>
  <conditionalFormatting sqref="I360:I361">
    <cfRule type="cellIs" dxfId="5423" priority="5421" operator="lessThan">
      <formula>0</formula>
    </cfRule>
  </conditionalFormatting>
  <conditionalFormatting sqref="D360:D361">
    <cfRule type="containsText" dxfId="5422" priority="5419" operator="containsText" text="Dec">
      <formula>NOT(ISERROR(SEARCH("Dec",D360)))</formula>
    </cfRule>
    <cfRule type="containsText" dxfId="5421" priority="5420" operator="containsText" text="Inc">
      <formula>NOT(ISERROR(SEARCH("Inc",D360)))</formula>
    </cfRule>
  </conditionalFormatting>
  <conditionalFormatting sqref="F360:F361">
    <cfRule type="cellIs" dxfId="5420" priority="5417" operator="equal">
      <formula>"Unlocked"</formula>
    </cfRule>
    <cfRule type="cellIs" dxfId="5419" priority="5418" operator="equal">
      <formula>"Locked"</formula>
    </cfRule>
  </conditionalFormatting>
  <conditionalFormatting sqref="G360:G361">
    <cfRule type="containsText" dxfId="5418" priority="5416" operator="containsText" text="Param">
      <formula>NOT(ISERROR(SEARCH("Param",G360)))</formula>
    </cfRule>
  </conditionalFormatting>
  <conditionalFormatting sqref="I360:I361">
    <cfRule type="cellIs" dxfId="5417" priority="5415" operator="lessThan">
      <formula>0</formula>
    </cfRule>
  </conditionalFormatting>
  <conditionalFormatting sqref="D360:D361">
    <cfRule type="containsText" dxfId="5416" priority="5413" operator="containsText" text="Dec">
      <formula>NOT(ISERROR(SEARCH("Dec",D360)))</formula>
    </cfRule>
    <cfRule type="containsText" dxfId="5415" priority="5414" operator="containsText" text="Inc">
      <formula>NOT(ISERROR(SEARCH("Inc",D360)))</formula>
    </cfRule>
  </conditionalFormatting>
  <conditionalFormatting sqref="F360:F361">
    <cfRule type="cellIs" dxfId="5414" priority="5411" operator="equal">
      <formula>"Unlocked"</formula>
    </cfRule>
    <cfRule type="cellIs" dxfId="5413" priority="5412" operator="equal">
      <formula>"Locked"</formula>
    </cfRule>
  </conditionalFormatting>
  <conditionalFormatting sqref="G360:G361">
    <cfRule type="containsText" dxfId="5412" priority="5410" operator="containsText" text="Param">
      <formula>NOT(ISERROR(SEARCH("Param",G360)))</formula>
    </cfRule>
  </conditionalFormatting>
  <conditionalFormatting sqref="I360:I361">
    <cfRule type="cellIs" dxfId="5411" priority="5409" operator="lessThan">
      <formula>0</formula>
    </cfRule>
  </conditionalFormatting>
  <conditionalFormatting sqref="D360:D361">
    <cfRule type="containsText" dxfId="5410" priority="5407" operator="containsText" text="Dec">
      <formula>NOT(ISERROR(SEARCH("Dec",D360)))</formula>
    </cfRule>
    <cfRule type="containsText" dxfId="5409" priority="5408" operator="containsText" text="Inc">
      <formula>NOT(ISERROR(SEARCH("Inc",D360)))</formula>
    </cfRule>
  </conditionalFormatting>
  <conditionalFormatting sqref="F360:F361">
    <cfRule type="cellIs" dxfId="5408" priority="5405" operator="equal">
      <formula>"Unlocked"</formula>
    </cfRule>
    <cfRule type="cellIs" dxfId="5407" priority="5406" operator="equal">
      <formula>"Locked"</formula>
    </cfRule>
  </conditionalFormatting>
  <conditionalFormatting sqref="G360:G361">
    <cfRule type="containsText" dxfId="5406" priority="5404" operator="containsText" text="Param">
      <formula>NOT(ISERROR(SEARCH("Param",G360)))</formula>
    </cfRule>
  </conditionalFormatting>
  <conditionalFormatting sqref="I360:I361">
    <cfRule type="cellIs" dxfId="5405" priority="5403" operator="lessThan">
      <formula>0</formula>
    </cfRule>
  </conditionalFormatting>
  <conditionalFormatting sqref="D360:D361">
    <cfRule type="containsText" dxfId="5404" priority="5401" operator="containsText" text="Dec">
      <formula>NOT(ISERROR(SEARCH("Dec",D360)))</formula>
    </cfRule>
    <cfRule type="containsText" dxfId="5403" priority="5402" operator="containsText" text="Inc">
      <formula>NOT(ISERROR(SEARCH("Inc",D360)))</formula>
    </cfRule>
  </conditionalFormatting>
  <conditionalFormatting sqref="F360:F361">
    <cfRule type="cellIs" dxfId="5402" priority="5399" operator="equal">
      <formula>"Unlocked"</formula>
    </cfRule>
    <cfRule type="cellIs" dxfId="5401" priority="5400" operator="equal">
      <formula>"Locked"</formula>
    </cfRule>
  </conditionalFormatting>
  <conditionalFormatting sqref="G360:G361">
    <cfRule type="containsText" dxfId="5400" priority="5398" operator="containsText" text="Param">
      <formula>NOT(ISERROR(SEARCH("Param",G360)))</formula>
    </cfRule>
  </conditionalFormatting>
  <conditionalFormatting sqref="I360:I361">
    <cfRule type="cellIs" dxfId="5399" priority="5397" operator="lessThan">
      <formula>0</formula>
    </cfRule>
  </conditionalFormatting>
  <conditionalFormatting sqref="D360:D361">
    <cfRule type="containsText" dxfId="5398" priority="5395" operator="containsText" text="Dec">
      <formula>NOT(ISERROR(SEARCH("Dec",D360)))</formula>
    </cfRule>
    <cfRule type="containsText" dxfId="5397" priority="5396" operator="containsText" text="Inc">
      <formula>NOT(ISERROR(SEARCH("Inc",D360)))</formula>
    </cfRule>
  </conditionalFormatting>
  <conditionalFormatting sqref="F360:F361">
    <cfRule type="cellIs" dxfId="5396" priority="5393" operator="equal">
      <formula>"Unlocked"</formula>
    </cfRule>
    <cfRule type="cellIs" dxfId="5395" priority="5394" operator="equal">
      <formula>"Locked"</formula>
    </cfRule>
  </conditionalFormatting>
  <conditionalFormatting sqref="G360:G361">
    <cfRule type="containsText" dxfId="5394" priority="5392" operator="containsText" text="Param">
      <formula>NOT(ISERROR(SEARCH("Param",G360)))</formula>
    </cfRule>
  </conditionalFormatting>
  <conditionalFormatting sqref="I360:I361">
    <cfRule type="cellIs" dxfId="5393" priority="5391" operator="lessThan">
      <formula>0</formula>
    </cfRule>
  </conditionalFormatting>
  <conditionalFormatting sqref="D360:D361">
    <cfRule type="containsText" dxfId="5392" priority="5389" operator="containsText" text="Dec">
      <formula>NOT(ISERROR(SEARCH("Dec",D360)))</formula>
    </cfRule>
    <cfRule type="containsText" dxfId="5391" priority="5390" operator="containsText" text="Inc">
      <formula>NOT(ISERROR(SEARCH("Inc",D360)))</formula>
    </cfRule>
  </conditionalFormatting>
  <conditionalFormatting sqref="F360:F361">
    <cfRule type="cellIs" dxfId="5390" priority="5387" operator="equal">
      <formula>"Unlocked"</formula>
    </cfRule>
    <cfRule type="cellIs" dxfId="5389" priority="5388" operator="equal">
      <formula>"Locked"</formula>
    </cfRule>
  </conditionalFormatting>
  <conditionalFormatting sqref="G360:G361">
    <cfRule type="containsText" dxfId="5388" priority="5386" operator="containsText" text="Param">
      <formula>NOT(ISERROR(SEARCH("Param",G360)))</formula>
    </cfRule>
  </conditionalFormatting>
  <conditionalFormatting sqref="I360:I361">
    <cfRule type="cellIs" dxfId="5387" priority="5385" operator="lessThan">
      <formula>0</formula>
    </cfRule>
  </conditionalFormatting>
  <conditionalFormatting sqref="D360:D361">
    <cfRule type="containsText" dxfId="5386" priority="5383" operator="containsText" text="Dec">
      <formula>NOT(ISERROR(SEARCH("Dec",D360)))</formula>
    </cfRule>
    <cfRule type="containsText" dxfId="5385" priority="5384" operator="containsText" text="Inc">
      <formula>NOT(ISERROR(SEARCH("Inc",D360)))</formula>
    </cfRule>
  </conditionalFormatting>
  <conditionalFormatting sqref="F360:F361">
    <cfRule type="cellIs" dxfId="5384" priority="5381" operator="equal">
      <formula>"Unlocked"</formula>
    </cfRule>
    <cfRule type="cellIs" dxfId="5383" priority="5382" operator="equal">
      <formula>"Locked"</formula>
    </cfRule>
  </conditionalFormatting>
  <conditionalFormatting sqref="G360:G361">
    <cfRule type="containsText" dxfId="5382" priority="5380" operator="containsText" text="Param">
      <formula>NOT(ISERROR(SEARCH("Param",G360)))</formula>
    </cfRule>
  </conditionalFormatting>
  <conditionalFormatting sqref="I360:I361">
    <cfRule type="cellIs" dxfId="5381" priority="5379" operator="lessThan">
      <formula>0</formula>
    </cfRule>
  </conditionalFormatting>
  <conditionalFormatting sqref="D360:D361">
    <cfRule type="containsText" dxfId="5380" priority="5377" operator="containsText" text="Dec">
      <formula>NOT(ISERROR(SEARCH("Dec",D360)))</formula>
    </cfRule>
    <cfRule type="containsText" dxfId="5379" priority="5378" operator="containsText" text="Inc">
      <formula>NOT(ISERROR(SEARCH("Inc",D360)))</formula>
    </cfRule>
  </conditionalFormatting>
  <conditionalFormatting sqref="F360:F361">
    <cfRule type="cellIs" dxfId="5378" priority="5375" operator="equal">
      <formula>"Unlocked"</formula>
    </cfRule>
    <cfRule type="cellIs" dxfId="5377" priority="5376" operator="equal">
      <formula>"Locked"</formula>
    </cfRule>
  </conditionalFormatting>
  <conditionalFormatting sqref="G360:G361">
    <cfRule type="containsText" dxfId="5376" priority="5374" operator="containsText" text="Param">
      <formula>NOT(ISERROR(SEARCH("Param",G360)))</formula>
    </cfRule>
  </conditionalFormatting>
  <conditionalFormatting sqref="I360:I361">
    <cfRule type="cellIs" dxfId="5375" priority="5373" operator="lessThan">
      <formula>0</formula>
    </cfRule>
  </conditionalFormatting>
  <conditionalFormatting sqref="D360:D361">
    <cfRule type="containsText" dxfId="5374" priority="5371" operator="containsText" text="Dec">
      <formula>NOT(ISERROR(SEARCH("Dec",D360)))</formula>
    </cfRule>
    <cfRule type="containsText" dxfId="5373" priority="5372" operator="containsText" text="Inc">
      <formula>NOT(ISERROR(SEARCH("Inc",D360)))</formula>
    </cfRule>
  </conditionalFormatting>
  <conditionalFormatting sqref="F360:F361">
    <cfRule type="cellIs" dxfId="5372" priority="5369" operator="equal">
      <formula>"Unlocked"</formula>
    </cfRule>
    <cfRule type="cellIs" dxfId="5371" priority="5370" operator="equal">
      <formula>"Locked"</formula>
    </cfRule>
  </conditionalFormatting>
  <conditionalFormatting sqref="G360:G361">
    <cfRule type="containsText" dxfId="5370" priority="5368" operator="containsText" text="Param">
      <formula>NOT(ISERROR(SEARCH("Param",G360)))</formula>
    </cfRule>
  </conditionalFormatting>
  <conditionalFormatting sqref="I360:I361">
    <cfRule type="cellIs" dxfId="5369" priority="5367" operator="lessThan">
      <formula>0</formula>
    </cfRule>
  </conditionalFormatting>
  <conditionalFormatting sqref="D360:D361">
    <cfRule type="containsText" dxfId="5368" priority="5365" operator="containsText" text="Dec">
      <formula>NOT(ISERROR(SEARCH("Dec",D360)))</formula>
    </cfRule>
    <cfRule type="containsText" dxfId="5367" priority="5366" operator="containsText" text="Inc">
      <formula>NOT(ISERROR(SEARCH("Inc",D360)))</formula>
    </cfRule>
  </conditionalFormatting>
  <conditionalFormatting sqref="F360:F361">
    <cfRule type="cellIs" dxfId="5366" priority="5363" operator="equal">
      <formula>"Unlocked"</formula>
    </cfRule>
    <cfRule type="cellIs" dxfId="5365" priority="5364" operator="equal">
      <formula>"Locked"</formula>
    </cfRule>
  </conditionalFormatting>
  <conditionalFormatting sqref="G360:G361">
    <cfRule type="containsText" dxfId="5364" priority="5362" operator="containsText" text="Param">
      <formula>NOT(ISERROR(SEARCH("Param",G360)))</formula>
    </cfRule>
  </conditionalFormatting>
  <conditionalFormatting sqref="I360:I361">
    <cfRule type="cellIs" dxfId="5363" priority="5361" operator="lessThan">
      <formula>0</formula>
    </cfRule>
  </conditionalFormatting>
  <conditionalFormatting sqref="D360:D361">
    <cfRule type="containsText" dxfId="5362" priority="5359" operator="containsText" text="Dec">
      <formula>NOT(ISERROR(SEARCH("Dec",D360)))</formula>
    </cfRule>
    <cfRule type="containsText" dxfId="5361" priority="5360" operator="containsText" text="Inc">
      <formula>NOT(ISERROR(SEARCH("Inc",D360)))</formula>
    </cfRule>
  </conditionalFormatting>
  <conditionalFormatting sqref="F360:F361">
    <cfRule type="cellIs" dxfId="5360" priority="5357" operator="equal">
      <formula>"Unlocked"</formula>
    </cfRule>
    <cfRule type="cellIs" dxfId="5359" priority="5358" operator="equal">
      <formula>"Locked"</formula>
    </cfRule>
  </conditionalFormatting>
  <conditionalFormatting sqref="G360:G361">
    <cfRule type="containsText" dxfId="5358" priority="5356" operator="containsText" text="Param">
      <formula>NOT(ISERROR(SEARCH("Param",G360)))</formula>
    </cfRule>
  </conditionalFormatting>
  <conditionalFormatting sqref="I360:I361">
    <cfRule type="cellIs" dxfId="5357" priority="5355" operator="lessThan">
      <formula>0</formula>
    </cfRule>
  </conditionalFormatting>
  <conditionalFormatting sqref="D360:D361">
    <cfRule type="containsText" dxfId="5356" priority="5353" operator="containsText" text="Dec">
      <formula>NOT(ISERROR(SEARCH("Dec",D360)))</formula>
    </cfRule>
    <cfRule type="containsText" dxfId="5355" priority="5354" operator="containsText" text="Inc">
      <formula>NOT(ISERROR(SEARCH("Inc",D360)))</formula>
    </cfRule>
  </conditionalFormatting>
  <conditionalFormatting sqref="F360:F361">
    <cfRule type="cellIs" dxfId="5354" priority="5351" operator="equal">
      <formula>"Unlocked"</formula>
    </cfRule>
    <cfRule type="cellIs" dxfId="5353" priority="5352" operator="equal">
      <formula>"Locked"</formula>
    </cfRule>
  </conditionalFormatting>
  <conditionalFormatting sqref="G360:G361">
    <cfRule type="containsText" dxfId="5352" priority="5350" operator="containsText" text="Param">
      <formula>NOT(ISERROR(SEARCH("Param",G360)))</formula>
    </cfRule>
  </conditionalFormatting>
  <conditionalFormatting sqref="I360:I361">
    <cfRule type="cellIs" dxfId="5351" priority="5349" operator="lessThan">
      <formula>0</formula>
    </cfRule>
  </conditionalFormatting>
  <conditionalFormatting sqref="D360:D361">
    <cfRule type="containsText" dxfId="5350" priority="5347" operator="containsText" text="Dec">
      <formula>NOT(ISERROR(SEARCH("Dec",D360)))</formula>
    </cfRule>
    <cfRule type="containsText" dxfId="5349" priority="5348" operator="containsText" text="Inc">
      <formula>NOT(ISERROR(SEARCH("Inc",D360)))</formula>
    </cfRule>
  </conditionalFormatting>
  <conditionalFormatting sqref="F360:F361">
    <cfRule type="cellIs" dxfId="5348" priority="5345" operator="equal">
      <formula>"Unlocked"</formula>
    </cfRule>
    <cfRule type="cellIs" dxfId="5347" priority="5346" operator="equal">
      <formula>"Locked"</formula>
    </cfRule>
  </conditionalFormatting>
  <conditionalFormatting sqref="G360:G361">
    <cfRule type="containsText" dxfId="5346" priority="5344" operator="containsText" text="Param">
      <formula>NOT(ISERROR(SEARCH("Param",G360)))</formula>
    </cfRule>
  </conditionalFormatting>
  <conditionalFormatting sqref="I360:I361">
    <cfRule type="cellIs" dxfId="5345" priority="5343" operator="lessThan">
      <formula>0</formula>
    </cfRule>
  </conditionalFormatting>
  <conditionalFormatting sqref="D360:D361">
    <cfRule type="containsText" dxfId="5344" priority="5341" operator="containsText" text="Dec">
      <formula>NOT(ISERROR(SEARCH("Dec",D360)))</formula>
    </cfRule>
    <cfRule type="containsText" dxfId="5343" priority="5342" operator="containsText" text="Inc">
      <formula>NOT(ISERROR(SEARCH("Inc",D360)))</formula>
    </cfRule>
  </conditionalFormatting>
  <conditionalFormatting sqref="F360:F361">
    <cfRule type="cellIs" dxfId="5342" priority="5339" operator="equal">
      <formula>"Unlocked"</formula>
    </cfRule>
    <cfRule type="cellIs" dxfId="5341" priority="5340" operator="equal">
      <formula>"Locked"</formula>
    </cfRule>
  </conditionalFormatting>
  <conditionalFormatting sqref="G360:G361">
    <cfRule type="containsText" dxfId="5340" priority="5338" operator="containsText" text="Param">
      <formula>NOT(ISERROR(SEARCH("Param",G360)))</formula>
    </cfRule>
  </conditionalFormatting>
  <conditionalFormatting sqref="I360:I361">
    <cfRule type="cellIs" dxfId="5339" priority="5337" operator="lessThan">
      <formula>0</formula>
    </cfRule>
  </conditionalFormatting>
  <conditionalFormatting sqref="D360:D361">
    <cfRule type="containsText" dxfId="5338" priority="5335" operator="containsText" text="Dec">
      <formula>NOT(ISERROR(SEARCH("Dec",D360)))</formula>
    </cfRule>
    <cfRule type="containsText" dxfId="5337" priority="5336" operator="containsText" text="Inc">
      <formula>NOT(ISERROR(SEARCH("Inc",D360)))</formula>
    </cfRule>
  </conditionalFormatting>
  <conditionalFormatting sqref="F360:F361">
    <cfRule type="cellIs" dxfId="5336" priority="5333" operator="equal">
      <formula>"Unlocked"</formula>
    </cfRule>
    <cfRule type="cellIs" dxfId="5335" priority="5334" operator="equal">
      <formula>"Locked"</formula>
    </cfRule>
  </conditionalFormatting>
  <conditionalFormatting sqref="G360:G361">
    <cfRule type="containsText" dxfId="5334" priority="5332" operator="containsText" text="Param">
      <formula>NOT(ISERROR(SEARCH("Param",G360)))</formula>
    </cfRule>
  </conditionalFormatting>
  <conditionalFormatting sqref="I360:I361">
    <cfRule type="cellIs" dxfId="5333" priority="5331" operator="lessThan">
      <formula>0</formula>
    </cfRule>
  </conditionalFormatting>
  <conditionalFormatting sqref="D360:D361">
    <cfRule type="containsText" dxfId="5332" priority="5329" operator="containsText" text="Dec">
      <formula>NOT(ISERROR(SEARCH("Dec",D360)))</formula>
    </cfRule>
    <cfRule type="containsText" dxfId="5331" priority="5330" operator="containsText" text="Inc">
      <formula>NOT(ISERROR(SEARCH("Inc",D360)))</formula>
    </cfRule>
  </conditionalFormatting>
  <conditionalFormatting sqref="F362:F363">
    <cfRule type="cellIs" dxfId="5330" priority="5327" operator="equal">
      <formula>"Unlocked"</formula>
    </cfRule>
    <cfRule type="cellIs" dxfId="5329" priority="5328" operator="equal">
      <formula>"Locked"</formula>
    </cfRule>
  </conditionalFormatting>
  <conditionalFormatting sqref="G362:G363">
    <cfRule type="containsText" dxfId="5328" priority="5326" operator="containsText" text="Param">
      <formula>NOT(ISERROR(SEARCH("Param",G362)))</formula>
    </cfRule>
  </conditionalFormatting>
  <conditionalFormatting sqref="I362:I363">
    <cfRule type="cellIs" dxfId="5327" priority="5325" operator="lessThan">
      <formula>0</formula>
    </cfRule>
  </conditionalFormatting>
  <conditionalFormatting sqref="D362:D363">
    <cfRule type="containsText" dxfId="5326" priority="5323" operator="containsText" text="Dec">
      <formula>NOT(ISERROR(SEARCH("Dec",D362)))</formula>
    </cfRule>
    <cfRule type="containsText" dxfId="5325" priority="5324" operator="containsText" text="Inc">
      <formula>NOT(ISERROR(SEARCH("Inc",D362)))</formula>
    </cfRule>
  </conditionalFormatting>
  <conditionalFormatting sqref="F362">
    <cfRule type="cellIs" dxfId="5324" priority="5321" operator="equal">
      <formula>"Unlocked"</formula>
    </cfRule>
    <cfRule type="cellIs" dxfId="5323" priority="5322" operator="equal">
      <formula>"Locked"</formula>
    </cfRule>
  </conditionalFormatting>
  <conditionalFormatting sqref="G362">
    <cfRule type="containsText" dxfId="5322" priority="5320" operator="containsText" text="Param">
      <formula>NOT(ISERROR(SEARCH("Param",G362)))</formula>
    </cfRule>
  </conditionalFormatting>
  <conditionalFormatting sqref="I362">
    <cfRule type="cellIs" dxfId="5321" priority="5319" operator="lessThan">
      <formula>0</formula>
    </cfRule>
  </conditionalFormatting>
  <conditionalFormatting sqref="D362">
    <cfRule type="containsText" dxfId="5320" priority="5317" operator="containsText" text="Dec">
      <formula>NOT(ISERROR(SEARCH("Dec",D362)))</formula>
    </cfRule>
    <cfRule type="containsText" dxfId="5319" priority="5318" operator="containsText" text="Inc">
      <formula>NOT(ISERROR(SEARCH("Inc",D362)))</formula>
    </cfRule>
  </conditionalFormatting>
  <conditionalFormatting sqref="F362">
    <cfRule type="cellIs" dxfId="5318" priority="5315" operator="equal">
      <formula>"Unlocked"</formula>
    </cfRule>
    <cfRule type="cellIs" dxfId="5317" priority="5316" operator="equal">
      <formula>"Locked"</formula>
    </cfRule>
  </conditionalFormatting>
  <conditionalFormatting sqref="G362">
    <cfRule type="containsText" dxfId="5316" priority="5314" operator="containsText" text="Param">
      <formula>NOT(ISERROR(SEARCH("Param",G362)))</formula>
    </cfRule>
  </conditionalFormatting>
  <conditionalFormatting sqref="I362">
    <cfRule type="cellIs" dxfId="5315" priority="5313" operator="lessThan">
      <formula>0</formula>
    </cfRule>
  </conditionalFormatting>
  <conditionalFormatting sqref="D362">
    <cfRule type="containsText" dxfId="5314" priority="5311" operator="containsText" text="Dec">
      <formula>NOT(ISERROR(SEARCH("Dec",D362)))</formula>
    </cfRule>
    <cfRule type="containsText" dxfId="5313" priority="5312" operator="containsText" text="Inc">
      <formula>NOT(ISERROR(SEARCH("Inc",D362)))</formula>
    </cfRule>
  </conditionalFormatting>
  <conditionalFormatting sqref="F362">
    <cfRule type="cellIs" dxfId="5312" priority="5309" operator="equal">
      <formula>"Unlocked"</formula>
    </cfRule>
    <cfRule type="cellIs" dxfId="5311" priority="5310" operator="equal">
      <formula>"Locked"</formula>
    </cfRule>
  </conditionalFormatting>
  <conditionalFormatting sqref="G362">
    <cfRule type="containsText" dxfId="5310" priority="5308" operator="containsText" text="Param">
      <formula>NOT(ISERROR(SEARCH("Param",G362)))</formula>
    </cfRule>
  </conditionalFormatting>
  <conditionalFormatting sqref="I362">
    <cfRule type="cellIs" dxfId="5309" priority="5307" operator="lessThan">
      <formula>0</formula>
    </cfRule>
  </conditionalFormatting>
  <conditionalFormatting sqref="D362">
    <cfRule type="containsText" dxfId="5308" priority="5305" operator="containsText" text="Dec">
      <formula>NOT(ISERROR(SEARCH("Dec",D362)))</formula>
    </cfRule>
    <cfRule type="containsText" dxfId="5307" priority="5306" operator="containsText" text="Inc">
      <formula>NOT(ISERROR(SEARCH("Inc",D362)))</formula>
    </cfRule>
  </conditionalFormatting>
  <conditionalFormatting sqref="F362">
    <cfRule type="cellIs" dxfId="5306" priority="5303" operator="equal">
      <formula>"Unlocked"</formula>
    </cfRule>
    <cfRule type="cellIs" dxfId="5305" priority="5304" operator="equal">
      <formula>"Locked"</formula>
    </cfRule>
  </conditionalFormatting>
  <conditionalFormatting sqref="G362">
    <cfRule type="containsText" dxfId="5304" priority="5302" operator="containsText" text="Param">
      <formula>NOT(ISERROR(SEARCH("Param",G362)))</formula>
    </cfRule>
  </conditionalFormatting>
  <conditionalFormatting sqref="I362">
    <cfRule type="cellIs" dxfId="5303" priority="5301" operator="lessThan">
      <formula>0</formula>
    </cfRule>
  </conditionalFormatting>
  <conditionalFormatting sqref="D362">
    <cfRule type="containsText" dxfId="5302" priority="5299" operator="containsText" text="Dec">
      <formula>NOT(ISERROR(SEARCH("Dec",D362)))</formula>
    </cfRule>
    <cfRule type="containsText" dxfId="5301" priority="5300" operator="containsText" text="Inc">
      <formula>NOT(ISERROR(SEARCH("Inc",D362)))</formula>
    </cfRule>
  </conditionalFormatting>
  <conditionalFormatting sqref="F362">
    <cfRule type="cellIs" dxfId="5300" priority="5297" operator="equal">
      <formula>"Unlocked"</formula>
    </cfRule>
    <cfRule type="cellIs" dxfId="5299" priority="5298" operator="equal">
      <formula>"Locked"</formula>
    </cfRule>
  </conditionalFormatting>
  <conditionalFormatting sqref="G362">
    <cfRule type="containsText" dxfId="5298" priority="5296" operator="containsText" text="Param">
      <formula>NOT(ISERROR(SEARCH("Param",G362)))</formula>
    </cfRule>
  </conditionalFormatting>
  <conditionalFormatting sqref="I362">
    <cfRule type="cellIs" dxfId="5297" priority="5295" operator="lessThan">
      <formula>0</formula>
    </cfRule>
  </conditionalFormatting>
  <conditionalFormatting sqref="D362">
    <cfRule type="containsText" dxfId="5296" priority="5293" operator="containsText" text="Dec">
      <formula>NOT(ISERROR(SEARCH("Dec",D362)))</formula>
    </cfRule>
    <cfRule type="containsText" dxfId="5295" priority="5294" operator="containsText" text="Inc">
      <formula>NOT(ISERROR(SEARCH("Inc",D362)))</formula>
    </cfRule>
  </conditionalFormatting>
  <conditionalFormatting sqref="F362">
    <cfRule type="cellIs" dxfId="5294" priority="5291" operator="equal">
      <formula>"Unlocked"</formula>
    </cfRule>
    <cfRule type="cellIs" dxfId="5293" priority="5292" operator="equal">
      <formula>"Locked"</formula>
    </cfRule>
  </conditionalFormatting>
  <conditionalFormatting sqref="G362">
    <cfRule type="containsText" dxfId="5292" priority="5290" operator="containsText" text="Param">
      <formula>NOT(ISERROR(SEARCH("Param",G362)))</formula>
    </cfRule>
  </conditionalFormatting>
  <conditionalFormatting sqref="I362">
    <cfRule type="cellIs" dxfId="5291" priority="5289" operator="lessThan">
      <formula>0</formula>
    </cfRule>
  </conditionalFormatting>
  <conditionalFormatting sqref="D362">
    <cfRule type="containsText" dxfId="5290" priority="5287" operator="containsText" text="Dec">
      <formula>NOT(ISERROR(SEARCH("Dec",D362)))</formula>
    </cfRule>
    <cfRule type="containsText" dxfId="5289" priority="5288" operator="containsText" text="Inc">
      <formula>NOT(ISERROR(SEARCH("Inc",D362)))</formula>
    </cfRule>
  </conditionalFormatting>
  <conditionalFormatting sqref="F362">
    <cfRule type="cellIs" dxfId="5288" priority="5285" operator="equal">
      <formula>"Unlocked"</formula>
    </cfRule>
    <cfRule type="cellIs" dxfId="5287" priority="5286" operator="equal">
      <formula>"Locked"</formula>
    </cfRule>
  </conditionalFormatting>
  <conditionalFormatting sqref="G362">
    <cfRule type="containsText" dxfId="5286" priority="5284" operator="containsText" text="Param">
      <formula>NOT(ISERROR(SEARCH("Param",G362)))</formula>
    </cfRule>
  </conditionalFormatting>
  <conditionalFormatting sqref="I362">
    <cfRule type="cellIs" dxfId="5285" priority="5283" operator="lessThan">
      <formula>0</formula>
    </cfRule>
  </conditionalFormatting>
  <conditionalFormatting sqref="D362">
    <cfRule type="containsText" dxfId="5284" priority="5281" operator="containsText" text="Dec">
      <formula>NOT(ISERROR(SEARCH("Dec",D362)))</formula>
    </cfRule>
    <cfRule type="containsText" dxfId="5283" priority="5282" operator="containsText" text="Inc">
      <formula>NOT(ISERROR(SEARCH("Inc",D362)))</formula>
    </cfRule>
  </conditionalFormatting>
  <conditionalFormatting sqref="F362">
    <cfRule type="cellIs" dxfId="5282" priority="5279" operator="equal">
      <formula>"Unlocked"</formula>
    </cfRule>
    <cfRule type="cellIs" dxfId="5281" priority="5280" operator="equal">
      <formula>"Locked"</formula>
    </cfRule>
  </conditionalFormatting>
  <conditionalFormatting sqref="G362">
    <cfRule type="containsText" dxfId="5280" priority="5278" operator="containsText" text="Param">
      <formula>NOT(ISERROR(SEARCH("Param",G362)))</formula>
    </cfRule>
  </conditionalFormatting>
  <conditionalFormatting sqref="I362">
    <cfRule type="cellIs" dxfId="5279" priority="5277" operator="lessThan">
      <formula>0</formula>
    </cfRule>
  </conditionalFormatting>
  <conditionalFormatting sqref="D362">
    <cfRule type="containsText" dxfId="5278" priority="5275" operator="containsText" text="Dec">
      <formula>NOT(ISERROR(SEARCH("Dec",D362)))</formula>
    </cfRule>
    <cfRule type="containsText" dxfId="5277" priority="5276" operator="containsText" text="Inc">
      <formula>NOT(ISERROR(SEARCH("Inc",D362)))</formula>
    </cfRule>
  </conditionalFormatting>
  <conditionalFormatting sqref="F362">
    <cfRule type="cellIs" dxfId="5276" priority="5273" operator="equal">
      <formula>"Unlocked"</formula>
    </cfRule>
    <cfRule type="cellIs" dxfId="5275" priority="5274" operator="equal">
      <formula>"Locked"</formula>
    </cfRule>
  </conditionalFormatting>
  <conditionalFormatting sqref="G362">
    <cfRule type="containsText" dxfId="5274" priority="5272" operator="containsText" text="Param">
      <formula>NOT(ISERROR(SEARCH("Param",G362)))</formula>
    </cfRule>
  </conditionalFormatting>
  <conditionalFormatting sqref="I362">
    <cfRule type="cellIs" dxfId="5273" priority="5271" operator="lessThan">
      <formula>0</formula>
    </cfRule>
  </conditionalFormatting>
  <conditionalFormatting sqref="D362">
    <cfRule type="containsText" dxfId="5272" priority="5269" operator="containsText" text="Dec">
      <formula>NOT(ISERROR(SEARCH("Dec",D362)))</formula>
    </cfRule>
    <cfRule type="containsText" dxfId="5271" priority="5270" operator="containsText" text="Inc">
      <formula>NOT(ISERROR(SEARCH("Inc",D362)))</formula>
    </cfRule>
  </conditionalFormatting>
  <conditionalFormatting sqref="F362">
    <cfRule type="cellIs" dxfId="5270" priority="5267" operator="equal">
      <formula>"Unlocked"</formula>
    </cfRule>
    <cfRule type="cellIs" dxfId="5269" priority="5268" operator="equal">
      <formula>"Locked"</formula>
    </cfRule>
  </conditionalFormatting>
  <conditionalFormatting sqref="G362">
    <cfRule type="containsText" dxfId="5268" priority="5266" operator="containsText" text="Param">
      <formula>NOT(ISERROR(SEARCH("Param",G362)))</formula>
    </cfRule>
  </conditionalFormatting>
  <conditionalFormatting sqref="I362">
    <cfRule type="cellIs" dxfId="5267" priority="5265" operator="lessThan">
      <formula>0</formula>
    </cfRule>
  </conditionalFormatting>
  <conditionalFormatting sqref="D362">
    <cfRule type="containsText" dxfId="5266" priority="5263" operator="containsText" text="Dec">
      <formula>NOT(ISERROR(SEARCH("Dec",D362)))</formula>
    </cfRule>
    <cfRule type="containsText" dxfId="5265" priority="5264" operator="containsText" text="Inc">
      <formula>NOT(ISERROR(SEARCH("Inc",D362)))</formula>
    </cfRule>
  </conditionalFormatting>
  <conditionalFormatting sqref="F362">
    <cfRule type="cellIs" dxfId="5264" priority="5261" operator="equal">
      <formula>"Unlocked"</formula>
    </cfRule>
    <cfRule type="cellIs" dxfId="5263" priority="5262" operator="equal">
      <formula>"Locked"</formula>
    </cfRule>
  </conditionalFormatting>
  <conditionalFormatting sqref="G362">
    <cfRule type="containsText" dxfId="5262" priority="5260" operator="containsText" text="Param">
      <formula>NOT(ISERROR(SEARCH("Param",G362)))</formula>
    </cfRule>
  </conditionalFormatting>
  <conditionalFormatting sqref="I362">
    <cfRule type="cellIs" dxfId="5261" priority="5259" operator="lessThan">
      <formula>0</formula>
    </cfRule>
  </conditionalFormatting>
  <conditionalFormatting sqref="D362">
    <cfRule type="containsText" dxfId="5260" priority="5257" operator="containsText" text="Dec">
      <formula>NOT(ISERROR(SEARCH("Dec",D362)))</formula>
    </cfRule>
    <cfRule type="containsText" dxfId="5259" priority="5258" operator="containsText" text="Inc">
      <formula>NOT(ISERROR(SEARCH("Inc",D362)))</formula>
    </cfRule>
  </conditionalFormatting>
  <conditionalFormatting sqref="F362">
    <cfRule type="cellIs" dxfId="5258" priority="5255" operator="equal">
      <formula>"Unlocked"</formula>
    </cfRule>
    <cfRule type="cellIs" dxfId="5257" priority="5256" operator="equal">
      <formula>"Locked"</formula>
    </cfRule>
  </conditionalFormatting>
  <conditionalFormatting sqref="G362">
    <cfRule type="containsText" dxfId="5256" priority="5254" operator="containsText" text="Param">
      <formula>NOT(ISERROR(SEARCH("Param",G362)))</formula>
    </cfRule>
  </conditionalFormatting>
  <conditionalFormatting sqref="I362">
    <cfRule type="cellIs" dxfId="5255" priority="5253" operator="lessThan">
      <formula>0</formula>
    </cfRule>
  </conditionalFormatting>
  <conditionalFormatting sqref="D362">
    <cfRule type="containsText" dxfId="5254" priority="5251" operator="containsText" text="Dec">
      <formula>NOT(ISERROR(SEARCH("Dec",D362)))</formula>
    </cfRule>
    <cfRule type="containsText" dxfId="5253" priority="5252" operator="containsText" text="Inc">
      <formula>NOT(ISERROR(SEARCH("Inc",D362)))</formula>
    </cfRule>
  </conditionalFormatting>
  <conditionalFormatting sqref="F362">
    <cfRule type="cellIs" dxfId="5252" priority="5249" operator="equal">
      <formula>"Unlocked"</formula>
    </cfRule>
    <cfRule type="cellIs" dxfId="5251" priority="5250" operator="equal">
      <formula>"Locked"</formula>
    </cfRule>
  </conditionalFormatting>
  <conditionalFormatting sqref="G362">
    <cfRule type="containsText" dxfId="5250" priority="5248" operator="containsText" text="Param">
      <formula>NOT(ISERROR(SEARCH("Param",G362)))</formula>
    </cfRule>
  </conditionalFormatting>
  <conditionalFormatting sqref="I362">
    <cfRule type="cellIs" dxfId="5249" priority="5247" operator="lessThan">
      <formula>0</formula>
    </cfRule>
  </conditionalFormatting>
  <conditionalFormatting sqref="D362">
    <cfRule type="containsText" dxfId="5248" priority="5245" operator="containsText" text="Dec">
      <formula>NOT(ISERROR(SEARCH("Dec",D362)))</formula>
    </cfRule>
    <cfRule type="containsText" dxfId="5247" priority="5246" operator="containsText" text="Inc">
      <formula>NOT(ISERROR(SEARCH("Inc",D362)))</formula>
    </cfRule>
  </conditionalFormatting>
  <conditionalFormatting sqref="F362">
    <cfRule type="cellIs" dxfId="5246" priority="5243" operator="equal">
      <formula>"Unlocked"</formula>
    </cfRule>
    <cfRule type="cellIs" dxfId="5245" priority="5244" operator="equal">
      <formula>"Locked"</formula>
    </cfRule>
  </conditionalFormatting>
  <conditionalFormatting sqref="G362">
    <cfRule type="containsText" dxfId="5244" priority="5242" operator="containsText" text="Param">
      <formula>NOT(ISERROR(SEARCH("Param",G362)))</formula>
    </cfRule>
  </conditionalFormatting>
  <conditionalFormatting sqref="I362">
    <cfRule type="cellIs" dxfId="5243" priority="5241" operator="lessThan">
      <formula>0</formula>
    </cfRule>
  </conditionalFormatting>
  <conditionalFormatting sqref="D362">
    <cfRule type="containsText" dxfId="5242" priority="5239" operator="containsText" text="Dec">
      <formula>NOT(ISERROR(SEARCH("Dec",D362)))</formula>
    </cfRule>
    <cfRule type="containsText" dxfId="5241" priority="5240" operator="containsText" text="Inc">
      <formula>NOT(ISERROR(SEARCH("Inc",D362)))</formula>
    </cfRule>
  </conditionalFormatting>
  <conditionalFormatting sqref="F362">
    <cfRule type="cellIs" dxfId="5240" priority="5237" operator="equal">
      <formula>"Unlocked"</formula>
    </cfRule>
    <cfRule type="cellIs" dxfId="5239" priority="5238" operator="equal">
      <formula>"Locked"</formula>
    </cfRule>
  </conditionalFormatting>
  <conditionalFormatting sqref="G362">
    <cfRule type="containsText" dxfId="5238" priority="5236" operator="containsText" text="Param">
      <formula>NOT(ISERROR(SEARCH("Param",G362)))</formula>
    </cfRule>
  </conditionalFormatting>
  <conditionalFormatting sqref="I362">
    <cfRule type="cellIs" dxfId="5237" priority="5235" operator="lessThan">
      <formula>0</formula>
    </cfRule>
  </conditionalFormatting>
  <conditionalFormatting sqref="D362">
    <cfRule type="containsText" dxfId="5236" priority="5233" operator="containsText" text="Dec">
      <formula>NOT(ISERROR(SEARCH("Dec",D362)))</formula>
    </cfRule>
    <cfRule type="containsText" dxfId="5235" priority="5234" operator="containsText" text="Inc">
      <formula>NOT(ISERROR(SEARCH("Inc",D362)))</formula>
    </cfRule>
  </conditionalFormatting>
  <conditionalFormatting sqref="F362">
    <cfRule type="cellIs" dxfId="5234" priority="5231" operator="equal">
      <formula>"Unlocked"</formula>
    </cfRule>
    <cfRule type="cellIs" dxfId="5233" priority="5232" operator="equal">
      <formula>"Locked"</formula>
    </cfRule>
  </conditionalFormatting>
  <conditionalFormatting sqref="G362">
    <cfRule type="containsText" dxfId="5232" priority="5230" operator="containsText" text="Param">
      <formula>NOT(ISERROR(SEARCH("Param",G362)))</formula>
    </cfRule>
  </conditionalFormatting>
  <conditionalFormatting sqref="I362">
    <cfRule type="cellIs" dxfId="5231" priority="5229" operator="lessThan">
      <formula>0</formula>
    </cfRule>
  </conditionalFormatting>
  <conditionalFormatting sqref="D362">
    <cfRule type="containsText" dxfId="5230" priority="5227" operator="containsText" text="Dec">
      <formula>NOT(ISERROR(SEARCH("Dec",D362)))</formula>
    </cfRule>
    <cfRule type="containsText" dxfId="5229" priority="5228" operator="containsText" text="Inc">
      <formula>NOT(ISERROR(SEARCH("Inc",D362)))</formula>
    </cfRule>
  </conditionalFormatting>
  <conditionalFormatting sqref="F362">
    <cfRule type="cellIs" dxfId="5228" priority="5225" operator="equal">
      <formula>"Unlocked"</formula>
    </cfRule>
    <cfRule type="cellIs" dxfId="5227" priority="5226" operator="equal">
      <formula>"Locked"</formula>
    </cfRule>
  </conditionalFormatting>
  <conditionalFormatting sqref="G362">
    <cfRule type="containsText" dxfId="5226" priority="5224" operator="containsText" text="Param">
      <formula>NOT(ISERROR(SEARCH("Param",G362)))</formula>
    </cfRule>
  </conditionalFormatting>
  <conditionalFormatting sqref="I362">
    <cfRule type="cellIs" dxfId="5225" priority="5223" operator="lessThan">
      <formula>0</formula>
    </cfRule>
  </conditionalFormatting>
  <conditionalFormatting sqref="D362">
    <cfRule type="containsText" dxfId="5224" priority="5221" operator="containsText" text="Dec">
      <formula>NOT(ISERROR(SEARCH("Dec",D362)))</formula>
    </cfRule>
    <cfRule type="containsText" dxfId="5223" priority="5222" operator="containsText" text="Inc">
      <formula>NOT(ISERROR(SEARCH("Inc",D362)))</formula>
    </cfRule>
  </conditionalFormatting>
  <conditionalFormatting sqref="F362">
    <cfRule type="cellIs" dxfId="5222" priority="5219" operator="equal">
      <formula>"Unlocked"</formula>
    </cfRule>
    <cfRule type="cellIs" dxfId="5221" priority="5220" operator="equal">
      <formula>"Locked"</formula>
    </cfRule>
  </conditionalFormatting>
  <conditionalFormatting sqref="G362">
    <cfRule type="containsText" dxfId="5220" priority="5218" operator="containsText" text="Param">
      <formula>NOT(ISERROR(SEARCH("Param",G362)))</formula>
    </cfRule>
  </conditionalFormatting>
  <conditionalFormatting sqref="I362">
    <cfRule type="cellIs" dxfId="5219" priority="5217" operator="lessThan">
      <formula>0</formula>
    </cfRule>
  </conditionalFormatting>
  <conditionalFormatting sqref="D362">
    <cfRule type="containsText" dxfId="5218" priority="5215" operator="containsText" text="Dec">
      <formula>NOT(ISERROR(SEARCH("Dec",D362)))</formula>
    </cfRule>
    <cfRule type="containsText" dxfId="5217" priority="5216" operator="containsText" text="Inc">
      <formula>NOT(ISERROR(SEARCH("Inc",D362)))</formula>
    </cfRule>
  </conditionalFormatting>
  <conditionalFormatting sqref="F364:F365">
    <cfRule type="cellIs" dxfId="5216" priority="5213" operator="equal">
      <formula>"Unlocked"</formula>
    </cfRule>
    <cfRule type="cellIs" dxfId="5215" priority="5214" operator="equal">
      <formula>"Locked"</formula>
    </cfRule>
  </conditionalFormatting>
  <conditionalFormatting sqref="G364:G365">
    <cfRule type="containsText" dxfId="5214" priority="5212" operator="containsText" text="Param">
      <formula>NOT(ISERROR(SEARCH("Param",G364)))</formula>
    </cfRule>
  </conditionalFormatting>
  <conditionalFormatting sqref="I364:I365">
    <cfRule type="cellIs" dxfId="5213" priority="5211" operator="lessThan">
      <formula>0</formula>
    </cfRule>
  </conditionalFormatting>
  <conditionalFormatting sqref="D364:D365">
    <cfRule type="containsText" dxfId="5212" priority="5209" operator="containsText" text="Dec">
      <formula>NOT(ISERROR(SEARCH("Dec",D364)))</formula>
    </cfRule>
    <cfRule type="containsText" dxfId="5211" priority="5210" operator="containsText" text="Inc">
      <formula>NOT(ISERROR(SEARCH("Inc",D364)))</formula>
    </cfRule>
  </conditionalFormatting>
  <conditionalFormatting sqref="F366:F368">
    <cfRule type="cellIs" dxfId="5210" priority="5207" operator="equal">
      <formula>"Unlocked"</formula>
    </cfRule>
    <cfRule type="cellIs" dxfId="5209" priority="5208" operator="equal">
      <formula>"Locked"</formula>
    </cfRule>
  </conditionalFormatting>
  <conditionalFormatting sqref="G366:G368">
    <cfRule type="containsText" dxfId="5208" priority="5206" operator="containsText" text="Param">
      <formula>NOT(ISERROR(SEARCH("Param",G366)))</formula>
    </cfRule>
  </conditionalFormatting>
  <conditionalFormatting sqref="I366:I368">
    <cfRule type="cellIs" dxfId="5207" priority="5205" operator="lessThan">
      <formula>0</formula>
    </cfRule>
  </conditionalFormatting>
  <conditionalFormatting sqref="D366:D368">
    <cfRule type="containsText" dxfId="5206" priority="5203" operator="containsText" text="Dec">
      <formula>NOT(ISERROR(SEARCH("Dec",D366)))</formula>
    </cfRule>
    <cfRule type="containsText" dxfId="5205" priority="5204" operator="containsText" text="Inc">
      <formula>NOT(ISERROR(SEARCH("Inc",D366)))</formula>
    </cfRule>
  </conditionalFormatting>
  <conditionalFormatting sqref="F366:F367">
    <cfRule type="cellIs" dxfId="5204" priority="5201" operator="equal">
      <formula>"Unlocked"</formula>
    </cfRule>
    <cfRule type="cellIs" dxfId="5203" priority="5202" operator="equal">
      <formula>"Locked"</formula>
    </cfRule>
  </conditionalFormatting>
  <conditionalFormatting sqref="G366:G367">
    <cfRule type="containsText" dxfId="5202" priority="5200" operator="containsText" text="Param">
      <formula>NOT(ISERROR(SEARCH("Param",G366)))</formula>
    </cfRule>
  </conditionalFormatting>
  <conditionalFormatting sqref="I366:I367">
    <cfRule type="cellIs" dxfId="5201" priority="5199" operator="lessThan">
      <formula>0</formula>
    </cfRule>
  </conditionalFormatting>
  <conditionalFormatting sqref="D366:D367">
    <cfRule type="containsText" dxfId="5200" priority="5197" operator="containsText" text="Dec">
      <formula>NOT(ISERROR(SEARCH("Dec",D366)))</formula>
    </cfRule>
    <cfRule type="containsText" dxfId="5199" priority="5198" operator="containsText" text="Inc">
      <formula>NOT(ISERROR(SEARCH("Inc",D366)))</formula>
    </cfRule>
  </conditionalFormatting>
  <conditionalFormatting sqref="F366:F367">
    <cfRule type="cellIs" dxfId="5198" priority="5195" operator="equal">
      <formula>"Unlocked"</formula>
    </cfRule>
    <cfRule type="cellIs" dxfId="5197" priority="5196" operator="equal">
      <formula>"Locked"</formula>
    </cfRule>
  </conditionalFormatting>
  <conditionalFormatting sqref="G366:G367">
    <cfRule type="containsText" dxfId="5196" priority="5194" operator="containsText" text="Param">
      <formula>NOT(ISERROR(SEARCH("Param",G366)))</formula>
    </cfRule>
  </conditionalFormatting>
  <conditionalFormatting sqref="I366:I367">
    <cfRule type="cellIs" dxfId="5195" priority="5193" operator="lessThan">
      <formula>0</formula>
    </cfRule>
  </conditionalFormatting>
  <conditionalFormatting sqref="D366:D367">
    <cfRule type="containsText" dxfId="5194" priority="5191" operator="containsText" text="Dec">
      <formula>NOT(ISERROR(SEARCH("Dec",D366)))</formula>
    </cfRule>
    <cfRule type="containsText" dxfId="5193" priority="5192" operator="containsText" text="Inc">
      <formula>NOT(ISERROR(SEARCH("Inc",D366)))</formula>
    </cfRule>
  </conditionalFormatting>
  <conditionalFormatting sqref="F366:F367">
    <cfRule type="cellIs" dxfId="5192" priority="5189" operator="equal">
      <formula>"Unlocked"</formula>
    </cfRule>
    <cfRule type="cellIs" dxfId="5191" priority="5190" operator="equal">
      <formula>"Locked"</formula>
    </cfRule>
  </conditionalFormatting>
  <conditionalFormatting sqref="G366:G367">
    <cfRule type="containsText" dxfId="5190" priority="5188" operator="containsText" text="Param">
      <formula>NOT(ISERROR(SEARCH("Param",G366)))</formula>
    </cfRule>
  </conditionalFormatting>
  <conditionalFormatting sqref="I366:I367">
    <cfRule type="cellIs" dxfId="5189" priority="5187" operator="lessThan">
      <formula>0</formula>
    </cfRule>
  </conditionalFormatting>
  <conditionalFormatting sqref="D366:D367">
    <cfRule type="containsText" dxfId="5188" priority="5185" operator="containsText" text="Dec">
      <formula>NOT(ISERROR(SEARCH("Dec",D366)))</formula>
    </cfRule>
    <cfRule type="containsText" dxfId="5187" priority="5186" operator="containsText" text="Inc">
      <formula>NOT(ISERROR(SEARCH("Inc",D366)))</formula>
    </cfRule>
  </conditionalFormatting>
  <conditionalFormatting sqref="F366:F367">
    <cfRule type="cellIs" dxfId="5186" priority="5183" operator="equal">
      <formula>"Unlocked"</formula>
    </cfRule>
    <cfRule type="cellIs" dxfId="5185" priority="5184" operator="equal">
      <formula>"Locked"</formula>
    </cfRule>
  </conditionalFormatting>
  <conditionalFormatting sqref="G366:G367">
    <cfRule type="containsText" dxfId="5184" priority="5182" operator="containsText" text="Param">
      <formula>NOT(ISERROR(SEARCH("Param",G366)))</formula>
    </cfRule>
  </conditionalFormatting>
  <conditionalFormatting sqref="I366:I367">
    <cfRule type="cellIs" dxfId="5183" priority="5181" operator="lessThan">
      <formula>0</formula>
    </cfRule>
  </conditionalFormatting>
  <conditionalFormatting sqref="D366:D367">
    <cfRule type="containsText" dxfId="5182" priority="5179" operator="containsText" text="Dec">
      <formula>NOT(ISERROR(SEARCH("Dec",D366)))</formula>
    </cfRule>
    <cfRule type="containsText" dxfId="5181" priority="5180" operator="containsText" text="Inc">
      <formula>NOT(ISERROR(SEARCH("Inc",D366)))</formula>
    </cfRule>
  </conditionalFormatting>
  <conditionalFormatting sqref="F366:F367">
    <cfRule type="cellIs" dxfId="5180" priority="5177" operator="equal">
      <formula>"Unlocked"</formula>
    </cfRule>
    <cfRule type="cellIs" dxfId="5179" priority="5178" operator="equal">
      <formula>"Locked"</formula>
    </cfRule>
  </conditionalFormatting>
  <conditionalFormatting sqref="G366:G367">
    <cfRule type="containsText" dxfId="5178" priority="5176" operator="containsText" text="Param">
      <formula>NOT(ISERROR(SEARCH("Param",G366)))</formula>
    </cfRule>
  </conditionalFormatting>
  <conditionalFormatting sqref="I366:I367">
    <cfRule type="cellIs" dxfId="5177" priority="5175" operator="lessThan">
      <formula>0</formula>
    </cfRule>
  </conditionalFormatting>
  <conditionalFormatting sqref="D366:D367">
    <cfRule type="containsText" dxfId="5176" priority="5173" operator="containsText" text="Dec">
      <formula>NOT(ISERROR(SEARCH("Dec",D366)))</formula>
    </cfRule>
    <cfRule type="containsText" dxfId="5175" priority="5174" operator="containsText" text="Inc">
      <formula>NOT(ISERROR(SEARCH("Inc",D366)))</formula>
    </cfRule>
  </conditionalFormatting>
  <conditionalFormatting sqref="F366:F367">
    <cfRule type="cellIs" dxfId="5174" priority="5171" operator="equal">
      <formula>"Unlocked"</formula>
    </cfRule>
    <cfRule type="cellIs" dxfId="5173" priority="5172" operator="equal">
      <formula>"Locked"</formula>
    </cfRule>
  </conditionalFormatting>
  <conditionalFormatting sqref="G366:G367">
    <cfRule type="containsText" dxfId="5172" priority="5170" operator="containsText" text="Param">
      <formula>NOT(ISERROR(SEARCH("Param",G366)))</formula>
    </cfRule>
  </conditionalFormatting>
  <conditionalFormatting sqref="I366:I367">
    <cfRule type="cellIs" dxfId="5171" priority="5169" operator="lessThan">
      <formula>0</formula>
    </cfRule>
  </conditionalFormatting>
  <conditionalFormatting sqref="D366:D367">
    <cfRule type="containsText" dxfId="5170" priority="5167" operator="containsText" text="Dec">
      <formula>NOT(ISERROR(SEARCH("Dec",D366)))</formula>
    </cfRule>
    <cfRule type="containsText" dxfId="5169" priority="5168" operator="containsText" text="Inc">
      <formula>NOT(ISERROR(SEARCH("Inc",D366)))</formula>
    </cfRule>
  </conditionalFormatting>
  <conditionalFormatting sqref="F366:F367">
    <cfRule type="cellIs" dxfId="5168" priority="5165" operator="equal">
      <formula>"Unlocked"</formula>
    </cfRule>
    <cfRule type="cellIs" dxfId="5167" priority="5166" operator="equal">
      <formula>"Locked"</formula>
    </cfRule>
  </conditionalFormatting>
  <conditionalFormatting sqref="G366:G367">
    <cfRule type="containsText" dxfId="5166" priority="5164" operator="containsText" text="Param">
      <formula>NOT(ISERROR(SEARCH("Param",G366)))</formula>
    </cfRule>
  </conditionalFormatting>
  <conditionalFormatting sqref="I366:I367">
    <cfRule type="cellIs" dxfId="5165" priority="5163" operator="lessThan">
      <formula>0</formula>
    </cfRule>
  </conditionalFormatting>
  <conditionalFormatting sqref="D366:D367">
    <cfRule type="containsText" dxfId="5164" priority="5161" operator="containsText" text="Dec">
      <formula>NOT(ISERROR(SEARCH("Dec",D366)))</formula>
    </cfRule>
    <cfRule type="containsText" dxfId="5163" priority="5162" operator="containsText" text="Inc">
      <formula>NOT(ISERROR(SEARCH("Inc",D366)))</formula>
    </cfRule>
  </conditionalFormatting>
  <conditionalFormatting sqref="F366:F367">
    <cfRule type="cellIs" dxfId="5162" priority="5159" operator="equal">
      <formula>"Unlocked"</formula>
    </cfRule>
    <cfRule type="cellIs" dxfId="5161" priority="5160" operator="equal">
      <formula>"Locked"</formula>
    </cfRule>
  </conditionalFormatting>
  <conditionalFormatting sqref="G366:G367">
    <cfRule type="containsText" dxfId="5160" priority="5158" operator="containsText" text="Param">
      <formula>NOT(ISERROR(SEARCH("Param",G366)))</formula>
    </cfRule>
  </conditionalFormatting>
  <conditionalFormatting sqref="I366:I367">
    <cfRule type="cellIs" dxfId="5159" priority="5157" operator="lessThan">
      <formula>0</formula>
    </cfRule>
  </conditionalFormatting>
  <conditionalFormatting sqref="D366:D367">
    <cfRule type="containsText" dxfId="5158" priority="5155" operator="containsText" text="Dec">
      <formula>NOT(ISERROR(SEARCH("Dec",D366)))</formula>
    </cfRule>
    <cfRule type="containsText" dxfId="5157" priority="5156" operator="containsText" text="Inc">
      <formula>NOT(ISERROR(SEARCH("Inc",D366)))</formula>
    </cfRule>
  </conditionalFormatting>
  <conditionalFormatting sqref="F366:F367">
    <cfRule type="cellIs" dxfId="5156" priority="5153" operator="equal">
      <formula>"Unlocked"</formula>
    </cfRule>
    <cfRule type="cellIs" dxfId="5155" priority="5154" operator="equal">
      <formula>"Locked"</formula>
    </cfRule>
  </conditionalFormatting>
  <conditionalFormatting sqref="G366:G367">
    <cfRule type="containsText" dxfId="5154" priority="5152" operator="containsText" text="Param">
      <formula>NOT(ISERROR(SEARCH("Param",G366)))</formula>
    </cfRule>
  </conditionalFormatting>
  <conditionalFormatting sqref="I366:I367">
    <cfRule type="cellIs" dxfId="5153" priority="5151" operator="lessThan">
      <formula>0</formula>
    </cfRule>
  </conditionalFormatting>
  <conditionalFormatting sqref="D366:D367">
    <cfRule type="containsText" dxfId="5152" priority="5149" operator="containsText" text="Dec">
      <formula>NOT(ISERROR(SEARCH("Dec",D366)))</formula>
    </cfRule>
    <cfRule type="containsText" dxfId="5151" priority="5150" operator="containsText" text="Inc">
      <formula>NOT(ISERROR(SEARCH("Inc",D366)))</formula>
    </cfRule>
  </conditionalFormatting>
  <conditionalFormatting sqref="F366:F367">
    <cfRule type="cellIs" dxfId="5150" priority="5147" operator="equal">
      <formula>"Unlocked"</formula>
    </cfRule>
    <cfRule type="cellIs" dxfId="5149" priority="5148" operator="equal">
      <formula>"Locked"</formula>
    </cfRule>
  </conditionalFormatting>
  <conditionalFormatting sqref="G366:G367">
    <cfRule type="containsText" dxfId="5148" priority="5146" operator="containsText" text="Param">
      <formula>NOT(ISERROR(SEARCH("Param",G366)))</formula>
    </cfRule>
  </conditionalFormatting>
  <conditionalFormatting sqref="I366:I367">
    <cfRule type="cellIs" dxfId="5147" priority="5145" operator="lessThan">
      <formula>0</formula>
    </cfRule>
  </conditionalFormatting>
  <conditionalFormatting sqref="D366:D367">
    <cfRule type="containsText" dxfId="5146" priority="5143" operator="containsText" text="Dec">
      <formula>NOT(ISERROR(SEARCH("Dec",D366)))</formula>
    </cfRule>
    <cfRule type="containsText" dxfId="5145" priority="5144" operator="containsText" text="Inc">
      <formula>NOT(ISERROR(SEARCH("Inc",D366)))</formula>
    </cfRule>
  </conditionalFormatting>
  <conditionalFormatting sqref="F366:F367">
    <cfRule type="cellIs" dxfId="5144" priority="5141" operator="equal">
      <formula>"Unlocked"</formula>
    </cfRule>
    <cfRule type="cellIs" dxfId="5143" priority="5142" operator="equal">
      <formula>"Locked"</formula>
    </cfRule>
  </conditionalFormatting>
  <conditionalFormatting sqref="G366:G367">
    <cfRule type="containsText" dxfId="5142" priority="5140" operator="containsText" text="Param">
      <formula>NOT(ISERROR(SEARCH("Param",G366)))</formula>
    </cfRule>
  </conditionalFormatting>
  <conditionalFormatting sqref="I366:I367">
    <cfRule type="cellIs" dxfId="5141" priority="5139" operator="lessThan">
      <formula>0</formula>
    </cfRule>
  </conditionalFormatting>
  <conditionalFormatting sqref="D366:D367">
    <cfRule type="containsText" dxfId="5140" priority="5137" operator="containsText" text="Dec">
      <formula>NOT(ISERROR(SEARCH("Dec",D366)))</formula>
    </cfRule>
    <cfRule type="containsText" dxfId="5139" priority="5138" operator="containsText" text="Inc">
      <formula>NOT(ISERROR(SEARCH("Inc",D366)))</formula>
    </cfRule>
  </conditionalFormatting>
  <conditionalFormatting sqref="F366:F367">
    <cfRule type="cellIs" dxfId="5138" priority="5135" operator="equal">
      <formula>"Unlocked"</formula>
    </cfRule>
    <cfRule type="cellIs" dxfId="5137" priority="5136" operator="equal">
      <formula>"Locked"</formula>
    </cfRule>
  </conditionalFormatting>
  <conditionalFormatting sqref="G366:G367">
    <cfRule type="containsText" dxfId="5136" priority="5134" operator="containsText" text="Param">
      <formula>NOT(ISERROR(SEARCH("Param",G366)))</formula>
    </cfRule>
  </conditionalFormatting>
  <conditionalFormatting sqref="I366:I367">
    <cfRule type="cellIs" dxfId="5135" priority="5133" operator="lessThan">
      <formula>0</formula>
    </cfRule>
  </conditionalFormatting>
  <conditionalFormatting sqref="D366:D367">
    <cfRule type="containsText" dxfId="5134" priority="5131" operator="containsText" text="Dec">
      <formula>NOT(ISERROR(SEARCH("Dec",D366)))</formula>
    </cfRule>
    <cfRule type="containsText" dxfId="5133" priority="5132" operator="containsText" text="Inc">
      <formula>NOT(ISERROR(SEARCH("Inc",D366)))</formula>
    </cfRule>
  </conditionalFormatting>
  <conditionalFormatting sqref="F366:F367">
    <cfRule type="cellIs" dxfId="5132" priority="5129" operator="equal">
      <formula>"Unlocked"</formula>
    </cfRule>
    <cfRule type="cellIs" dxfId="5131" priority="5130" operator="equal">
      <formula>"Locked"</formula>
    </cfRule>
  </conditionalFormatting>
  <conditionalFormatting sqref="G366:G367">
    <cfRule type="containsText" dxfId="5130" priority="5128" operator="containsText" text="Param">
      <formula>NOT(ISERROR(SEARCH("Param",G366)))</formula>
    </cfRule>
  </conditionalFormatting>
  <conditionalFormatting sqref="I366:I367">
    <cfRule type="cellIs" dxfId="5129" priority="5127" operator="lessThan">
      <formula>0</formula>
    </cfRule>
  </conditionalFormatting>
  <conditionalFormatting sqref="D366:D367">
    <cfRule type="containsText" dxfId="5128" priority="5125" operator="containsText" text="Dec">
      <formula>NOT(ISERROR(SEARCH("Dec",D366)))</formula>
    </cfRule>
    <cfRule type="containsText" dxfId="5127" priority="5126" operator="containsText" text="Inc">
      <formula>NOT(ISERROR(SEARCH("Inc",D366)))</formula>
    </cfRule>
  </conditionalFormatting>
  <conditionalFormatting sqref="F366:F367">
    <cfRule type="cellIs" dxfId="5126" priority="5123" operator="equal">
      <formula>"Unlocked"</formula>
    </cfRule>
    <cfRule type="cellIs" dxfId="5125" priority="5124" operator="equal">
      <formula>"Locked"</formula>
    </cfRule>
  </conditionalFormatting>
  <conditionalFormatting sqref="G366:G367">
    <cfRule type="containsText" dxfId="5124" priority="5122" operator="containsText" text="Param">
      <formula>NOT(ISERROR(SEARCH("Param",G366)))</formula>
    </cfRule>
  </conditionalFormatting>
  <conditionalFormatting sqref="I366:I367">
    <cfRule type="cellIs" dxfId="5123" priority="5121" operator="lessThan">
      <formula>0</formula>
    </cfRule>
  </conditionalFormatting>
  <conditionalFormatting sqref="D366:D367">
    <cfRule type="containsText" dxfId="5122" priority="5119" operator="containsText" text="Dec">
      <formula>NOT(ISERROR(SEARCH("Dec",D366)))</formula>
    </cfRule>
    <cfRule type="containsText" dxfId="5121" priority="5120" operator="containsText" text="Inc">
      <formula>NOT(ISERROR(SEARCH("Inc",D366)))</formula>
    </cfRule>
  </conditionalFormatting>
  <conditionalFormatting sqref="F366:F367">
    <cfRule type="cellIs" dxfId="5120" priority="5117" operator="equal">
      <formula>"Unlocked"</formula>
    </cfRule>
    <cfRule type="cellIs" dxfId="5119" priority="5118" operator="equal">
      <formula>"Locked"</formula>
    </cfRule>
  </conditionalFormatting>
  <conditionalFormatting sqref="G366:G367">
    <cfRule type="containsText" dxfId="5118" priority="5116" operator="containsText" text="Param">
      <formula>NOT(ISERROR(SEARCH("Param",G366)))</formula>
    </cfRule>
  </conditionalFormatting>
  <conditionalFormatting sqref="I366:I367">
    <cfRule type="cellIs" dxfId="5117" priority="5115" operator="lessThan">
      <formula>0</formula>
    </cfRule>
  </conditionalFormatting>
  <conditionalFormatting sqref="D366:D367">
    <cfRule type="containsText" dxfId="5116" priority="5113" operator="containsText" text="Dec">
      <formula>NOT(ISERROR(SEARCH("Dec",D366)))</formula>
    </cfRule>
    <cfRule type="containsText" dxfId="5115" priority="5114" operator="containsText" text="Inc">
      <formula>NOT(ISERROR(SEARCH("Inc",D366)))</formula>
    </cfRule>
  </conditionalFormatting>
  <conditionalFormatting sqref="F366:F367">
    <cfRule type="cellIs" dxfId="5114" priority="5111" operator="equal">
      <formula>"Unlocked"</formula>
    </cfRule>
    <cfRule type="cellIs" dxfId="5113" priority="5112" operator="equal">
      <formula>"Locked"</formula>
    </cfRule>
  </conditionalFormatting>
  <conditionalFormatting sqref="G366:G367">
    <cfRule type="containsText" dxfId="5112" priority="5110" operator="containsText" text="Param">
      <formula>NOT(ISERROR(SEARCH("Param",G366)))</formula>
    </cfRule>
  </conditionalFormatting>
  <conditionalFormatting sqref="I366:I367">
    <cfRule type="cellIs" dxfId="5111" priority="5109" operator="lessThan">
      <formula>0</formula>
    </cfRule>
  </conditionalFormatting>
  <conditionalFormatting sqref="D366:D367">
    <cfRule type="containsText" dxfId="5110" priority="5107" operator="containsText" text="Dec">
      <formula>NOT(ISERROR(SEARCH("Dec",D366)))</formula>
    </cfRule>
    <cfRule type="containsText" dxfId="5109" priority="5108" operator="containsText" text="Inc">
      <formula>NOT(ISERROR(SEARCH("Inc",D366)))</formula>
    </cfRule>
  </conditionalFormatting>
  <conditionalFormatting sqref="F366:F367">
    <cfRule type="cellIs" dxfId="5108" priority="5105" operator="equal">
      <formula>"Unlocked"</formula>
    </cfRule>
    <cfRule type="cellIs" dxfId="5107" priority="5106" operator="equal">
      <formula>"Locked"</formula>
    </cfRule>
  </conditionalFormatting>
  <conditionalFormatting sqref="G366:G367">
    <cfRule type="containsText" dxfId="5106" priority="5104" operator="containsText" text="Param">
      <formula>NOT(ISERROR(SEARCH("Param",G366)))</formula>
    </cfRule>
  </conditionalFormatting>
  <conditionalFormatting sqref="I366:I367">
    <cfRule type="cellIs" dxfId="5105" priority="5103" operator="lessThan">
      <formula>0</formula>
    </cfRule>
  </conditionalFormatting>
  <conditionalFormatting sqref="D366:D367">
    <cfRule type="containsText" dxfId="5104" priority="5101" operator="containsText" text="Dec">
      <formula>NOT(ISERROR(SEARCH("Dec",D366)))</formula>
    </cfRule>
    <cfRule type="containsText" dxfId="5103" priority="5102" operator="containsText" text="Inc">
      <formula>NOT(ISERROR(SEARCH("Inc",D366)))</formula>
    </cfRule>
  </conditionalFormatting>
  <conditionalFormatting sqref="F366:F367">
    <cfRule type="cellIs" dxfId="5102" priority="5099" operator="equal">
      <formula>"Unlocked"</formula>
    </cfRule>
    <cfRule type="cellIs" dxfId="5101" priority="5100" operator="equal">
      <formula>"Locked"</formula>
    </cfRule>
  </conditionalFormatting>
  <conditionalFormatting sqref="G366:G367">
    <cfRule type="containsText" dxfId="5100" priority="5098" operator="containsText" text="Param">
      <formula>NOT(ISERROR(SEARCH("Param",G366)))</formula>
    </cfRule>
  </conditionalFormatting>
  <conditionalFormatting sqref="I366:I367">
    <cfRule type="cellIs" dxfId="5099" priority="5097" operator="lessThan">
      <formula>0</formula>
    </cfRule>
  </conditionalFormatting>
  <conditionalFormatting sqref="D366:D367">
    <cfRule type="containsText" dxfId="5098" priority="5095" operator="containsText" text="Dec">
      <formula>NOT(ISERROR(SEARCH("Dec",D366)))</formula>
    </cfRule>
    <cfRule type="containsText" dxfId="5097" priority="5096" operator="containsText" text="Inc">
      <formula>NOT(ISERROR(SEARCH("Inc",D366)))</formula>
    </cfRule>
  </conditionalFormatting>
  <conditionalFormatting sqref="F366:F367">
    <cfRule type="cellIs" dxfId="5096" priority="5093" operator="equal">
      <formula>"Unlocked"</formula>
    </cfRule>
    <cfRule type="cellIs" dxfId="5095" priority="5094" operator="equal">
      <formula>"Locked"</formula>
    </cfRule>
  </conditionalFormatting>
  <conditionalFormatting sqref="G366:G367">
    <cfRule type="containsText" dxfId="5094" priority="5092" operator="containsText" text="Param">
      <formula>NOT(ISERROR(SEARCH("Param",G366)))</formula>
    </cfRule>
  </conditionalFormatting>
  <conditionalFormatting sqref="I366:I367">
    <cfRule type="cellIs" dxfId="5093" priority="5091" operator="lessThan">
      <formula>0</formula>
    </cfRule>
  </conditionalFormatting>
  <conditionalFormatting sqref="D366:D367">
    <cfRule type="containsText" dxfId="5092" priority="5089" operator="containsText" text="Dec">
      <formula>NOT(ISERROR(SEARCH("Dec",D366)))</formula>
    </cfRule>
    <cfRule type="containsText" dxfId="5091" priority="5090" operator="containsText" text="Inc">
      <formula>NOT(ISERROR(SEARCH("Inc",D366)))</formula>
    </cfRule>
  </conditionalFormatting>
  <conditionalFormatting sqref="F368">
    <cfRule type="cellIs" dxfId="5090" priority="5087" operator="equal">
      <formula>"Unlocked"</formula>
    </cfRule>
    <cfRule type="cellIs" dxfId="5089" priority="5088" operator="equal">
      <formula>"Locked"</formula>
    </cfRule>
  </conditionalFormatting>
  <conditionalFormatting sqref="G368">
    <cfRule type="containsText" dxfId="5088" priority="5086" operator="containsText" text="Param">
      <formula>NOT(ISERROR(SEARCH("Param",G368)))</formula>
    </cfRule>
  </conditionalFormatting>
  <conditionalFormatting sqref="I368">
    <cfRule type="cellIs" dxfId="5087" priority="5085" operator="lessThan">
      <formula>0</formula>
    </cfRule>
  </conditionalFormatting>
  <conditionalFormatting sqref="D368">
    <cfRule type="containsText" dxfId="5086" priority="5083" operator="containsText" text="Dec">
      <formula>NOT(ISERROR(SEARCH("Dec",D368)))</formula>
    </cfRule>
    <cfRule type="containsText" dxfId="5085" priority="5084" operator="containsText" text="Inc">
      <formula>NOT(ISERROR(SEARCH("Inc",D368)))</formula>
    </cfRule>
  </conditionalFormatting>
  <conditionalFormatting sqref="F368">
    <cfRule type="cellIs" dxfId="5084" priority="5081" operator="equal">
      <formula>"Unlocked"</formula>
    </cfRule>
    <cfRule type="cellIs" dxfId="5083" priority="5082" operator="equal">
      <formula>"Locked"</formula>
    </cfRule>
  </conditionalFormatting>
  <conditionalFormatting sqref="G368">
    <cfRule type="containsText" dxfId="5082" priority="5080" operator="containsText" text="Param">
      <formula>NOT(ISERROR(SEARCH("Param",G368)))</formula>
    </cfRule>
  </conditionalFormatting>
  <conditionalFormatting sqref="I368">
    <cfRule type="cellIs" dxfId="5081" priority="5079" operator="lessThan">
      <formula>0</formula>
    </cfRule>
  </conditionalFormatting>
  <conditionalFormatting sqref="D368">
    <cfRule type="containsText" dxfId="5080" priority="5077" operator="containsText" text="Dec">
      <formula>NOT(ISERROR(SEARCH("Dec",D368)))</formula>
    </cfRule>
    <cfRule type="containsText" dxfId="5079" priority="5078" operator="containsText" text="Inc">
      <formula>NOT(ISERROR(SEARCH("Inc",D368)))</formula>
    </cfRule>
  </conditionalFormatting>
  <conditionalFormatting sqref="F368">
    <cfRule type="cellIs" dxfId="5078" priority="5075" operator="equal">
      <formula>"Unlocked"</formula>
    </cfRule>
    <cfRule type="cellIs" dxfId="5077" priority="5076" operator="equal">
      <formula>"Locked"</formula>
    </cfRule>
  </conditionalFormatting>
  <conditionalFormatting sqref="G368">
    <cfRule type="containsText" dxfId="5076" priority="5074" operator="containsText" text="Param">
      <formula>NOT(ISERROR(SEARCH("Param",G368)))</formula>
    </cfRule>
  </conditionalFormatting>
  <conditionalFormatting sqref="I368">
    <cfRule type="cellIs" dxfId="5075" priority="5073" operator="lessThan">
      <formula>0</formula>
    </cfRule>
  </conditionalFormatting>
  <conditionalFormatting sqref="D368">
    <cfRule type="containsText" dxfId="5074" priority="5071" operator="containsText" text="Dec">
      <formula>NOT(ISERROR(SEARCH("Dec",D368)))</formula>
    </cfRule>
    <cfRule type="containsText" dxfId="5073" priority="5072" operator="containsText" text="Inc">
      <formula>NOT(ISERROR(SEARCH("Inc",D368)))</formula>
    </cfRule>
  </conditionalFormatting>
  <conditionalFormatting sqref="F368">
    <cfRule type="cellIs" dxfId="5072" priority="5069" operator="equal">
      <formula>"Unlocked"</formula>
    </cfRule>
    <cfRule type="cellIs" dxfId="5071" priority="5070" operator="equal">
      <formula>"Locked"</formula>
    </cfRule>
  </conditionalFormatting>
  <conditionalFormatting sqref="G368">
    <cfRule type="containsText" dxfId="5070" priority="5068" operator="containsText" text="Param">
      <formula>NOT(ISERROR(SEARCH("Param",G368)))</formula>
    </cfRule>
  </conditionalFormatting>
  <conditionalFormatting sqref="I368">
    <cfRule type="cellIs" dxfId="5069" priority="5067" operator="lessThan">
      <formula>0</formula>
    </cfRule>
  </conditionalFormatting>
  <conditionalFormatting sqref="D368">
    <cfRule type="containsText" dxfId="5068" priority="5065" operator="containsText" text="Dec">
      <formula>NOT(ISERROR(SEARCH("Dec",D368)))</formula>
    </cfRule>
    <cfRule type="containsText" dxfId="5067" priority="5066" operator="containsText" text="Inc">
      <formula>NOT(ISERROR(SEARCH("Inc",D368)))</formula>
    </cfRule>
  </conditionalFormatting>
  <conditionalFormatting sqref="F368">
    <cfRule type="cellIs" dxfId="5066" priority="5063" operator="equal">
      <formula>"Unlocked"</formula>
    </cfRule>
    <cfRule type="cellIs" dxfId="5065" priority="5064" operator="equal">
      <formula>"Locked"</formula>
    </cfRule>
  </conditionalFormatting>
  <conditionalFormatting sqref="G368">
    <cfRule type="containsText" dxfId="5064" priority="5062" operator="containsText" text="Param">
      <formula>NOT(ISERROR(SEARCH("Param",G368)))</formula>
    </cfRule>
  </conditionalFormatting>
  <conditionalFormatting sqref="I368">
    <cfRule type="cellIs" dxfId="5063" priority="5061" operator="lessThan">
      <formula>0</formula>
    </cfRule>
  </conditionalFormatting>
  <conditionalFormatting sqref="D368">
    <cfRule type="containsText" dxfId="5062" priority="5059" operator="containsText" text="Dec">
      <formula>NOT(ISERROR(SEARCH("Dec",D368)))</formula>
    </cfRule>
    <cfRule type="containsText" dxfId="5061" priority="5060" operator="containsText" text="Inc">
      <formula>NOT(ISERROR(SEARCH("Inc",D368)))</formula>
    </cfRule>
  </conditionalFormatting>
  <conditionalFormatting sqref="F368">
    <cfRule type="cellIs" dxfId="5060" priority="5057" operator="equal">
      <formula>"Unlocked"</formula>
    </cfRule>
    <cfRule type="cellIs" dxfId="5059" priority="5058" operator="equal">
      <formula>"Locked"</formula>
    </cfRule>
  </conditionalFormatting>
  <conditionalFormatting sqref="G368">
    <cfRule type="containsText" dxfId="5058" priority="5056" operator="containsText" text="Param">
      <formula>NOT(ISERROR(SEARCH("Param",G368)))</formula>
    </cfRule>
  </conditionalFormatting>
  <conditionalFormatting sqref="I368">
    <cfRule type="cellIs" dxfId="5057" priority="5055" operator="lessThan">
      <formula>0</formula>
    </cfRule>
  </conditionalFormatting>
  <conditionalFormatting sqref="D368">
    <cfRule type="containsText" dxfId="5056" priority="5053" operator="containsText" text="Dec">
      <formula>NOT(ISERROR(SEARCH("Dec",D368)))</formula>
    </cfRule>
    <cfRule type="containsText" dxfId="5055" priority="5054" operator="containsText" text="Inc">
      <formula>NOT(ISERROR(SEARCH("Inc",D368)))</formula>
    </cfRule>
  </conditionalFormatting>
  <conditionalFormatting sqref="F368">
    <cfRule type="cellIs" dxfId="5054" priority="5051" operator="equal">
      <formula>"Unlocked"</formula>
    </cfRule>
    <cfRule type="cellIs" dxfId="5053" priority="5052" operator="equal">
      <formula>"Locked"</formula>
    </cfRule>
  </conditionalFormatting>
  <conditionalFormatting sqref="G368">
    <cfRule type="containsText" dxfId="5052" priority="5050" operator="containsText" text="Param">
      <formula>NOT(ISERROR(SEARCH("Param",G368)))</formula>
    </cfRule>
  </conditionalFormatting>
  <conditionalFormatting sqref="I368">
    <cfRule type="cellIs" dxfId="5051" priority="5049" operator="lessThan">
      <formula>0</formula>
    </cfRule>
  </conditionalFormatting>
  <conditionalFormatting sqref="D368">
    <cfRule type="containsText" dxfId="5050" priority="5047" operator="containsText" text="Dec">
      <formula>NOT(ISERROR(SEARCH("Dec",D368)))</formula>
    </cfRule>
    <cfRule type="containsText" dxfId="5049" priority="5048" operator="containsText" text="Inc">
      <formula>NOT(ISERROR(SEARCH("Inc",D368)))</formula>
    </cfRule>
  </conditionalFormatting>
  <conditionalFormatting sqref="F368">
    <cfRule type="cellIs" dxfId="5048" priority="5045" operator="equal">
      <formula>"Unlocked"</formula>
    </cfRule>
    <cfRule type="cellIs" dxfId="5047" priority="5046" operator="equal">
      <formula>"Locked"</formula>
    </cfRule>
  </conditionalFormatting>
  <conditionalFormatting sqref="G368">
    <cfRule type="containsText" dxfId="5046" priority="5044" operator="containsText" text="Param">
      <formula>NOT(ISERROR(SEARCH("Param",G368)))</formula>
    </cfRule>
  </conditionalFormatting>
  <conditionalFormatting sqref="I368">
    <cfRule type="cellIs" dxfId="5045" priority="5043" operator="lessThan">
      <formula>0</formula>
    </cfRule>
  </conditionalFormatting>
  <conditionalFormatting sqref="D368">
    <cfRule type="containsText" dxfId="5044" priority="5041" operator="containsText" text="Dec">
      <formula>NOT(ISERROR(SEARCH("Dec",D368)))</formula>
    </cfRule>
    <cfRule type="containsText" dxfId="5043" priority="5042" operator="containsText" text="Inc">
      <formula>NOT(ISERROR(SEARCH("Inc",D368)))</formula>
    </cfRule>
  </conditionalFormatting>
  <conditionalFormatting sqref="F368">
    <cfRule type="cellIs" dxfId="5042" priority="5039" operator="equal">
      <formula>"Unlocked"</formula>
    </cfRule>
    <cfRule type="cellIs" dxfId="5041" priority="5040" operator="equal">
      <formula>"Locked"</formula>
    </cfRule>
  </conditionalFormatting>
  <conditionalFormatting sqref="G368">
    <cfRule type="containsText" dxfId="5040" priority="5038" operator="containsText" text="Param">
      <formula>NOT(ISERROR(SEARCH("Param",G368)))</formula>
    </cfRule>
  </conditionalFormatting>
  <conditionalFormatting sqref="I368">
    <cfRule type="cellIs" dxfId="5039" priority="5037" operator="lessThan">
      <formula>0</formula>
    </cfRule>
  </conditionalFormatting>
  <conditionalFormatting sqref="D368">
    <cfRule type="containsText" dxfId="5038" priority="5035" operator="containsText" text="Dec">
      <formula>NOT(ISERROR(SEARCH("Dec",D368)))</formula>
    </cfRule>
    <cfRule type="containsText" dxfId="5037" priority="5036" operator="containsText" text="Inc">
      <formula>NOT(ISERROR(SEARCH("Inc",D368)))</formula>
    </cfRule>
  </conditionalFormatting>
  <conditionalFormatting sqref="F368">
    <cfRule type="cellIs" dxfId="5036" priority="5033" operator="equal">
      <formula>"Unlocked"</formula>
    </cfRule>
    <cfRule type="cellIs" dxfId="5035" priority="5034" operator="equal">
      <formula>"Locked"</formula>
    </cfRule>
  </conditionalFormatting>
  <conditionalFormatting sqref="G368">
    <cfRule type="containsText" dxfId="5034" priority="5032" operator="containsText" text="Param">
      <formula>NOT(ISERROR(SEARCH("Param",G368)))</formula>
    </cfRule>
  </conditionalFormatting>
  <conditionalFormatting sqref="I368">
    <cfRule type="cellIs" dxfId="5033" priority="5031" operator="lessThan">
      <formula>0</formula>
    </cfRule>
  </conditionalFormatting>
  <conditionalFormatting sqref="D368">
    <cfRule type="containsText" dxfId="5032" priority="5029" operator="containsText" text="Dec">
      <formula>NOT(ISERROR(SEARCH("Dec",D368)))</formula>
    </cfRule>
    <cfRule type="containsText" dxfId="5031" priority="5030" operator="containsText" text="Inc">
      <formula>NOT(ISERROR(SEARCH("Inc",D368)))</formula>
    </cfRule>
  </conditionalFormatting>
  <conditionalFormatting sqref="F368">
    <cfRule type="cellIs" dxfId="5030" priority="5027" operator="equal">
      <formula>"Unlocked"</formula>
    </cfRule>
    <cfRule type="cellIs" dxfId="5029" priority="5028" operator="equal">
      <formula>"Locked"</formula>
    </cfRule>
  </conditionalFormatting>
  <conditionalFormatting sqref="G368">
    <cfRule type="containsText" dxfId="5028" priority="5026" operator="containsText" text="Param">
      <formula>NOT(ISERROR(SEARCH("Param",G368)))</formula>
    </cfRule>
  </conditionalFormatting>
  <conditionalFormatting sqref="I368">
    <cfRule type="cellIs" dxfId="5027" priority="5025" operator="lessThan">
      <formula>0</formula>
    </cfRule>
  </conditionalFormatting>
  <conditionalFormatting sqref="D368">
    <cfRule type="containsText" dxfId="5026" priority="5023" operator="containsText" text="Dec">
      <formula>NOT(ISERROR(SEARCH("Dec",D368)))</formula>
    </cfRule>
    <cfRule type="containsText" dxfId="5025" priority="5024" operator="containsText" text="Inc">
      <formula>NOT(ISERROR(SEARCH("Inc",D368)))</formula>
    </cfRule>
  </conditionalFormatting>
  <conditionalFormatting sqref="F368">
    <cfRule type="cellIs" dxfId="5024" priority="5021" operator="equal">
      <formula>"Unlocked"</formula>
    </cfRule>
    <cfRule type="cellIs" dxfId="5023" priority="5022" operator="equal">
      <formula>"Locked"</formula>
    </cfRule>
  </conditionalFormatting>
  <conditionalFormatting sqref="G368">
    <cfRule type="containsText" dxfId="5022" priority="5020" operator="containsText" text="Param">
      <formula>NOT(ISERROR(SEARCH("Param",G368)))</formula>
    </cfRule>
  </conditionalFormatting>
  <conditionalFormatting sqref="I368">
    <cfRule type="cellIs" dxfId="5021" priority="5019" operator="lessThan">
      <formula>0</formula>
    </cfRule>
  </conditionalFormatting>
  <conditionalFormatting sqref="D368">
    <cfRule type="containsText" dxfId="5020" priority="5017" operator="containsText" text="Dec">
      <formula>NOT(ISERROR(SEARCH("Dec",D368)))</formula>
    </cfRule>
    <cfRule type="containsText" dxfId="5019" priority="5018" operator="containsText" text="Inc">
      <formula>NOT(ISERROR(SEARCH("Inc",D368)))</formula>
    </cfRule>
  </conditionalFormatting>
  <conditionalFormatting sqref="F368">
    <cfRule type="cellIs" dxfId="5018" priority="5015" operator="equal">
      <formula>"Unlocked"</formula>
    </cfRule>
    <cfRule type="cellIs" dxfId="5017" priority="5016" operator="equal">
      <formula>"Locked"</formula>
    </cfRule>
  </conditionalFormatting>
  <conditionalFormatting sqref="G368">
    <cfRule type="containsText" dxfId="5016" priority="5014" operator="containsText" text="Param">
      <formula>NOT(ISERROR(SEARCH("Param",G368)))</formula>
    </cfRule>
  </conditionalFormatting>
  <conditionalFormatting sqref="I368">
    <cfRule type="cellIs" dxfId="5015" priority="5013" operator="lessThan">
      <formula>0</formula>
    </cfRule>
  </conditionalFormatting>
  <conditionalFormatting sqref="D368">
    <cfRule type="containsText" dxfId="5014" priority="5011" operator="containsText" text="Dec">
      <formula>NOT(ISERROR(SEARCH("Dec",D368)))</formula>
    </cfRule>
    <cfRule type="containsText" dxfId="5013" priority="5012" operator="containsText" text="Inc">
      <formula>NOT(ISERROR(SEARCH("Inc",D368)))</formula>
    </cfRule>
  </conditionalFormatting>
  <conditionalFormatting sqref="F368">
    <cfRule type="cellIs" dxfId="5012" priority="5009" operator="equal">
      <formula>"Unlocked"</formula>
    </cfRule>
    <cfRule type="cellIs" dxfId="5011" priority="5010" operator="equal">
      <formula>"Locked"</formula>
    </cfRule>
  </conditionalFormatting>
  <conditionalFormatting sqref="G368">
    <cfRule type="containsText" dxfId="5010" priority="5008" operator="containsText" text="Param">
      <formula>NOT(ISERROR(SEARCH("Param",G368)))</formula>
    </cfRule>
  </conditionalFormatting>
  <conditionalFormatting sqref="I368">
    <cfRule type="cellIs" dxfId="5009" priority="5007" operator="lessThan">
      <formula>0</formula>
    </cfRule>
  </conditionalFormatting>
  <conditionalFormatting sqref="D368">
    <cfRule type="containsText" dxfId="5008" priority="5005" operator="containsText" text="Dec">
      <formula>NOT(ISERROR(SEARCH("Dec",D368)))</formula>
    </cfRule>
    <cfRule type="containsText" dxfId="5007" priority="5006" operator="containsText" text="Inc">
      <formula>NOT(ISERROR(SEARCH("Inc",D368)))</formula>
    </cfRule>
  </conditionalFormatting>
  <conditionalFormatting sqref="F368">
    <cfRule type="cellIs" dxfId="5006" priority="5003" operator="equal">
      <formula>"Unlocked"</formula>
    </cfRule>
    <cfRule type="cellIs" dxfId="5005" priority="5004" operator="equal">
      <formula>"Locked"</formula>
    </cfRule>
  </conditionalFormatting>
  <conditionalFormatting sqref="G368">
    <cfRule type="containsText" dxfId="5004" priority="5002" operator="containsText" text="Param">
      <formula>NOT(ISERROR(SEARCH("Param",G368)))</formula>
    </cfRule>
  </conditionalFormatting>
  <conditionalFormatting sqref="I368">
    <cfRule type="cellIs" dxfId="5003" priority="5001" operator="lessThan">
      <formula>0</formula>
    </cfRule>
  </conditionalFormatting>
  <conditionalFormatting sqref="D368">
    <cfRule type="containsText" dxfId="5002" priority="4999" operator="containsText" text="Dec">
      <formula>NOT(ISERROR(SEARCH("Dec",D368)))</formula>
    </cfRule>
    <cfRule type="containsText" dxfId="5001" priority="5000" operator="containsText" text="Inc">
      <formula>NOT(ISERROR(SEARCH("Inc",D368)))</formula>
    </cfRule>
  </conditionalFormatting>
  <conditionalFormatting sqref="F368">
    <cfRule type="cellIs" dxfId="5000" priority="4997" operator="equal">
      <formula>"Unlocked"</formula>
    </cfRule>
    <cfRule type="cellIs" dxfId="4999" priority="4998" operator="equal">
      <formula>"Locked"</formula>
    </cfRule>
  </conditionalFormatting>
  <conditionalFormatting sqref="G368">
    <cfRule type="containsText" dxfId="4998" priority="4996" operator="containsText" text="Param">
      <formula>NOT(ISERROR(SEARCH("Param",G368)))</formula>
    </cfRule>
  </conditionalFormatting>
  <conditionalFormatting sqref="I368">
    <cfRule type="cellIs" dxfId="4997" priority="4995" operator="lessThan">
      <formula>0</formula>
    </cfRule>
  </conditionalFormatting>
  <conditionalFormatting sqref="D368">
    <cfRule type="containsText" dxfId="4996" priority="4993" operator="containsText" text="Dec">
      <formula>NOT(ISERROR(SEARCH("Dec",D368)))</formula>
    </cfRule>
    <cfRule type="containsText" dxfId="4995" priority="4994" operator="containsText" text="Inc">
      <formula>NOT(ISERROR(SEARCH("Inc",D368)))</formula>
    </cfRule>
  </conditionalFormatting>
  <conditionalFormatting sqref="F368">
    <cfRule type="cellIs" dxfId="4994" priority="4991" operator="equal">
      <formula>"Unlocked"</formula>
    </cfRule>
    <cfRule type="cellIs" dxfId="4993" priority="4992" operator="equal">
      <formula>"Locked"</formula>
    </cfRule>
  </conditionalFormatting>
  <conditionalFormatting sqref="G368">
    <cfRule type="containsText" dxfId="4992" priority="4990" operator="containsText" text="Param">
      <formula>NOT(ISERROR(SEARCH("Param",G368)))</formula>
    </cfRule>
  </conditionalFormatting>
  <conditionalFormatting sqref="I368">
    <cfRule type="cellIs" dxfId="4991" priority="4989" operator="lessThan">
      <formula>0</formula>
    </cfRule>
  </conditionalFormatting>
  <conditionalFormatting sqref="D368">
    <cfRule type="containsText" dxfId="4990" priority="4987" operator="containsText" text="Dec">
      <formula>NOT(ISERROR(SEARCH("Dec",D368)))</formula>
    </cfRule>
    <cfRule type="containsText" dxfId="4989" priority="4988" operator="containsText" text="Inc">
      <formula>NOT(ISERROR(SEARCH("Inc",D368)))</formula>
    </cfRule>
  </conditionalFormatting>
  <conditionalFormatting sqref="F368">
    <cfRule type="cellIs" dxfId="4988" priority="4985" operator="equal">
      <formula>"Unlocked"</formula>
    </cfRule>
    <cfRule type="cellIs" dxfId="4987" priority="4986" operator="equal">
      <formula>"Locked"</formula>
    </cfRule>
  </conditionalFormatting>
  <conditionalFormatting sqref="G368">
    <cfRule type="containsText" dxfId="4986" priority="4984" operator="containsText" text="Param">
      <formula>NOT(ISERROR(SEARCH("Param",G368)))</formula>
    </cfRule>
  </conditionalFormatting>
  <conditionalFormatting sqref="I368">
    <cfRule type="cellIs" dxfId="4985" priority="4983" operator="lessThan">
      <formula>0</formula>
    </cfRule>
  </conditionalFormatting>
  <conditionalFormatting sqref="D368">
    <cfRule type="containsText" dxfId="4984" priority="4981" operator="containsText" text="Dec">
      <formula>NOT(ISERROR(SEARCH("Dec",D368)))</formula>
    </cfRule>
    <cfRule type="containsText" dxfId="4983" priority="4982" operator="containsText" text="Inc">
      <formula>NOT(ISERROR(SEARCH("Inc",D368)))</formula>
    </cfRule>
  </conditionalFormatting>
  <conditionalFormatting sqref="F368">
    <cfRule type="cellIs" dxfId="4982" priority="4979" operator="equal">
      <formula>"Unlocked"</formula>
    </cfRule>
    <cfRule type="cellIs" dxfId="4981" priority="4980" operator="equal">
      <formula>"Locked"</formula>
    </cfRule>
  </conditionalFormatting>
  <conditionalFormatting sqref="G368">
    <cfRule type="containsText" dxfId="4980" priority="4978" operator="containsText" text="Param">
      <formula>NOT(ISERROR(SEARCH("Param",G368)))</formula>
    </cfRule>
  </conditionalFormatting>
  <conditionalFormatting sqref="I368">
    <cfRule type="cellIs" dxfId="4979" priority="4977" operator="lessThan">
      <formula>0</formula>
    </cfRule>
  </conditionalFormatting>
  <conditionalFormatting sqref="D368">
    <cfRule type="containsText" dxfId="4978" priority="4975" operator="containsText" text="Dec">
      <formula>NOT(ISERROR(SEARCH("Dec",D368)))</formula>
    </cfRule>
    <cfRule type="containsText" dxfId="4977" priority="4976" operator="containsText" text="Inc">
      <formula>NOT(ISERROR(SEARCH("Inc",D368)))</formula>
    </cfRule>
  </conditionalFormatting>
  <conditionalFormatting sqref="F369:F371">
    <cfRule type="cellIs" dxfId="4976" priority="4973" operator="equal">
      <formula>"Unlocked"</formula>
    </cfRule>
    <cfRule type="cellIs" dxfId="4975" priority="4974" operator="equal">
      <formula>"Locked"</formula>
    </cfRule>
  </conditionalFormatting>
  <conditionalFormatting sqref="G369:G371">
    <cfRule type="containsText" dxfId="4974" priority="4972" operator="containsText" text="Param">
      <formula>NOT(ISERROR(SEARCH("Param",G369)))</formula>
    </cfRule>
  </conditionalFormatting>
  <conditionalFormatting sqref="I369:I371">
    <cfRule type="cellIs" dxfId="4973" priority="4971" operator="lessThan">
      <formula>0</formula>
    </cfRule>
  </conditionalFormatting>
  <conditionalFormatting sqref="D369:D371">
    <cfRule type="containsText" dxfId="4972" priority="4969" operator="containsText" text="Dec">
      <formula>NOT(ISERROR(SEARCH("Dec",D369)))</formula>
    </cfRule>
    <cfRule type="containsText" dxfId="4971" priority="4970" operator="containsText" text="Inc">
      <formula>NOT(ISERROR(SEARCH("Inc",D369)))</formula>
    </cfRule>
  </conditionalFormatting>
  <conditionalFormatting sqref="F369">
    <cfRule type="cellIs" dxfId="4970" priority="4967" operator="equal">
      <formula>"Unlocked"</formula>
    </cfRule>
    <cfRule type="cellIs" dxfId="4969" priority="4968" operator="equal">
      <formula>"Locked"</formula>
    </cfRule>
  </conditionalFormatting>
  <conditionalFormatting sqref="G369">
    <cfRule type="containsText" dxfId="4968" priority="4966" operator="containsText" text="Param">
      <formula>NOT(ISERROR(SEARCH("Param",G369)))</formula>
    </cfRule>
  </conditionalFormatting>
  <conditionalFormatting sqref="I369">
    <cfRule type="cellIs" dxfId="4967" priority="4965" operator="lessThan">
      <formula>0</formula>
    </cfRule>
  </conditionalFormatting>
  <conditionalFormatting sqref="D369">
    <cfRule type="containsText" dxfId="4966" priority="4963" operator="containsText" text="Dec">
      <formula>NOT(ISERROR(SEARCH("Dec",D369)))</formula>
    </cfRule>
    <cfRule type="containsText" dxfId="4965" priority="4964" operator="containsText" text="Inc">
      <formula>NOT(ISERROR(SEARCH("Inc",D369)))</formula>
    </cfRule>
  </conditionalFormatting>
  <conditionalFormatting sqref="F370:F371">
    <cfRule type="cellIs" dxfId="4964" priority="4961" operator="equal">
      <formula>"Unlocked"</formula>
    </cfRule>
    <cfRule type="cellIs" dxfId="4963" priority="4962" operator="equal">
      <formula>"Locked"</formula>
    </cfRule>
  </conditionalFormatting>
  <conditionalFormatting sqref="G370:G371">
    <cfRule type="containsText" dxfId="4962" priority="4960" operator="containsText" text="Param">
      <formula>NOT(ISERROR(SEARCH("Param",G370)))</formula>
    </cfRule>
  </conditionalFormatting>
  <conditionalFormatting sqref="I370:I371">
    <cfRule type="cellIs" dxfId="4961" priority="4959" operator="lessThan">
      <formula>0</formula>
    </cfRule>
  </conditionalFormatting>
  <conditionalFormatting sqref="D370:D371">
    <cfRule type="containsText" dxfId="4960" priority="4957" operator="containsText" text="Dec">
      <formula>NOT(ISERROR(SEARCH("Dec",D370)))</formula>
    </cfRule>
    <cfRule type="containsText" dxfId="4959" priority="4958" operator="containsText" text="Inc">
      <formula>NOT(ISERROR(SEARCH("Inc",D370)))</formula>
    </cfRule>
  </conditionalFormatting>
  <conditionalFormatting sqref="F372:F374">
    <cfRule type="cellIs" dxfId="4958" priority="4955" operator="equal">
      <formula>"Unlocked"</formula>
    </cfRule>
    <cfRule type="cellIs" dxfId="4957" priority="4956" operator="equal">
      <formula>"Locked"</formula>
    </cfRule>
  </conditionalFormatting>
  <conditionalFormatting sqref="G372:G374">
    <cfRule type="containsText" dxfId="4956" priority="4954" operator="containsText" text="Param">
      <formula>NOT(ISERROR(SEARCH("Param",G372)))</formula>
    </cfRule>
  </conditionalFormatting>
  <conditionalFormatting sqref="I372:I374">
    <cfRule type="cellIs" dxfId="4955" priority="4953" operator="lessThan">
      <formula>0</formula>
    </cfRule>
  </conditionalFormatting>
  <conditionalFormatting sqref="D372:D374">
    <cfRule type="containsText" dxfId="4954" priority="4951" operator="containsText" text="Dec">
      <formula>NOT(ISERROR(SEARCH("Dec",D372)))</formula>
    </cfRule>
    <cfRule type="containsText" dxfId="4953" priority="4952" operator="containsText" text="Inc">
      <formula>NOT(ISERROR(SEARCH("Inc",D372)))</formula>
    </cfRule>
  </conditionalFormatting>
  <conditionalFormatting sqref="F372:F374">
    <cfRule type="cellIs" dxfId="4952" priority="4949" operator="equal">
      <formula>"Unlocked"</formula>
    </cfRule>
    <cfRule type="cellIs" dxfId="4951" priority="4950" operator="equal">
      <formula>"Locked"</formula>
    </cfRule>
  </conditionalFormatting>
  <conditionalFormatting sqref="G372:G374">
    <cfRule type="containsText" dxfId="4950" priority="4948" operator="containsText" text="Param">
      <formula>NOT(ISERROR(SEARCH("Param",G372)))</formula>
    </cfRule>
  </conditionalFormatting>
  <conditionalFormatting sqref="I372:I374">
    <cfRule type="cellIs" dxfId="4949" priority="4947" operator="lessThan">
      <formula>0</formula>
    </cfRule>
  </conditionalFormatting>
  <conditionalFormatting sqref="D372:D374">
    <cfRule type="containsText" dxfId="4948" priority="4945" operator="containsText" text="Dec">
      <formula>NOT(ISERROR(SEARCH("Dec",D372)))</formula>
    </cfRule>
    <cfRule type="containsText" dxfId="4947" priority="4946" operator="containsText" text="Inc">
      <formula>NOT(ISERROR(SEARCH("Inc",D372)))</formula>
    </cfRule>
  </conditionalFormatting>
  <conditionalFormatting sqref="F372:F373">
    <cfRule type="cellIs" dxfId="4946" priority="4943" operator="equal">
      <formula>"Unlocked"</formula>
    </cfRule>
    <cfRule type="cellIs" dxfId="4945" priority="4944" operator="equal">
      <formula>"Locked"</formula>
    </cfRule>
  </conditionalFormatting>
  <conditionalFormatting sqref="G372:G373">
    <cfRule type="containsText" dxfId="4944" priority="4942" operator="containsText" text="Param">
      <formula>NOT(ISERROR(SEARCH("Param",G372)))</formula>
    </cfRule>
  </conditionalFormatting>
  <conditionalFormatting sqref="I372:I373">
    <cfRule type="cellIs" dxfId="4943" priority="4941" operator="lessThan">
      <formula>0</formula>
    </cfRule>
  </conditionalFormatting>
  <conditionalFormatting sqref="D372:D373">
    <cfRule type="containsText" dxfId="4942" priority="4939" operator="containsText" text="Dec">
      <formula>NOT(ISERROR(SEARCH("Dec",D372)))</formula>
    </cfRule>
    <cfRule type="containsText" dxfId="4941" priority="4940" operator="containsText" text="Inc">
      <formula>NOT(ISERROR(SEARCH("Inc",D372)))</formula>
    </cfRule>
  </conditionalFormatting>
  <conditionalFormatting sqref="F372:F373">
    <cfRule type="cellIs" dxfId="4940" priority="4937" operator="equal">
      <formula>"Unlocked"</formula>
    </cfRule>
    <cfRule type="cellIs" dxfId="4939" priority="4938" operator="equal">
      <formula>"Locked"</formula>
    </cfRule>
  </conditionalFormatting>
  <conditionalFormatting sqref="G372:G373">
    <cfRule type="containsText" dxfId="4938" priority="4936" operator="containsText" text="Param">
      <formula>NOT(ISERROR(SEARCH("Param",G372)))</formula>
    </cfRule>
  </conditionalFormatting>
  <conditionalFormatting sqref="I372:I373">
    <cfRule type="cellIs" dxfId="4937" priority="4935" operator="lessThan">
      <formula>0</formula>
    </cfRule>
  </conditionalFormatting>
  <conditionalFormatting sqref="D372:D373">
    <cfRule type="containsText" dxfId="4936" priority="4933" operator="containsText" text="Dec">
      <formula>NOT(ISERROR(SEARCH("Dec",D372)))</formula>
    </cfRule>
    <cfRule type="containsText" dxfId="4935" priority="4934" operator="containsText" text="Inc">
      <formula>NOT(ISERROR(SEARCH("Inc",D372)))</formula>
    </cfRule>
  </conditionalFormatting>
  <conditionalFormatting sqref="F372:F373">
    <cfRule type="cellIs" dxfId="4934" priority="4931" operator="equal">
      <formula>"Unlocked"</formula>
    </cfRule>
    <cfRule type="cellIs" dxfId="4933" priority="4932" operator="equal">
      <formula>"Locked"</formula>
    </cfRule>
  </conditionalFormatting>
  <conditionalFormatting sqref="G372:G373">
    <cfRule type="containsText" dxfId="4932" priority="4930" operator="containsText" text="Param">
      <formula>NOT(ISERROR(SEARCH("Param",G372)))</formula>
    </cfRule>
  </conditionalFormatting>
  <conditionalFormatting sqref="I372:I373">
    <cfRule type="cellIs" dxfId="4931" priority="4929" operator="lessThan">
      <formula>0</formula>
    </cfRule>
  </conditionalFormatting>
  <conditionalFormatting sqref="D372:D373">
    <cfRule type="containsText" dxfId="4930" priority="4927" operator="containsText" text="Dec">
      <formula>NOT(ISERROR(SEARCH("Dec",D372)))</formula>
    </cfRule>
    <cfRule type="containsText" dxfId="4929" priority="4928" operator="containsText" text="Inc">
      <formula>NOT(ISERROR(SEARCH("Inc",D372)))</formula>
    </cfRule>
  </conditionalFormatting>
  <conditionalFormatting sqref="F372:F373">
    <cfRule type="cellIs" dxfId="4928" priority="4925" operator="equal">
      <formula>"Unlocked"</formula>
    </cfRule>
    <cfRule type="cellIs" dxfId="4927" priority="4926" operator="equal">
      <formula>"Locked"</formula>
    </cfRule>
  </conditionalFormatting>
  <conditionalFormatting sqref="G372:G373">
    <cfRule type="containsText" dxfId="4926" priority="4924" operator="containsText" text="Param">
      <formula>NOT(ISERROR(SEARCH("Param",G372)))</formula>
    </cfRule>
  </conditionalFormatting>
  <conditionalFormatting sqref="I372:I373">
    <cfRule type="cellIs" dxfId="4925" priority="4923" operator="lessThan">
      <formula>0</formula>
    </cfRule>
  </conditionalFormatting>
  <conditionalFormatting sqref="D372:D373">
    <cfRule type="containsText" dxfId="4924" priority="4921" operator="containsText" text="Dec">
      <formula>NOT(ISERROR(SEARCH("Dec",D372)))</formula>
    </cfRule>
    <cfRule type="containsText" dxfId="4923" priority="4922" operator="containsText" text="Inc">
      <formula>NOT(ISERROR(SEARCH("Inc",D372)))</formula>
    </cfRule>
  </conditionalFormatting>
  <conditionalFormatting sqref="F372:F373">
    <cfRule type="cellIs" dxfId="4922" priority="4919" operator="equal">
      <formula>"Unlocked"</formula>
    </cfRule>
    <cfRule type="cellIs" dxfId="4921" priority="4920" operator="equal">
      <formula>"Locked"</formula>
    </cfRule>
  </conditionalFormatting>
  <conditionalFormatting sqref="G372:G373">
    <cfRule type="containsText" dxfId="4920" priority="4918" operator="containsText" text="Param">
      <formula>NOT(ISERROR(SEARCH("Param",G372)))</formula>
    </cfRule>
  </conditionalFormatting>
  <conditionalFormatting sqref="I372:I373">
    <cfRule type="cellIs" dxfId="4919" priority="4917" operator="lessThan">
      <formula>0</formula>
    </cfRule>
  </conditionalFormatting>
  <conditionalFormatting sqref="D372:D373">
    <cfRule type="containsText" dxfId="4918" priority="4915" operator="containsText" text="Dec">
      <formula>NOT(ISERROR(SEARCH("Dec",D372)))</formula>
    </cfRule>
    <cfRule type="containsText" dxfId="4917" priority="4916" operator="containsText" text="Inc">
      <formula>NOT(ISERROR(SEARCH("Inc",D372)))</formula>
    </cfRule>
  </conditionalFormatting>
  <conditionalFormatting sqref="F372:F373">
    <cfRule type="cellIs" dxfId="4916" priority="4913" operator="equal">
      <formula>"Unlocked"</formula>
    </cfRule>
    <cfRule type="cellIs" dxfId="4915" priority="4914" operator="equal">
      <formula>"Locked"</formula>
    </cfRule>
  </conditionalFormatting>
  <conditionalFormatting sqref="G372:G373">
    <cfRule type="containsText" dxfId="4914" priority="4912" operator="containsText" text="Param">
      <formula>NOT(ISERROR(SEARCH("Param",G372)))</formula>
    </cfRule>
  </conditionalFormatting>
  <conditionalFormatting sqref="I372:I373">
    <cfRule type="cellIs" dxfId="4913" priority="4911" operator="lessThan">
      <formula>0</formula>
    </cfRule>
  </conditionalFormatting>
  <conditionalFormatting sqref="D372:D373">
    <cfRule type="containsText" dxfId="4912" priority="4909" operator="containsText" text="Dec">
      <formula>NOT(ISERROR(SEARCH("Dec",D372)))</formula>
    </cfRule>
    <cfRule type="containsText" dxfId="4911" priority="4910" operator="containsText" text="Inc">
      <formula>NOT(ISERROR(SEARCH("Inc",D372)))</formula>
    </cfRule>
  </conditionalFormatting>
  <conditionalFormatting sqref="F372:F373">
    <cfRule type="cellIs" dxfId="4910" priority="4907" operator="equal">
      <formula>"Unlocked"</formula>
    </cfRule>
    <cfRule type="cellIs" dxfId="4909" priority="4908" operator="equal">
      <formula>"Locked"</formula>
    </cfRule>
  </conditionalFormatting>
  <conditionalFormatting sqref="G372:G373">
    <cfRule type="containsText" dxfId="4908" priority="4906" operator="containsText" text="Param">
      <formula>NOT(ISERROR(SEARCH("Param",G372)))</formula>
    </cfRule>
  </conditionalFormatting>
  <conditionalFormatting sqref="I372:I373">
    <cfRule type="cellIs" dxfId="4907" priority="4905" operator="lessThan">
      <formula>0</formula>
    </cfRule>
  </conditionalFormatting>
  <conditionalFormatting sqref="D372:D373">
    <cfRule type="containsText" dxfId="4906" priority="4903" operator="containsText" text="Dec">
      <formula>NOT(ISERROR(SEARCH("Dec",D372)))</formula>
    </cfRule>
    <cfRule type="containsText" dxfId="4905" priority="4904" operator="containsText" text="Inc">
      <formula>NOT(ISERROR(SEARCH("Inc",D372)))</formula>
    </cfRule>
  </conditionalFormatting>
  <conditionalFormatting sqref="F372:F373">
    <cfRule type="cellIs" dxfId="4904" priority="4901" operator="equal">
      <formula>"Unlocked"</formula>
    </cfRule>
    <cfRule type="cellIs" dxfId="4903" priority="4902" operator="equal">
      <formula>"Locked"</formula>
    </cfRule>
  </conditionalFormatting>
  <conditionalFormatting sqref="G372:G373">
    <cfRule type="containsText" dxfId="4902" priority="4900" operator="containsText" text="Param">
      <formula>NOT(ISERROR(SEARCH("Param",G372)))</formula>
    </cfRule>
  </conditionalFormatting>
  <conditionalFormatting sqref="I372:I373">
    <cfRule type="cellIs" dxfId="4901" priority="4899" operator="lessThan">
      <formula>0</formula>
    </cfRule>
  </conditionalFormatting>
  <conditionalFormatting sqref="D372:D373">
    <cfRule type="containsText" dxfId="4900" priority="4897" operator="containsText" text="Dec">
      <formula>NOT(ISERROR(SEARCH("Dec",D372)))</formula>
    </cfRule>
    <cfRule type="containsText" dxfId="4899" priority="4898" operator="containsText" text="Inc">
      <formula>NOT(ISERROR(SEARCH("Inc",D372)))</formula>
    </cfRule>
  </conditionalFormatting>
  <conditionalFormatting sqref="F372:F373">
    <cfRule type="cellIs" dxfId="4898" priority="4895" operator="equal">
      <formula>"Unlocked"</formula>
    </cfRule>
    <cfRule type="cellIs" dxfId="4897" priority="4896" operator="equal">
      <formula>"Locked"</formula>
    </cfRule>
  </conditionalFormatting>
  <conditionalFormatting sqref="G372:G373">
    <cfRule type="containsText" dxfId="4896" priority="4894" operator="containsText" text="Param">
      <formula>NOT(ISERROR(SEARCH("Param",G372)))</formula>
    </cfRule>
  </conditionalFormatting>
  <conditionalFormatting sqref="I372:I373">
    <cfRule type="cellIs" dxfId="4895" priority="4893" operator="lessThan">
      <formula>0</formula>
    </cfRule>
  </conditionalFormatting>
  <conditionalFormatting sqref="D372:D373">
    <cfRule type="containsText" dxfId="4894" priority="4891" operator="containsText" text="Dec">
      <formula>NOT(ISERROR(SEARCH("Dec",D372)))</formula>
    </cfRule>
    <cfRule type="containsText" dxfId="4893" priority="4892" operator="containsText" text="Inc">
      <formula>NOT(ISERROR(SEARCH("Inc",D372)))</formula>
    </cfRule>
  </conditionalFormatting>
  <conditionalFormatting sqref="F372:F373">
    <cfRule type="cellIs" dxfId="4892" priority="4889" operator="equal">
      <formula>"Unlocked"</formula>
    </cfRule>
    <cfRule type="cellIs" dxfId="4891" priority="4890" operator="equal">
      <formula>"Locked"</formula>
    </cfRule>
  </conditionalFormatting>
  <conditionalFormatting sqref="G372:G373">
    <cfRule type="containsText" dxfId="4890" priority="4888" operator="containsText" text="Param">
      <formula>NOT(ISERROR(SEARCH("Param",G372)))</formula>
    </cfRule>
  </conditionalFormatting>
  <conditionalFormatting sqref="I372:I373">
    <cfRule type="cellIs" dxfId="4889" priority="4887" operator="lessThan">
      <formula>0</formula>
    </cfRule>
  </conditionalFormatting>
  <conditionalFormatting sqref="D372:D373">
    <cfRule type="containsText" dxfId="4888" priority="4885" operator="containsText" text="Dec">
      <formula>NOT(ISERROR(SEARCH("Dec",D372)))</formula>
    </cfRule>
    <cfRule type="containsText" dxfId="4887" priority="4886" operator="containsText" text="Inc">
      <formula>NOT(ISERROR(SEARCH("Inc",D372)))</formula>
    </cfRule>
  </conditionalFormatting>
  <conditionalFormatting sqref="F372:F373">
    <cfRule type="cellIs" dxfId="4886" priority="4883" operator="equal">
      <formula>"Unlocked"</formula>
    </cfRule>
    <cfRule type="cellIs" dxfId="4885" priority="4884" operator="equal">
      <formula>"Locked"</formula>
    </cfRule>
  </conditionalFormatting>
  <conditionalFormatting sqref="G372:G373">
    <cfRule type="containsText" dxfId="4884" priority="4882" operator="containsText" text="Param">
      <formula>NOT(ISERROR(SEARCH("Param",G372)))</formula>
    </cfRule>
  </conditionalFormatting>
  <conditionalFormatting sqref="I372:I373">
    <cfRule type="cellIs" dxfId="4883" priority="4881" operator="lessThan">
      <formula>0</formula>
    </cfRule>
  </conditionalFormatting>
  <conditionalFormatting sqref="D372:D373">
    <cfRule type="containsText" dxfId="4882" priority="4879" operator="containsText" text="Dec">
      <formula>NOT(ISERROR(SEARCH("Dec",D372)))</formula>
    </cfRule>
    <cfRule type="containsText" dxfId="4881" priority="4880" operator="containsText" text="Inc">
      <formula>NOT(ISERROR(SEARCH("Inc",D372)))</formula>
    </cfRule>
  </conditionalFormatting>
  <conditionalFormatting sqref="F372:F373">
    <cfRule type="cellIs" dxfId="4880" priority="4877" operator="equal">
      <formula>"Unlocked"</formula>
    </cfRule>
    <cfRule type="cellIs" dxfId="4879" priority="4878" operator="equal">
      <formula>"Locked"</formula>
    </cfRule>
  </conditionalFormatting>
  <conditionalFormatting sqref="G372:G373">
    <cfRule type="containsText" dxfId="4878" priority="4876" operator="containsText" text="Param">
      <formula>NOT(ISERROR(SEARCH("Param",G372)))</formula>
    </cfRule>
  </conditionalFormatting>
  <conditionalFormatting sqref="I372:I373">
    <cfRule type="cellIs" dxfId="4877" priority="4875" operator="lessThan">
      <formula>0</formula>
    </cfRule>
  </conditionalFormatting>
  <conditionalFormatting sqref="D372:D373">
    <cfRule type="containsText" dxfId="4876" priority="4873" operator="containsText" text="Dec">
      <formula>NOT(ISERROR(SEARCH("Dec",D372)))</formula>
    </cfRule>
    <cfRule type="containsText" dxfId="4875" priority="4874" operator="containsText" text="Inc">
      <formula>NOT(ISERROR(SEARCH("Inc",D372)))</formula>
    </cfRule>
  </conditionalFormatting>
  <conditionalFormatting sqref="F372:F373">
    <cfRule type="cellIs" dxfId="4874" priority="4871" operator="equal">
      <formula>"Unlocked"</formula>
    </cfRule>
    <cfRule type="cellIs" dxfId="4873" priority="4872" operator="equal">
      <formula>"Locked"</formula>
    </cfRule>
  </conditionalFormatting>
  <conditionalFormatting sqref="G372:G373">
    <cfRule type="containsText" dxfId="4872" priority="4870" operator="containsText" text="Param">
      <formula>NOT(ISERROR(SEARCH("Param",G372)))</formula>
    </cfRule>
  </conditionalFormatting>
  <conditionalFormatting sqref="I372:I373">
    <cfRule type="cellIs" dxfId="4871" priority="4869" operator="lessThan">
      <formula>0</formula>
    </cfRule>
  </conditionalFormatting>
  <conditionalFormatting sqref="D372:D373">
    <cfRule type="containsText" dxfId="4870" priority="4867" operator="containsText" text="Dec">
      <formula>NOT(ISERROR(SEARCH("Dec",D372)))</formula>
    </cfRule>
    <cfRule type="containsText" dxfId="4869" priority="4868" operator="containsText" text="Inc">
      <formula>NOT(ISERROR(SEARCH("Inc",D372)))</formula>
    </cfRule>
  </conditionalFormatting>
  <conditionalFormatting sqref="F372:F373">
    <cfRule type="cellIs" dxfId="4868" priority="4865" operator="equal">
      <formula>"Unlocked"</formula>
    </cfRule>
    <cfRule type="cellIs" dxfId="4867" priority="4866" operator="equal">
      <formula>"Locked"</formula>
    </cfRule>
  </conditionalFormatting>
  <conditionalFormatting sqref="G372:G373">
    <cfRule type="containsText" dxfId="4866" priority="4864" operator="containsText" text="Param">
      <formula>NOT(ISERROR(SEARCH("Param",G372)))</formula>
    </cfRule>
  </conditionalFormatting>
  <conditionalFormatting sqref="I372:I373">
    <cfRule type="cellIs" dxfId="4865" priority="4863" operator="lessThan">
      <formula>0</formula>
    </cfRule>
  </conditionalFormatting>
  <conditionalFormatting sqref="D372:D373">
    <cfRule type="containsText" dxfId="4864" priority="4861" operator="containsText" text="Dec">
      <formula>NOT(ISERROR(SEARCH("Dec",D372)))</formula>
    </cfRule>
    <cfRule type="containsText" dxfId="4863" priority="4862" operator="containsText" text="Inc">
      <formula>NOT(ISERROR(SEARCH("Inc",D372)))</formula>
    </cfRule>
  </conditionalFormatting>
  <conditionalFormatting sqref="F372:F373">
    <cfRule type="cellIs" dxfId="4862" priority="4859" operator="equal">
      <formula>"Unlocked"</formula>
    </cfRule>
    <cfRule type="cellIs" dxfId="4861" priority="4860" operator="equal">
      <formula>"Locked"</formula>
    </cfRule>
  </conditionalFormatting>
  <conditionalFormatting sqref="G372:G373">
    <cfRule type="containsText" dxfId="4860" priority="4858" operator="containsText" text="Param">
      <formula>NOT(ISERROR(SEARCH("Param",G372)))</formula>
    </cfRule>
  </conditionalFormatting>
  <conditionalFormatting sqref="I372:I373">
    <cfRule type="cellIs" dxfId="4859" priority="4857" operator="lessThan">
      <formula>0</formula>
    </cfRule>
  </conditionalFormatting>
  <conditionalFormatting sqref="D372:D373">
    <cfRule type="containsText" dxfId="4858" priority="4855" operator="containsText" text="Dec">
      <formula>NOT(ISERROR(SEARCH("Dec",D372)))</formula>
    </cfRule>
    <cfRule type="containsText" dxfId="4857" priority="4856" operator="containsText" text="Inc">
      <formula>NOT(ISERROR(SEARCH("Inc",D372)))</formula>
    </cfRule>
  </conditionalFormatting>
  <conditionalFormatting sqref="F372:F373">
    <cfRule type="cellIs" dxfId="4856" priority="4853" operator="equal">
      <formula>"Unlocked"</formula>
    </cfRule>
    <cfRule type="cellIs" dxfId="4855" priority="4854" operator="equal">
      <formula>"Locked"</formula>
    </cfRule>
  </conditionalFormatting>
  <conditionalFormatting sqref="G372:G373">
    <cfRule type="containsText" dxfId="4854" priority="4852" operator="containsText" text="Param">
      <formula>NOT(ISERROR(SEARCH("Param",G372)))</formula>
    </cfRule>
  </conditionalFormatting>
  <conditionalFormatting sqref="I372:I373">
    <cfRule type="cellIs" dxfId="4853" priority="4851" operator="lessThan">
      <formula>0</formula>
    </cfRule>
  </conditionalFormatting>
  <conditionalFormatting sqref="D372:D373">
    <cfRule type="containsText" dxfId="4852" priority="4849" operator="containsText" text="Dec">
      <formula>NOT(ISERROR(SEARCH("Dec",D372)))</formula>
    </cfRule>
    <cfRule type="containsText" dxfId="4851" priority="4850" operator="containsText" text="Inc">
      <formula>NOT(ISERROR(SEARCH("Inc",D372)))</formula>
    </cfRule>
  </conditionalFormatting>
  <conditionalFormatting sqref="F372:F373">
    <cfRule type="cellIs" dxfId="4850" priority="4847" operator="equal">
      <formula>"Unlocked"</formula>
    </cfRule>
    <cfRule type="cellIs" dxfId="4849" priority="4848" operator="equal">
      <formula>"Locked"</formula>
    </cfRule>
  </conditionalFormatting>
  <conditionalFormatting sqref="G372:G373">
    <cfRule type="containsText" dxfId="4848" priority="4846" operator="containsText" text="Param">
      <formula>NOT(ISERROR(SEARCH("Param",G372)))</formula>
    </cfRule>
  </conditionalFormatting>
  <conditionalFormatting sqref="I372:I373">
    <cfRule type="cellIs" dxfId="4847" priority="4845" operator="lessThan">
      <formula>0</formula>
    </cfRule>
  </conditionalFormatting>
  <conditionalFormatting sqref="D372:D373">
    <cfRule type="containsText" dxfId="4846" priority="4843" operator="containsText" text="Dec">
      <formula>NOT(ISERROR(SEARCH("Dec",D372)))</formula>
    </cfRule>
    <cfRule type="containsText" dxfId="4845" priority="4844" operator="containsText" text="Inc">
      <formula>NOT(ISERROR(SEARCH("Inc",D372)))</formula>
    </cfRule>
  </conditionalFormatting>
  <conditionalFormatting sqref="F372:F373">
    <cfRule type="cellIs" dxfId="4844" priority="4841" operator="equal">
      <formula>"Unlocked"</formula>
    </cfRule>
    <cfRule type="cellIs" dxfId="4843" priority="4842" operator="equal">
      <formula>"Locked"</formula>
    </cfRule>
  </conditionalFormatting>
  <conditionalFormatting sqref="G372:G373">
    <cfRule type="containsText" dxfId="4842" priority="4840" operator="containsText" text="Param">
      <formula>NOT(ISERROR(SEARCH("Param",G372)))</formula>
    </cfRule>
  </conditionalFormatting>
  <conditionalFormatting sqref="I372:I373">
    <cfRule type="cellIs" dxfId="4841" priority="4839" operator="lessThan">
      <formula>0</formula>
    </cfRule>
  </conditionalFormatting>
  <conditionalFormatting sqref="D372:D373">
    <cfRule type="containsText" dxfId="4840" priority="4837" operator="containsText" text="Dec">
      <formula>NOT(ISERROR(SEARCH("Dec",D372)))</formula>
    </cfRule>
    <cfRule type="containsText" dxfId="4839" priority="4838" operator="containsText" text="Inc">
      <formula>NOT(ISERROR(SEARCH("Inc",D372)))</formula>
    </cfRule>
  </conditionalFormatting>
  <conditionalFormatting sqref="F372:F373">
    <cfRule type="cellIs" dxfId="4838" priority="4835" operator="equal">
      <formula>"Unlocked"</formula>
    </cfRule>
    <cfRule type="cellIs" dxfId="4837" priority="4836" operator="equal">
      <formula>"Locked"</formula>
    </cfRule>
  </conditionalFormatting>
  <conditionalFormatting sqref="G372:G373">
    <cfRule type="containsText" dxfId="4836" priority="4834" operator="containsText" text="Param">
      <formula>NOT(ISERROR(SEARCH("Param",G372)))</formula>
    </cfRule>
  </conditionalFormatting>
  <conditionalFormatting sqref="I372:I373">
    <cfRule type="cellIs" dxfId="4835" priority="4833" operator="lessThan">
      <formula>0</formula>
    </cfRule>
  </conditionalFormatting>
  <conditionalFormatting sqref="D372:D373">
    <cfRule type="containsText" dxfId="4834" priority="4831" operator="containsText" text="Dec">
      <formula>NOT(ISERROR(SEARCH("Dec",D372)))</formula>
    </cfRule>
    <cfRule type="containsText" dxfId="4833" priority="4832" operator="containsText" text="Inc">
      <formula>NOT(ISERROR(SEARCH("Inc",D372)))</formula>
    </cfRule>
  </conditionalFormatting>
  <conditionalFormatting sqref="F374">
    <cfRule type="cellIs" dxfId="4832" priority="4829" operator="equal">
      <formula>"Unlocked"</formula>
    </cfRule>
    <cfRule type="cellIs" dxfId="4831" priority="4830" operator="equal">
      <formula>"Locked"</formula>
    </cfRule>
  </conditionalFormatting>
  <conditionalFormatting sqref="G374">
    <cfRule type="containsText" dxfId="4830" priority="4828" operator="containsText" text="Param">
      <formula>NOT(ISERROR(SEARCH("Param",G374)))</formula>
    </cfRule>
  </conditionalFormatting>
  <conditionalFormatting sqref="I374">
    <cfRule type="cellIs" dxfId="4829" priority="4827" operator="lessThan">
      <formula>0</formula>
    </cfRule>
  </conditionalFormatting>
  <conditionalFormatting sqref="D374">
    <cfRule type="containsText" dxfId="4828" priority="4825" operator="containsText" text="Dec">
      <formula>NOT(ISERROR(SEARCH("Dec",D374)))</formula>
    </cfRule>
    <cfRule type="containsText" dxfId="4827" priority="4826" operator="containsText" text="Inc">
      <formula>NOT(ISERROR(SEARCH("Inc",D374)))</formula>
    </cfRule>
  </conditionalFormatting>
  <conditionalFormatting sqref="F374">
    <cfRule type="cellIs" dxfId="4826" priority="4823" operator="equal">
      <formula>"Unlocked"</formula>
    </cfRule>
    <cfRule type="cellIs" dxfId="4825" priority="4824" operator="equal">
      <formula>"Locked"</formula>
    </cfRule>
  </conditionalFormatting>
  <conditionalFormatting sqref="G374">
    <cfRule type="containsText" dxfId="4824" priority="4822" operator="containsText" text="Param">
      <formula>NOT(ISERROR(SEARCH("Param",G374)))</formula>
    </cfRule>
  </conditionalFormatting>
  <conditionalFormatting sqref="I374">
    <cfRule type="cellIs" dxfId="4823" priority="4821" operator="lessThan">
      <formula>0</formula>
    </cfRule>
  </conditionalFormatting>
  <conditionalFormatting sqref="D374">
    <cfRule type="containsText" dxfId="4822" priority="4819" operator="containsText" text="Dec">
      <formula>NOT(ISERROR(SEARCH("Dec",D374)))</formula>
    </cfRule>
    <cfRule type="containsText" dxfId="4821" priority="4820" operator="containsText" text="Inc">
      <formula>NOT(ISERROR(SEARCH("Inc",D374)))</formula>
    </cfRule>
  </conditionalFormatting>
  <conditionalFormatting sqref="F374">
    <cfRule type="cellIs" dxfId="4820" priority="4817" operator="equal">
      <formula>"Unlocked"</formula>
    </cfRule>
    <cfRule type="cellIs" dxfId="4819" priority="4818" operator="equal">
      <formula>"Locked"</formula>
    </cfRule>
  </conditionalFormatting>
  <conditionalFormatting sqref="G374">
    <cfRule type="containsText" dxfId="4818" priority="4816" operator="containsText" text="Param">
      <formula>NOT(ISERROR(SEARCH("Param",G374)))</formula>
    </cfRule>
  </conditionalFormatting>
  <conditionalFormatting sqref="I374">
    <cfRule type="cellIs" dxfId="4817" priority="4815" operator="lessThan">
      <formula>0</formula>
    </cfRule>
  </conditionalFormatting>
  <conditionalFormatting sqref="D374">
    <cfRule type="containsText" dxfId="4816" priority="4813" operator="containsText" text="Dec">
      <formula>NOT(ISERROR(SEARCH("Dec",D374)))</formula>
    </cfRule>
    <cfRule type="containsText" dxfId="4815" priority="4814" operator="containsText" text="Inc">
      <formula>NOT(ISERROR(SEARCH("Inc",D374)))</formula>
    </cfRule>
  </conditionalFormatting>
  <conditionalFormatting sqref="F374">
    <cfRule type="cellIs" dxfId="4814" priority="4811" operator="equal">
      <formula>"Unlocked"</formula>
    </cfRule>
    <cfRule type="cellIs" dxfId="4813" priority="4812" operator="equal">
      <formula>"Locked"</formula>
    </cfRule>
  </conditionalFormatting>
  <conditionalFormatting sqref="G374">
    <cfRule type="containsText" dxfId="4812" priority="4810" operator="containsText" text="Param">
      <formula>NOT(ISERROR(SEARCH("Param",G374)))</formula>
    </cfRule>
  </conditionalFormatting>
  <conditionalFormatting sqref="I374">
    <cfRule type="cellIs" dxfId="4811" priority="4809" operator="lessThan">
      <formula>0</formula>
    </cfRule>
  </conditionalFormatting>
  <conditionalFormatting sqref="D374">
    <cfRule type="containsText" dxfId="4810" priority="4807" operator="containsText" text="Dec">
      <formula>NOT(ISERROR(SEARCH("Dec",D374)))</formula>
    </cfRule>
    <cfRule type="containsText" dxfId="4809" priority="4808" operator="containsText" text="Inc">
      <formula>NOT(ISERROR(SEARCH("Inc",D374)))</formula>
    </cfRule>
  </conditionalFormatting>
  <conditionalFormatting sqref="F374">
    <cfRule type="cellIs" dxfId="4808" priority="4805" operator="equal">
      <formula>"Unlocked"</formula>
    </cfRule>
    <cfRule type="cellIs" dxfId="4807" priority="4806" operator="equal">
      <formula>"Locked"</formula>
    </cfRule>
  </conditionalFormatting>
  <conditionalFormatting sqref="G374">
    <cfRule type="containsText" dxfId="4806" priority="4804" operator="containsText" text="Param">
      <formula>NOT(ISERROR(SEARCH("Param",G374)))</formula>
    </cfRule>
  </conditionalFormatting>
  <conditionalFormatting sqref="I374">
    <cfRule type="cellIs" dxfId="4805" priority="4803" operator="lessThan">
      <formula>0</formula>
    </cfRule>
  </conditionalFormatting>
  <conditionalFormatting sqref="D374">
    <cfRule type="containsText" dxfId="4804" priority="4801" operator="containsText" text="Dec">
      <formula>NOT(ISERROR(SEARCH("Dec",D374)))</formula>
    </cfRule>
    <cfRule type="containsText" dxfId="4803" priority="4802" operator="containsText" text="Inc">
      <formula>NOT(ISERROR(SEARCH("Inc",D374)))</formula>
    </cfRule>
  </conditionalFormatting>
  <conditionalFormatting sqref="F374">
    <cfRule type="cellIs" dxfId="4802" priority="4799" operator="equal">
      <formula>"Unlocked"</formula>
    </cfRule>
    <cfRule type="cellIs" dxfId="4801" priority="4800" operator="equal">
      <formula>"Locked"</formula>
    </cfRule>
  </conditionalFormatting>
  <conditionalFormatting sqref="G374">
    <cfRule type="containsText" dxfId="4800" priority="4798" operator="containsText" text="Param">
      <formula>NOT(ISERROR(SEARCH("Param",G374)))</formula>
    </cfRule>
  </conditionalFormatting>
  <conditionalFormatting sqref="I374">
    <cfRule type="cellIs" dxfId="4799" priority="4797" operator="lessThan">
      <formula>0</formula>
    </cfRule>
  </conditionalFormatting>
  <conditionalFormatting sqref="D374">
    <cfRule type="containsText" dxfId="4798" priority="4795" operator="containsText" text="Dec">
      <formula>NOT(ISERROR(SEARCH("Dec",D374)))</formula>
    </cfRule>
    <cfRule type="containsText" dxfId="4797" priority="4796" operator="containsText" text="Inc">
      <formula>NOT(ISERROR(SEARCH("Inc",D374)))</formula>
    </cfRule>
  </conditionalFormatting>
  <conditionalFormatting sqref="F374">
    <cfRule type="cellIs" dxfId="4796" priority="4793" operator="equal">
      <formula>"Unlocked"</formula>
    </cfRule>
    <cfRule type="cellIs" dxfId="4795" priority="4794" operator="equal">
      <formula>"Locked"</formula>
    </cfRule>
  </conditionalFormatting>
  <conditionalFormatting sqref="G374">
    <cfRule type="containsText" dxfId="4794" priority="4792" operator="containsText" text="Param">
      <formula>NOT(ISERROR(SEARCH("Param",G374)))</formula>
    </cfRule>
  </conditionalFormatting>
  <conditionalFormatting sqref="I374">
    <cfRule type="cellIs" dxfId="4793" priority="4791" operator="lessThan">
      <formula>0</formula>
    </cfRule>
  </conditionalFormatting>
  <conditionalFormatting sqref="D374">
    <cfRule type="containsText" dxfId="4792" priority="4789" operator="containsText" text="Dec">
      <formula>NOT(ISERROR(SEARCH("Dec",D374)))</formula>
    </cfRule>
    <cfRule type="containsText" dxfId="4791" priority="4790" operator="containsText" text="Inc">
      <formula>NOT(ISERROR(SEARCH("Inc",D374)))</formula>
    </cfRule>
  </conditionalFormatting>
  <conditionalFormatting sqref="F374">
    <cfRule type="cellIs" dxfId="4790" priority="4787" operator="equal">
      <formula>"Unlocked"</formula>
    </cfRule>
    <cfRule type="cellIs" dxfId="4789" priority="4788" operator="equal">
      <formula>"Locked"</formula>
    </cfRule>
  </conditionalFormatting>
  <conditionalFormatting sqref="G374">
    <cfRule type="containsText" dxfId="4788" priority="4786" operator="containsText" text="Param">
      <formula>NOT(ISERROR(SEARCH("Param",G374)))</formula>
    </cfRule>
  </conditionalFormatting>
  <conditionalFormatting sqref="I374">
    <cfRule type="cellIs" dxfId="4787" priority="4785" operator="lessThan">
      <formula>0</formula>
    </cfRule>
  </conditionalFormatting>
  <conditionalFormatting sqref="D374">
    <cfRule type="containsText" dxfId="4786" priority="4783" operator="containsText" text="Dec">
      <formula>NOT(ISERROR(SEARCH("Dec",D374)))</formula>
    </cfRule>
    <cfRule type="containsText" dxfId="4785" priority="4784" operator="containsText" text="Inc">
      <formula>NOT(ISERROR(SEARCH("Inc",D374)))</formula>
    </cfRule>
  </conditionalFormatting>
  <conditionalFormatting sqref="F374">
    <cfRule type="cellIs" dxfId="4784" priority="4781" operator="equal">
      <formula>"Unlocked"</formula>
    </cfRule>
    <cfRule type="cellIs" dxfId="4783" priority="4782" operator="equal">
      <formula>"Locked"</formula>
    </cfRule>
  </conditionalFormatting>
  <conditionalFormatting sqref="G374">
    <cfRule type="containsText" dxfId="4782" priority="4780" operator="containsText" text="Param">
      <formula>NOT(ISERROR(SEARCH("Param",G374)))</formula>
    </cfRule>
  </conditionalFormatting>
  <conditionalFormatting sqref="I374">
    <cfRule type="cellIs" dxfId="4781" priority="4779" operator="lessThan">
      <formula>0</formula>
    </cfRule>
  </conditionalFormatting>
  <conditionalFormatting sqref="D374">
    <cfRule type="containsText" dxfId="4780" priority="4777" operator="containsText" text="Dec">
      <formula>NOT(ISERROR(SEARCH("Dec",D374)))</formula>
    </cfRule>
    <cfRule type="containsText" dxfId="4779" priority="4778" operator="containsText" text="Inc">
      <formula>NOT(ISERROR(SEARCH("Inc",D374)))</formula>
    </cfRule>
  </conditionalFormatting>
  <conditionalFormatting sqref="F374">
    <cfRule type="cellIs" dxfId="4778" priority="4775" operator="equal">
      <formula>"Unlocked"</formula>
    </cfRule>
    <cfRule type="cellIs" dxfId="4777" priority="4776" operator="equal">
      <formula>"Locked"</formula>
    </cfRule>
  </conditionalFormatting>
  <conditionalFormatting sqref="G374">
    <cfRule type="containsText" dxfId="4776" priority="4774" operator="containsText" text="Param">
      <formula>NOT(ISERROR(SEARCH("Param",G374)))</formula>
    </cfRule>
  </conditionalFormatting>
  <conditionalFormatting sqref="I374">
    <cfRule type="cellIs" dxfId="4775" priority="4773" operator="lessThan">
      <formula>0</formula>
    </cfRule>
  </conditionalFormatting>
  <conditionalFormatting sqref="D374">
    <cfRule type="containsText" dxfId="4774" priority="4771" operator="containsText" text="Dec">
      <formula>NOT(ISERROR(SEARCH("Dec",D374)))</formula>
    </cfRule>
    <cfRule type="containsText" dxfId="4773" priority="4772" operator="containsText" text="Inc">
      <formula>NOT(ISERROR(SEARCH("Inc",D374)))</formula>
    </cfRule>
  </conditionalFormatting>
  <conditionalFormatting sqref="F374">
    <cfRule type="cellIs" dxfId="4772" priority="4769" operator="equal">
      <formula>"Unlocked"</formula>
    </cfRule>
    <cfRule type="cellIs" dxfId="4771" priority="4770" operator="equal">
      <formula>"Locked"</formula>
    </cfRule>
  </conditionalFormatting>
  <conditionalFormatting sqref="G374">
    <cfRule type="containsText" dxfId="4770" priority="4768" operator="containsText" text="Param">
      <formula>NOT(ISERROR(SEARCH("Param",G374)))</formula>
    </cfRule>
  </conditionalFormatting>
  <conditionalFormatting sqref="I374">
    <cfRule type="cellIs" dxfId="4769" priority="4767" operator="lessThan">
      <formula>0</formula>
    </cfRule>
  </conditionalFormatting>
  <conditionalFormatting sqref="D374">
    <cfRule type="containsText" dxfId="4768" priority="4765" operator="containsText" text="Dec">
      <formula>NOT(ISERROR(SEARCH("Dec",D374)))</formula>
    </cfRule>
    <cfRule type="containsText" dxfId="4767" priority="4766" operator="containsText" text="Inc">
      <formula>NOT(ISERROR(SEARCH("Inc",D374)))</formula>
    </cfRule>
  </conditionalFormatting>
  <conditionalFormatting sqref="F374">
    <cfRule type="cellIs" dxfId="4766" priority="4763" operator="equal">
      <formula>"Unlocked"</formula>
    </cfRule>
    <cfRule type="cellIs" dxfId="4765" priority="4764" operator="equal">
      <formula>"Locked"</formula>
    </cfRule>
  </conditionalFormatting>
  <conditionalFormatting sqref="G374">
    <cfRule type="containsText" dxfId="4764" priority="4762" operator="containsText" text="Param">
      <formula>NOT(ISERROR(SEARCH("Param",G374)))</formula>
    </cfRule>
  </conditionalFormatting>
  <conditionalFormatting sqref="I374">
    <cfRule type="cellIs" dxfId="4763" priority="4761" operator="lessThan">
      <formula>0</formula>
    </cfRule>
  </conditionalFormatting>
  <conditionalFormatting sqref="D374">
    <cfRule type="containsText" dxfId="4762" priority="4759" operator="containsText" text="Dec">
      <formula>NOT(ISERROR(SEARCH("Dec",D374)))</formula>
    </cfRule>
    <cfRule type="containsText" dxfId="4761" priority="4760" operator="containsText" text="Inc">
      <formula>NOT(ISERROR(SEARCH("Inc",D374)))</formula>
    </cfRule>
  </conditionalFormatting>
  <conditionalFormatting sqref="F374">
    <cfRule type="cellIs" dxfId="4760" priority="4757" operator="equal">
      <formula>"Unlocked"</formula>
    </cfRule>
    <cfRule type="cellIs" dxfId="4759" priority="4758" operator="equal">
      <formula>"Locked"</formula>
    </cfRule>
  </conditionalFormatting>
  <conditionalFormatting sqref="G374">
    <cfRule type="containsText" dxfId="4758" priority="4756" operator="containsText" text="Param">
      <formula>NOT(ISERROR(SEARCH("Param",G374)))</formula>
    </cfRule>
  </conditionalFormatting>
  <conditionalFormatting sqref="I374">
    <cfRule type="cellIs" dxfId="4757" priority="4755" operator="lessThan">
      <formula>0</formula>
    </cfRule>
  </conditionalFormatting>
  <conditionalFormatting sqref="D374">
    <cfRule type="containsText" dxfId="4756" priority="4753" operator="containsText" text="Dec">
      <formula>NOT(ISERROR(SEARCH("Dec",D374)))</formula>
    </cfRule>
    <cfRule type="containsText" dxfId="4755" priority="4754" operator="containsText" text="Inc">
      <formula>NOT(ISERROR(SEARCH("Inc",D374)))</formula>
    </cfRule>
  </conditionalFormatting>
  <conditionalFormatting sqref="F374">
    <cfRule type="cellIs" dxfId="4754" priority="4751" operator="equal">
      <formula>"Unlocked"</formula>
    </cfRule>
    <cfRule type="cellIs" dxfId="4753" priority="4752" operator="equal">
      <formula>"Locked"</formula>
    </cfRule>
  </conditionalFormatting>
  <conditionalFormatting sqref="G374">
    <cfRule type="containsText" dxfId="4752" priority="4750" operator="containsText" text="Param">
      <formula>NOT(ISERROR(SEARCH("Param",G374)))</formula>
    </cfRule>
  </conditionalFormatting>
  <conditionalFormatting sqref="I374">
    <cfRule type="cellIs" dxfId="4751" priority="4749" operator="lessThan">
      <formula>0</formula>
    </cfRule>
  </conditionalFormatting>
  <conditionalFormatting sqref="D374">
    <cfRule type="containsText" dxfId="4750" priority="4747" operator="containsText" text="Dec">
      <formula>NOT(ISERROR(SEARCH("Dec",D374)))</formula>
    </cfRule>
    <cfRule type="containsText" dxfId="4749" priority="4748" operator="containsText" text="Inc">
      <formula>NOT(ISERROR(SEARCH("Inc",D374)))</formula>
    </cfRule>
  </conditionalFormatting>
  <conditionalFormatting sqref="F374">
    <cfRule type="cellIs" dxfId="4748" priority="4745" operator="equal">
      <formula>"Unlocked"</formula>
    </cfRule>
    <cfRule type="cellIs" dxfId="4747" priority="4746" operator="equal">
      <formula>"Locked"</formula>
    </cfRule>
  </conditionalFormatting>
  <conditionalFormatting sqref="G374">
    <cfRule type="containsText" dxfId="4746" priority="4744" operator="containsText" text="Param">
      <formula>NOT(ISERROR(SEARCH("Param",G374)))</formula>
    </cfRule>
  </conditionalFormatting>
  <conditionalFormatting sqref="I374">
    <cfRule type="cellIs" dxfId="4745" priority="4743" operator="lessThan">
      <formula>0</formula>
    </cfRule>
  </conditionalFormatting>
  <conditionalFormatting sqref="D374">
    <cfRule type="containsText" dxfId="4744" priority="4741" operator="containsText" text="Dec">
      <formula>NOT(ISERROR(SEARCH("Dec",D374)))</formula>
    </cfRule>
    <cfRule type="containsText" dxfId="4743" priority="4742" operator="containsText" text="Inc">
      <formula>NOT(ISERROR(SEARCH("Inc",D374)))</formula>
    </cfRule>
  </conditionalFormatting>
  <conditionalFormatting sqref="F374">
    <cfRule type="cellIs" dxfId="4742" priority="4739" operator="equal">
      <formula>"Unlocked"</formula>
    </cfRule>
    <cfRule type="cellIs" dxfId="4741" priority="4740" operator="equal">
      <formula>"Locked"</formula>
    </cfRule>
  </conditionalFormatting>
  <conditionalFormatting sqref="G374">
    <cfRule type="containsText" dxfId="4740" priority="4738" operator="containsText" text="Param">
      <formula>NOT(ISERROR(SEARCH("Param",G374)))</formula>
    </cfRule>
  </conditionalFormatting>
  <conditionalFormatting sqref="I374">
    <cfRule type="cellIs" dxfId="4739" priority="4737" operator="lessThan">
      <formula>0</formula>
    </cfRule>
  </conditionalFormatting>
  <conditionalFormatting sqref="D374">
    <cfRule type="containsText" dxfId="4738" priority="4735" operator="containsText" text="Dec">
      <formula>NOT(ISERROR(SEARCH("Dec",D374)))</formula>
    </cfRule>
    <cfRule type="containsText" dxfId="4737" priority="4736" operator="containsText" text="Inc">
      <formula>NOT(ISERROR(SEARCH("Inc",D374)))</formula>
    </cfRule>
  </conditionalFormatting>
  <conditionalFormatting sqref="F374">
    <cfRule type="cellIs" dxfId="4736" priority="4733" operator="equal">
      <formula>"Unlocked"</formula>
    </cfRule>
    <cfRule type="cellIs" dxfId="4735" priority="4734" operator="equal">
      <formula>"Locked"</formula>
    </cfRule>
  </conditionalFormatting>
  <conditionalFormatting sqref="G374">
    <cfRule type="containsText" dxfId="4734" priority="4732" operator="containsText" text="Param">
      <formula>NOT(ISERROR(SEARCH("Param",G374)))</formula>
    </cfRule>
  </conditionalFormatting>
  <conditionalFormatting sqref="I374">
    <cfRule type="cellIs" dxfId="4733" priority="4731" operator="lessThan">
      <formula>0</formula>
    </cfRule>
  </conditionalFormatting>
  <conditionalFormatting sqref="D374">
    <cfRule type="containsText" dxfId="4732" priority="4729" operator="containsText" text="Dec">
      <formula>NOT(ISERROR(SEARCH("Dec",D374)))</formula>
    </cfRule>
    <cfRule type="containsText" dxfId="4731" priority="4730" operator="containsText" text="Inc">
      <formula>NOT(ISERROR(SEARCH("Inc",D374)))</formula>
    </cfRule>
  </conditionalFormatting>
  <conditionalFormatting sqref="F374">
    <cfRule type="cellIs" dxfId="4730" priority="4727" operator="equal">
      <formula>"Unlocked"</formula>
    </cfRule>
    <cfRule type="cellIs" dxfId="4729" priority="4728" operator="equal">
      <formula>"Locked"</formula>
    </cfRule>
  </conditionalFormatting>
  <conditionalFormatting sqref="G374">
    <cfRule type="containsText" dxfId="4728" priority="4726" operator="containsText" text="Param">
      <formula>NOT(ISERROR(SEARCH("Param",G374)))</formula>
    </cfRule>
  </conditionalFormatting>
  <conditionalFormatting sqref="I374">
    <cfRule type="cellIs" dxfId="4727" priority="4725" operator="lessThan">
      <formula>0</formula>
    </cfRule>
  </conditionalFormatting>
  <conditionalFormatting sqref="D374">
    <cfRule type="containsText" dxfId="4726" priority="4723" operator="containsText" text="Dec">
      <formula>NOT(ISERROR(SEARCH("Dec",D374)))</formula>
    </cfRule>
    <cfRule type="containsText" dxfId="4725" priority="4724" operator="containsText" text="Inc">
      <formula>NOT(ISERROR(SEARCH("Inc",D374)))</formula>
    </cfRule>
  </conditionalFormatting>
  <conditionalFormatting sqref="F374">
    <cfRule type="cellIs" dxfId="4724" priority="4721" operator="equal">
      <formula>"Unlocked"</formula>
    </cfRule>
    <cfRule type="cellIs" dxfId="4723" priority="4722" operator="equal">
      <formula>"Locked"</formula>
    </cfRule>
  </conditionalFormatting>
  <conditionalFormatting sqref="G374">
    <cfRule type="containsText" dxfId="4722" priority="4720" operator="containsText" text="Param">
      <formula>NOT(ISERROR(SEARCH("Param",G374)))</formula>
    </cfRule>
  </conditionalFormatting>
  <conditionalFormatting sqref="I374">
    <cfRule type="cellIs" dxfId="4721" priority="4719" operator="lessThan">
      <formula>0</formula>
    </cfRule>
  </conditionalFormatting>
  <conditionalFormatting sqref="D374">
    <cfRule type="containsText" dxfId="4720" priority="4717" operator="containsText" text="Dec">
      <formula>NOT(ISERROR(SEARCH("Dec",D374)))</formula>
    </cfRule>
    <cfRule type="containsText" dxfId="4719" priority="4718" operator="containsText" text="Inc">
      <formula>NOT(ISERROR(SEARCH("Inc",D374)))</formula>
    </cfRule>
  </conditionalFormatting>
  <conditionalFormatting sqref="F375:F377">
    <cfRule type="cellIs" dxfId="4718" priority="4715" operator="equal">
      <formula>"Unlocked"</formula>
    </cfRule>
    <cfRule type="cellIs" dxfId="4717" priority="4716" operator="equal">
      <formula>"Locked"</formula>
    </cfRule>
  </conditionalFormatting>
  <conditionalFormatting sqref="G375:G377">
    <cfRule type="containsText" dxfId="4716" priority="4714" operator="containsText" text="Param">
      <formula>NOT(ISERROR(SEARCH("Param",G375)))</formula>
    </cfRule>
  </conditionalFormatting>
  <conditionalFormatting sqref="I375:I377">
    <cfRule type="cellIs" dxfId="4715" priority="4713" operator="lessThan">
      <formula>0</formula>
    </cfRule>
  </conditionalFormatting>
  <conditionalFormatting sqref="D375:D377">
    <cfRule type="containsText" dxfId="4714" priority="4711" operator="containsText" text="Dec">
      <formula>NOT(ISERROR(SEARCH("Dec",D375)))</formula>
    </cfRule>
    <cfRule type="containsText" dxfId="4713" priority="4712" operator="containsText" text="Inc">
      <formula>NOT(ISERROR(SEARCH("Inc",D375)))</formula>
    </cfRule>
  </conditionalFormatting>
  <conditionalFormatting sqref="F375:F377">
    <cfRule type="cellIs" dxfId="4712" priority="4709" operator="equal">
      <formula>"Unlocked"</formula>
    </cfRule>
    <cfRule type="cellIs" dxfId="4711" priority="4710" operator="equal">
      <formula>"Locked"</formula>
    </cfRule>
  </conditionalFormatting>
  <conditionalFormatting sqref="G375:G377">
    <cfRule type="containsText" dxfId="4710" priority="4708" operator="containsText" text="Param">
      <formula>NOT(ISERROR(SEARCH("Param",G375)))</formula>
    </cfRule>
  </conditionalFormatting>
  <conditionalFormatting sqref="I375:I377">
    <cfRule type="cellIs" dxfId="4709" priority="4707" operator="lessThan">
      <formula>0</formula>
    </cfRule>
  </conditionalFormatting>
  <conditionalFormatting sqref="D375:D377">
    <cfRule type="containsText" dxfId="4708" priority="4705" operator="containsText" text="Dec">
      <formula>NOT(ISERROR(SEARCH("Dec",D375)))</formula>
    </cfRule>
    <cfRule type="containsText" dxfId="4707" priority="4706" operator="containsText" text="Inc">
      <formula>NOT(ISERROR(SEARCH("Inc",D375)))</formula>
    </cfRule>
  </conditionalFormatting>
  <conditionalFormatting sqref="F375">
    <cfRule type="cellIs" dxfId="4706" priority="4703" operator="equal">
      <formula>"Unlocked"</formula>
    </cfRule>
    <cfRule type="cellIs" dxfId="4705" priority="4704" operator="equal">
      <formula>"Locked"</formula>
    </cfRule>
  </conditionalFormatting>
  <conditionalFormatting sqref="G375">
    <cfRule type="containsText" dxfId="4704" priority="4702" operator="containsText" text="Param">
      <formula>NOT(ISERROR(SEARCH("Param",G375)))</formula>
    </cfRule>
  </conditionalFormatting>
  <conditionalFormatting sqref="I375">
    <cfRule type="cellIs" dxfId="4703" priority="4701" operator="lessThan">
      <formula>0</formula>
    </cfRule>
  </conditionalFormatting>
  <conditionalFormatting sqref="D375">
    <cfRule type="containsText" dxfId="4702" priority="4699" operator="containsText" text="Dec">
      <formula>NOT(ISERROR(SEARCH("Dec",D375)))</formula>
    </cfRule>
    <cfRule type="containsText" dxfId="4701" priority="4700" operator="containsText" text="Inc">
      <formula>NOT(ISERROR(SEARCH("Inc",D375)))</formula>
    </cfRule>
  </conditionalFormatting>
  <conditionalFormatting sqref="F376:F377">
    <cfRule type="cellIs" dxfId="4700" priority="4697" operator="equal">
      <formula>"Unlocked"</formula>
    </cfRule>
    <cfRule type="cellIs" dxfId="4699" priority="4698" operator="equal">
      <formula>"Locked"</formula>
    </cfRule>
  </conditionalFormatting>
  <conditionalFormatting sqref="G376:G377">
    <cfRule type="containsText" dxfId="4698" priority="4696" operator="containsText" text="Param">
      <formula>NOT(ISERROR(SEARCH("Param",G376)))</formula>
    </cfRule>
  </conditionalFormatting>
  <conditionalFormatting sqref="I376:I377">
    <cfRule type="cellIs" dxfId="4697" priority="4695" operator="lessThan">
      <formula>0</formula>
    </cfRule>
  </conditionalFormatting>
  <conditionalFormatting sqref="D376:D377">
    <cfRule type="containsText" dxfId="4696" priority="4693" operator="containsText" text="Dec">
      <formula>NOT(ISERROR(SEARCH("Dec",D376)))</formula>
    </cfRule>
    <cfRule type="containsText" dxfId="4695" priority="4694" operator="containsText" text="Inc">
      <formula>NOT(ISERROR(SEARCH("Inc",D376)))</formula>
    </cfRule>
  </conditionalFormatting>
  <conditionalFormatting sqref="F378:F380">
    <cfRule type="cellIs" dxfId="4694" priority="4691" operator="equal">
      <formula>"Unlocked"</formula>
    </cfRule>
    <cfRule type="cellIs" dxfId="4693" priority="4692" operator="equal">
      <formula>"Locked"</formula>
    </cfRule>
  </conditionalFormatting>
  <conditionalFormatting sqref="G378:G380">
    <cfRule type="containsText" dxfId="4692" priority="4690" operator="containsText" text="Param">
      <formula>NOT(ISERROR(SEARCH("Param",G378)))</formula>
    </cfRule>
  </conditionalFormatting>
  <conditionalFormatting sqref="I378:I380">
    <cfRule type="cellIs" dxfId="4691" priority="4689" operator="lessThan">
      <formula>0</formula>
    </cfRule>
  </conditionalFormatting>
  <conditionalFormatting sqref="D378:D380">
    <cfRule type="containsText" dxfId="4690" priority="4687" operator="containsText" text="Dec">
      <formula>NOT(ISERROR(SEARCH("Dec",D378)))</formula>
    </cfRule>
    <cfRule type="containsText" dxfId="4689" priority="4688" operator="containsText" text="Inc">
      <formula>NOT(ISERROR(SEARCH("Inc",D378)))</formula>
    </cfRule>
  </conditionalFormatting>
  <conditionalFormatting sqref="F378:F380">
    <cfRule type="cellIs" dxfId="4688" priority="4685" operator="equal">
      <formula>"Unlocked"</formula>
    </cfRule>
    <cfRule type="cellIs" dxfId="4687" priority="4686" operator="equal">
      <formula>"Locked"</formula>
    </cfRule>
  </conditionalFormatting>
  <conditionalFormatting sqref="G378:G380">
    <cfRule type="containsText" dxfId="4686" priority="4684" operator="containsText" text="Param">
      <formula>NOT(ISERROR(SEARCH("Param",G378)))</formula>
    </cfRule>
  </conditionalFormatting>
  <conditionalFormatting sqref="I378:I380">
    <cfRule type="cellIs" dxfId="4685" priority="4683" operator="lessThan">
      <formula>0</formula>
    </cfRule>
  </conditionalFormatting>
  <conditionalFormatting sqref="D378:D380">
    <cfRule type="containsText" dxfId="4684" priority="4681" operator="containsText" text="Dec">
      <formula>NOT(ISERROR(SEARCH("Dec",D378)))</formula>
    </cfRule>
    <cfRule type="containsText" dxfId="4683" priority="4682" operator="containsText" text="Inc">
      <formula>NOT(ISERROR(SEARCH("Inc",D378)))</formula>
    </cfRule>
  </conditionalFormatting>
  <conditionalFormatting sqref="F378:F380">
    <cfRule type="cellIs" dxfId="4682" priority="4679" operator="equal">
      <formula>"Unlocked"</formula>
    </cfRule>
    <cfRule type="cellIs" dxfId="4681" priority="4680" operator="equal">
      <formula>"Locked"</formula>
    </cfRule>
  </conditionalFormatting>
  <conditionalFormatting sqref="G378:G380">
    <cfRule type="containsText" dxfId="4680" priority="4678" operator="containsText" text="Param">
      <formula>NOT(ISERROR(SEARCH("Param",G378)))</formula>
    </cfRule>
  </conditionalFormatting>
  <conditionalFormatting sqref="I378:I380">
    <cfRule type="cellIs" dxfId="4679" priority="4677" operator="lessThan">
      <formula>0</formula>
    </cfRule>
  </conditionalFormatting>
  <conditionalFormatting sqref="D378:D380">
    <cfRule type="containsText" dxfId="4678" priority="4675" operator="containsText" text="Dec">
      <formula>NOT(ISERROR(SEARCH("Dec",D378)))</formula>
    </cfRule>
    <cfRule type="containsText" dxfId="4677" priority="4676" operator="containsText" text="Inc">
      <formula>NOT(ISERROR(SEARCH("Inc",D378)))</formula>
    </cfRule>
  </conditionalFormatting>
  <conditionalFormatting sqref="F378:F379">
    <cfRule type="cellIs" dxfId="4676" priority="4673" operator="equal">
      <formula>"Unlocked"</formula>
    </cfRule>
    <cfRule type="cellIs" dxfId="4675" priority="4674" operator="equal">
      <formula>"Locked"</formula>
    </cfRule>
  </conditionalFormatting>
  <conditionalFormatting sqref="G378:G379">
    <cfRule type="containsText" dxfId="4674" priority="4672" operator="containsText" text="Param">
      <formula>NOT(ISERROR(SEARCH("Param",G378)))</formula>
    </cfRule>
  </conditionalFormatting>
  <conditionalFormatting sqref="I378:I379">
    <cfRule type="cellIs" dxfId="4673" priority="4671" operator="lessThan">
      <formula>0</formula>
    </cfRule>
  </conditionalFormatting>
  <conditionalFormatting sqref="D378:D379">
    <cfRule type="containsText" dxfId="4672" priority="4669" operator="containsText" text="Dec">
      <formula>NOT(ISERROR(SEARCH("Dec",D378)))</formula>
    </cfRule>
    <cfRule type="containsText" dxfId="4671" priority="4670" operator="containsText" text="Inc">
      <formula>NOT(ISERROR(SEARCH("Inc",D378)))</formula>
    </cfRule>
  </conditionalFormatting>
  <conditionalFormatting sqref="F378:F379">
    <cfRule type="cellIs" dxfId="4670" priority="4667" operator="equal">
      <formula>"Unlocked"</formula>
    </cfRule>
    <cfRule type="cellIs" dxfId="4669" priority="4668" operator="equal">
      <formula>"Locked"</formula>
    </cfRule>
  </conditionalFormatting>
  <conditionalFormatting sqref="G378:G379">
    <cfRule type="containsText" dxfId="4668" priority="4666" operator="containsText" text="Param">
      <formula>NOT(ISERROR(SEARCH("Param",G378)))</formula>
    </cfRule>
  </conditionalFormatting>
  <conditionalFormatting sqref="I378:I379">
    <cfRule type="cellIs" dxfId="4667" priority="4665" operator="lessThan">
      <formula>0</formula>
    </cfRule>
  </conditionalFormatting>
  <conditionalFormatting sqref="D378:D379">
    <cfRule type="containsText" dxfId="4666" priority="4663" operator="containsText" text="Dec">
      <formula>NOT(ISERROR(SEARCH("Dec",D378)))</formula>
    </cfRule>
    <cfRule type="containsText" dxfId="4665" priority="4664" operator="containsText" text="Inc">
      <formula>NOT(ISERROR(SEARCH("Inc",D378)))</formula>
    </cfRule>
  </conditionalFormatting>
  <conditionalFormatting sqref="F378:F379">
    <cfRule type="cellIs" dxfId="4664" priority="4661" operator="equal">
      <formula>"Unlocked"</formula>
    </cfRule>
    <cfRule type="cellIs" dxfId="4663" priority="4662" operator="equal">
      <formula>"Locked"</formula>
    </cfRule>
  </conditionalFormatting>
  <conditionalFormatting sqref="G378:G379">
    <cfRule type="containsText" dxfId="4662" priority="4660" operator="containsText" text="Param">
      <formula>NOT(ISERROR(SEARCH("Param",G378)))</formula>
    </cfRule>
  </conditionalFormatting>
  <conditionalFormatting sqref="I378:I379">
    <cfRule type="cellIs" dxfId="4661" priority="4659" operator="lessThan">
      <formula>0</formula>
    </cfRule>
  </conditionalFormatting>
  <conditionalFormatting sqref="D378:D379">
    <cfRule type="containsText" dxfId="4660" priority="4657" operator="containsText" text="Dec">
      <formula>NOT(ISERROR(SEARCH("Dec",D378)))</formula>
    </cfRule>
    <cfRule type="containsText" dxfId="4659" priority="4658" operator="containsText" text="Inc">
      <formula>NOT(ISERROR(SEARCH("Inc",D378)))</formula>
    </cfRule>
  </conditionalFormatting>
  <conditionalFormatting sqref="F378:F379">
    <cfRule type="cellIs" dxfId="4658" priority="4655" operator="equal">
      <formula>"Unlocked"</formula>
    </cfRule>
    <cfRule type="cellIs" dxfId="4657" priority="4656" operator="equal">
      <formula>"Locked"</formula>
    </cfRule>
  </conditionalFormatting>
  <conditionalFormatting sqref="G378:G379">
    <cfRule type="containsText" dxfId="4656" priority="4654" operator="containsText" text="Param">
      <formula>NOT(ISERROR(SEARCH("Param",G378)))</formula>
    </cfRule>
  </conditionalFormatting>
  <conditionalFormatting sqref="I378:I379">
    <cfRule type="cellIs" dxfId="4655" priority="4653" operator="lessThan">
      <formula>0</formula>
    </cfRule>
  </conditionalFormatting>
  <conditionalFormatting sqref="D378:D379">
    <cfRule type="containsText" dxfId="4654" priority="4651" operator="containsText" text="Dec">
      <formula>NOT(ISERROR(SEARCH("Dec",D378)))</formula>
    </cfRule>
    <cfRule type="containsText" dxfId="4653" priority="4652" operator="containsText" text="Inc">
      <formula>NOT(ISERROR(SEARCH("Inc",D378)))</formula>
    </cfRule>
  </conditionalFormatting>
  <conditionalFormatting sqref="F378:F379">
    <cfRule type="cellIs" dxfId="4652" priority="4649" operator="equal">
      <formula>"Unlocked"</formula>
    </cfRule>
    <cfRule type="cellIs" dxfId="4651" priority="4650" operator="equal">
      <formula>"Locked"</formula>
    </cfRule>
  </conditionalFormatting>
  <conditionalFormatting sqref="G378:G379">
    <cfRule type="containsText" dxfId="4650" priority="4648" operator="containsText" text="Param">
      <formula>NOT(ISERROR(SEARCH("Param",G378)))</formula>
    </cfRule>
  </conditionalFormatting>
  <conditionalFormatting sqref="I378:I379">
    <cfRule type="cellIs" dxfId="4649" priority="4647" operator="lessThan">
      <formula>0</formula>
    </cfRule>
  </conditionalFormatting>
  <conditionalFormatting sqref="D378:D379">
    <cfRule type="containsText" dxfId="4648" priority="4645" operator="containsText" text="Dec">
      <formula>NOT(ISERROR(SEARCH("Dec",D378)))</formula>
    </cfRule>
    <cfRule type="containsText" dxfId="4647" priority="4646" operator="containsText" text="Inc">
      <formula>NOT(ISERROR(SEARCH("Inc",D378)))</formula>
    </cfRule>
  </conditionalFormatting>
  <conditionalFormatting sqref="F378:F379">
    <cfRule type="cellIs" dxfId="4646" priority="4643" operator="equal">
      <formula>"Unlocked"</formula>
    </cfRule>
    <cfRule type="cellIs" dxfId="4645" priority="4644" operator="equal">
      <formula>"Locked"</formula>
    </cfRule>
  </conditionalFormatting>
  <conditionalFormatting sqref="G378:G379">
    <cfRule type="containsText" dxfId="4644" priority="4642" operator="containsText" text="Param">
      <formula>NOT(ISERROR(SEARCH("Param",G378)))</formula>
    </cfRule>
  </conditionalFormatting>
  <conditionalFormatting sqref="I378:I379">
    <cfRule type="cellIs" dxfId="4643" priority="4641" operator="lessThan">
      <formula>0</formula>
    </cfRule>
  </conditionalFormatting>
  <conditionalFormatting sqref="D378:D379">
    <cfRule type="containsText" dxfId="4642" priority="4639" operator="containsText" text="Dec">
      <formula>NOT(ISERROR(SEARCH("Dec",D378)))</formula>
    </cfRule>
    <cfRule type="containsText" dxfId="4641" priority="4640" operator="containsText" text="Inc">
      <formula>NOT(ISERROR(SEARCH("Inc",D378)))</formula>
    </cfRule>
  </conditionalFormatting>
  <conditionalFormatting sqref="F378:F379">
    <cfRule type="cellIs" dxfId="4640" priority="4637" operator="equal">
      <formula>"Unlocked"</formula>
    </cfRule>
    <cfRule type="cellIs" dxfId="4639" priority="4638" operator="equal">
      <formula>"Locked"</formula>
    </cfRule>
  </conditionalFormatting>
  <conditionalFormatting sqref="G378:G379">
    <cfRule type="containsText" dxfId="4638" priority="4636" operator="containsText" text="Param">
      <formula>NOT(ISERROR(SEARCH("Param",G378)))</formula>
    </cfRule>
  </conditionalFormatting>
  <conditionalFormatting sqref="I378:I379">
    <cfRule type="cellIs" dxfId="4637" priority="4635" operator="lessThan">
      <formula>0</formula>
    </cfRule>
  </conditionalFormatting>
  <conditionalFormatting sqref="D378:D379">
    <cfRule type="containsText" dxfId="4636" priority="4633" operator="containsText" text="Dec">
      <formula>NOT(ISERROR(SEARCH("Dec",D378)))</formula>
    </cfRule>
    <cfRule type="containsText" dxfId="4635" priority="4634" operator="containsText" text="Inc">
      <formula>NOT(ISERROR(SEARCH("Inc",D378)))</formula>
    </cfRule>
  </conditionalFormatting>
  <conditionalFormatting sqref="F378:F379">
    <cfRule type="cellIs" dxfId="4634" priority="4631" operator="equal">
      <formula>"Unlocked"</formula>
    </cfRule>
    <cfRule type="cellIs" dxfId="4633" priority="4632" operator="equal">
      <formula>"Locked"</formula>
    </cfRule>
  </conditionalFormatting>
  <conditionalFormatting sqref="G378:G379">
    <cfRule type="containsText" dxfId="4632" priority="4630" operator="containsText" text="Param">
      <formula>NOT(ISERROR(SEARCH("Param",G378)))</formula>
    </cfRule>
  </conditionalFormatting>
  <conditionalFormatting sqref="I378:I379">
    <cfRule type="cellIs" dxfId="4631" priority="4629" operator="lessThan">
      <formula>0</formula>
    </cfRule>
  </conditionalFormatting>
  <conditionalFormatting sqref="D378:D379">
    <cfRule type="containsText" dxfId="4630" priority="4627" operator="containsText" text="Dec">
      <formula>NOT(ISERROR(SEARCH("Dec",D378)))</formula>
    </cfRule>
    <cfRule type="containsText" dxfId="4629" priority="4628" operator="containsText" text="Inc">
      <formula>NOT(ISERROR(SEARCH("Inc",D378)))</formula>
    </cfRule>
  </conditionalFormatting>
  <conditionalFormatting sqref="F378:F379">
    <cfRule type="cellIs" dxfId="4628" priority="4625" operator="equal">
      <formula>"Unlocked"</formula>
    </cfRule>
    <cfRule type="cellIs" dxfId="4627" priority="4626" operator="equal">
      <formula>"Locked"</formula>
    </cfRule>
  </conditionalFormatting>
  <conditionalFormatting sqref="G378:G379">
    <cfRule type="containsText" dxfId="4626" priority="4624" operator="containsText" text="Param">
      <formula>NOT(ISERROR(SEARCH("Param",G378)))</formula>
    </cfRule>
  </conditionalFormatting>
  <conditionalFormatting sqref="I378:I379">
    <cfRule type="cellIs" dxfId="4625" priority="4623" operator="lessThan">
      <formula>0</formula>
    </cfRule>
  </conditionalFormatting>
  <conditionalFormatting sqref="D378:D379">
    <cfRule type="containsText" dxfId="4624" priority="4621" operator="containsText" text="Dec">
      <formula>NOT(ISERROR(SEARCH("Dec",D378)))</formula>
    </cfRule>
    <cfRule type="containsText" dxfId="4623" priority="4622" operator="containsText" text="Inc">
      <formula>NOT(ISERROR(SEARCH("Inc",D378)))</formula>
    </cfRule>
  </conditionalFormatting>
  <conditionalFormatting sqref="F378:F379">
    <cfRule type="cellIs" dxfId="4622" priority="4619" operator="equal">
      <formula>"Unlocked"</formula>
    </cfRule>
    <cfRule type="cellIs" dxfId="4621" priority="4620" operator="equal">
      <formula>"Locked"</formula>
    </cfRule>
  </conditionalFormatting>
  <conditionalFormatting sqref="G378:G379">
    <cfRule type="containsText" dxfId="4620" priority="4618" operator="containsText" text="Param">
      <formula>NOT(ISERROR(SEARCH("Param",G378)))</formula>
    </cfRule>
  </conditionalFormatting>
  <conditionalFormatting sqref="I378:I379">
    <cfRule type="cellIs" dxfId="4619" priority="4617" operator="lessThan">
      <formula>0</formula>
    </cfRule>
  </conditionalFormatting>
  <conditionalFormatting sqref="D378:D379">
    <cfRule type="containsText" dxfId="4618" priority="4615" operator="containsText" text="Dec">
      <formula>NOT(ISERROR(SEARCH("Dec",D378)))</formula>
    </cfRule>
    <cfRule type="containsText" dxfId="4617" priority="4616" operator="containsText" text="Inc">
      <formula>NOT(ISERROR(SEARCH("Inc",D378)))</formula>
    </cfRule>
  </conditionalFormatting>
  <conditionalFormatting sqref="F378:F379">
    <cfRule type="cellIs" dxfId="4616" priority="4613" operator="equal">
      <formula>"Unlocked"</formula>
    </cfRule>
    <cfRule type="cellIs" dxfId="4615" priority="4614" operator="equal">
      <formula>"Locked"</formula>
    </cfRule>
  </conditionalFormatting>
  <conditionalFormatting sqref="G378:G379">
    <cfRule type="containsText" dxfId="4614" priority="4612" operator="containsText" text="Param">
      <formula>NOT(ISERROR(SEARCH("Param",G378)))</formula>
    </cfRule>
  </conditionalFormatting>
  <conditionalFormatting sqref="I378:I379">
    <cfRule type="cellIs" dxfId="4613" priority="4611" operator="lessThan">
      <formula>0</formula>
    </cfRule>
  </conditionalFormatting>
  <conditionalFormatting sqref="D378:D379">
    <cfRule type="containsText" dxfId="4612" priority="4609" operator="containsText" text="Dec">
      <formula>NOT(ISERROR(SEARCH("Dec",D378)))</formula>
    </cfRule>
    <cfRule type="containsText" dxfId="4611" priority="4610" operator="containsText" text="Inc">
      <formula>NOT(ISERROR(SEARCH("Inc",D378)))</formula>
    </cfRule>
  </conditionalFormatting>
  <conditionalFormatting sqref="F378:F379">
    <cfRule type="cellIs" dxfId="4610" priority="4607" operator="equal">
      <formula>"Unlocked"</formula>
    </cfRule>
    <cfRule type="cellIs" dxfId="4609" priority="4608" operator="equal">
      <formula>"Locked"</formula>
    </cfRule>
  </conditionalFormatting>
  <conditionalFormatting sqref="G378:G379">
    <cfRule type="containsText" dxfId="4608" priority="4606" operator="containsText" text="Param">
      <formula>NOT(ISERROR(SEARCH("Param",G378)))</formula>
    </cfRule>
  </conditionalFormatting>
  <conditionalFormatting sqref="I378:I379">
    <cfRule type="cellIs" dxfId="4607" priority="4605" operator="lessThan">
      <formula>0</formula>
    </cfRule>
  </conditionalFormatting>
  <conditionalFormatting sqref="D378:D379">
    <cfRule type="containsText" dxfId="4606" priority="4603" operator="containsText" text="Dec">
      <formula>NOT(ISERROR(SEARCH("Dec",D378)))</formula>
    </cfRule>
    <cfRule type="containsText" dxfId="4605" priority="4604" operator="containsText" text="Inc">
      <formula>NOT(ISERROR(SEARCH("Inc",D378)))</formula>
    </cfRule>
  </conditionalFormatting>
  <conditionalFormatting sqref="F378:F379">
    <cfRule type="cellIs" dxfId="4604" priority="4601" operator="equal">
      <formula>"Unlocked"</formula>
    </cfRule>
    <cfRule type="cellIs" dxfId="4603" priority="4602" operator="equal">
      <formula>"Locked"</formula>
    </cfRule>
  </conditionalFormatting>
  <conditionalFormatting sqref="G378:G379">
    <cfRule type="containsText" dxfId="4602" priority="4600" operator="containsText" text="Param">
      <formula>NOT(ISERROR(SEARCH("Param",G378)))</formula>
    </cfRule>
  </conditionalFormatting>
  <conditionalFormatting sqref="I378:I379">
    <cfRule type="cellIs" dxfId="4601" priority="4599" operator="lessThan">
      <formula>0</formula>
    </cfRule>
  </conditionalFormatting>
  <conditionalFormatting sqref="D378:D379">
    <cfRule type="containsText" dxfId="4600" priority="4597" operator="containsText" text="Dec">
      <formula>NOT(ISERROR(SEARCH("Dec",D378)))</formula>
    </cfRule>
    <cfRule type="containsText" dxfId="4599" priority="4598" operator="containsText" text="Inc">
      <formula>NOT(ISERROR(SEARCH("Inc",D378)))</formula>
    </cfRule>
  </conditionalFormatting>
  <conditionalFormatting sqref="F378:F379">
    <cfRule type="cellIs" dxfId="4598" priority="4595" operator="equal">
      <formula>"Unlocked"</formula>
    </cfRule>
    <cfRule type="cellIs" dxfId="4597" priority="4596" operator="equal">
      <formula>"Locked"</formula>
    </cfRule>
  </conditionalFormatting>
  <conditionalFormatting sqref="G378:G379">
    <cfRule type="containsText" dxfId="4596" priority="4594" operator="containsText" text="Param">
      <formula>NOT(ISERROR(SEARCH("Param",G378)))</formula>
    </cfRule>
  </conditionalFormatting>
  <conditionalFormatting sqref="I378:I379">
    <cfRule type="cellIs" dxfId="4595" priority="4593" operator="lessThan">
      <formula>0</formula>
    </cfRule>
  </conditionalFormatting>
  <conditionalFormatting sqref="D378:D379">
    <cfRule type="containsText" dxfId="4594" priority="4591" operator="containsText" text="Dec">
      <formula>NOT(ISERROR(SEARCH("Dec",D378)))</formula>
    </cfRule>
    <cfRule type="containsText" dxfId="4593" priority="4592" operator="containsText" text="Inc">
      <formula>NOT(ISERROR(SEARCH("Inc",D378)))</formula>
    </cfRule>
  </conditionalFormatting>
  <conditionalFormatting sqref="F378:F379">
    <cfRule type="cellIs" dxfId="4592" priority="4589" operator="equal">
      <formula>"Unlocked"</formula>
    </cfRule>
    <cfRule type="cellIs" dxfId="4591" priority="4590" operator="equal">
      <formula>"Locked"</formula>
    </cfRule>
  </conditionalFormatting>
  <conditionalFormatting sqref="G378:G379">
    <cfRule type="containsText" dxfId="4590" priority="4588" operator="containsText" text="Param">
      <formula>NOT(ISERROR(SEARCH("Param",G378)))</formula>
    </cfRule>
  </conditionalFormatting>
  <conditionalFormatting sqref="I378:I379">
    <cfRule type="cellIs" dxfId="4589" priority="4587" operator="lessThan">
      <formula>0</formula>
    </cfRule>
  </conditionalFormatting>
  <conditionalFormatting sqref="D378:D379">
    <cfRule type="containsText" dxfId="4588" priority="4585" operator="containsText" text="Dec">
      <formula>NOT(ISERROR(SEARCH("Dec",D378)))</formula>
    </cfRule>
    <cfRule type="containsText" dxfId="4587" priority="4586" operator="containsText" text="Inc">
      <formula>NOT(ISERROR(SEARCH("Inc",D378)))</formula>
    </cfRule>
  </conditionalFormatting>
  <conditionalFormatting sqref="F378:F379">
    <cfRule type="cellIs" dxfId="4586" priority="4583" operator="equal">
      <formula>"Unlocked"</formula>
    </cfRule>
    <cfRule type="cellIs" dxfId="4585" priority="4584" operator="equal">
      <formula>"Locked"</formula>
    </cfRule>
  </conditionalFormatting>
  <conditionalFormatting sqref="G378:G379">
    <cfRule type="containsText" dxfId="4584" priority="4582" operator="containsText" text="Param">
      <formula>NOT(ISERROR(SEARCH("Param",G378)))</formula>
    </cfRule>
  </conditionalFormatting>
  <conditionalFormatting sqref="I378:I379">
    <cfRule type="cellIs" dxfId="4583" priority="4581" operator="lessThan">
      <formula>0</formula>
    </cfRule>
  </conditionalFormatting>
  <conditionalFormatting sqref="D378:D379">
    <cfRule type="containsText" dxfId="4582" priority="4579" operator="containsText" text="Dec">
      <formula>NOT(ISERROR(SEARCH("Dec",D378)))</formula>
    </cfRule>
    <cfRule type="containsText" dxfId="4581" priority="4580" operator="containsText" text="Inc">
      <formula>NOT(ISERROR(SEARCH("Inc",D378)))</formula>
    </cfRule>
  </conditionalFormatting>
  <conditionalFormatting sqref="F378:F379">
    <cfRule type="cellIs" dxfId="4580" priority="4577" operator="equal">
      <formula>"Unlocked"</formula>
    </cfRule>
    <cfRule type="cellIs" dxfId="4579" priority="4578" operator="equal">
      <formula>"Locked"</formula>
    </cfRule>
  </conditionalFormatting>
  <conditionalFormatting sqref="G378:G379">
    <cfRule type="containsText" dxfId="4578" priority="4576" operator="containsText" text="Param">
      <formula>NOT(ISERROR(SEARCH("Param",G378)))</formula>
    </cfRule>
  </conditionalFormatting>
  <conditionalFormatting sqref="I378:I379">
    <cfRule type="cellIs" dxfId="4577" priority="4575" operator="lessThan">
      <formula>0</formula>
    </cfRule>
  </conditionalFormatting>
  <conditionalFormatting sqref="D378:D379">
    <cfRule type="containsText" dxfId="4576" priority="4573" operator="containsText" text="Dec">
      <formula>NOT(ISERROR(SEARCH("Dec",D378)))</formula>
    </cfRule>
    <cfRule type="containsText" dxfId="4575" priority="4574" operator="containsText" text="Inc">
      <formula>NOT(ISERROR(SEARCH("Inc",D378)))</formula>
    </cfRule>
  </conditionalFormatting>
  <conditionalFormatting sqref="F378:F379">
    <cfRule type="cellIs" dxfId="4574" priority="4571" operator="equal">
      <formula>"Unlocked"</formula>
    </cfRule>
    <cfRule type="cellIs" dxfId="4573" priority="4572" operator="equal">
      <formula>"Locked"</formula>
    </cfRule>
  </conditionalFormatting>
  <conditionalFormatting sqref="G378:G379">
    <cfRule type="containsText" dxfId="4572" priority="4570" operator="containsText" text="Param">
      <formula>NOT(ISERROR(SEARCH("Param",G378)))</formula>
    </cfRule>
  </conditionalFormatting>
  <conditionalFormatting sqref="I378:I379">
    <cfRule type="cellIs" dxfId="4571" priority="4569" operator="lessThan">
      <formula>0</formula>
    </cfRule>
  </conditionalFormatting>
  <conditionalFormatting sqref="D378:D379">
    <cfRule type="containsText" dxfId="4570" priority="4567" operator="containsText" text="Dec">
      <formula>NOT(ISERROR(SEARCH("Dec",D378)))</formula>
    </cfRule>
    <cfRule type="containsText" dxfId="4569" priority="4568" operator="containsText" text="Inc">
      <formula>NOT(ISERROR(SEARCH("Inc",D378)))</formula>
    </cfRule>
  </conditionalFormatting>
  <conditionalFormatting sqref="F378:F379">
    <cfRule type="cellIs" dxfId="4568" priority="4565" operator="equal">
      <formula>"Unlocked"</formula>
    </cfRule>
    <cfRule type="cellIs" dxfId="4567" priority="4566" operator="equal">
      <formula>"Locked"</formula>
    </cfRule>
  </conditionalFormatting>
  <conditionalFormatting sqref="G378:G379">
    <cfRule type="containsText" dxfId="4566" priority="4564" operator="containsText" text="Param">
      <formula>NOT(ISERROR(SEARCH("Param",G378)))</formula>
    </cfRule>
  </conditionalFormatting>
  <conditionalFormatting sqref="I378:I379">
    <cfRule type="cellIs" dxfId="4565" priority="4563" operator="lessThan">
      <formula>0</formula>
    </cfRule>
  </conditionalFormatting>
  <conditionalFormatting sqref="D378:D379">
    <cfRule type="containsText" dxfId="4564" priority="4561" operator="containsText" text="Dec">
      <formula>NOT(ISERROR(SEARCH("Dec",D378)))</formula>
    </cfRule>
    <cfRule type="containsText" dxfId="4563" priority="4562" operator="containsText" text="Inc">
      <formula>NOT(ISERROR(SEARCH("Inc",D378)))</formula>
    </cfRule>
  </conditionalFormatting>
  <conditionalFormatting sqref="F380">
    <cfRule type="cellIs" dxfId="4562" priority="4559" operator="equal">
      <formula>"Unlocked"</formula>
    </cfRule>
    <cfRule type="cellIs" dxfId="4561" priority="4560" operator="equal">
      <formula>"Locked"</formula>
    </cfRule>
  </conditionalFormatting>
  <conditionalFormatting sqref="G380">
    <cfRule type="containsText" dxfId="4560" priority="4558" operator="containsText" text="Param">
      <formula>NOT(ISERROR(SEARCH("Param",G380)))</formula>
    </cfRule>
  </conditionalFormatting>
  <conditionalFormatting sqref="I380">
    <cfRule type="cellIs" dxfId="4559" priority="4557" operator="lessThan">
      <formula>0</formula>
    </cfRule>
  </conditionalFormatting>
  <conditionalFormatting sqref="D380">
    <cfRule type="containsText" dxfId="4558" priority="4555" operator="containsText" text="Dec">
      <formula>NOT(ISERROR(SEARCH("Dec",D380)))</formula>
    </cfRule>
    <cfRule type="containsText" dxfId="4557" priority="4556" operator="containsText" text="Inc">
      <formula>NOT(ISERROR(SEARCH("Inc",D380)))</formula>
    </cfRule>
  </conditionalFormatting>
  <conditionalFormatting sqref="F380">
    <cfRule type="cellIs" dxfId="4556" priority="4553" operator="equal">
      <formula>"Unlocked"</formula>
    </cfRule>
    <cfRule type="cellIs" dxfId="4555" priority="4554" operator="equal">
      <formula>"Locked"</formula>
    </cfRule>
  </conditionalFormatting>
  <conditionalFormatting sqref="G380">
    <cfRule type="containsText" dxfId="4554" priority="4552" operator="containsText" text="Param">
      <formula>NOT(ISERROR(SEARCH("Param",G380)))</formula>
    </cfRule>
  </conditionalFormatting>
  <conditionalFormatting sqref="I380">
    <cfRule type="cellIs" dxfId="4553" priority="4551" operator="lessThan">
      <formula>0</formula>
    </cfRule>
  </conditionalFormatting>
  <conditionalFormatting sqref="D380">
    <cfRule type="containsText" dxfId="4552" priority="4549" operator="containsText" text="Dec">
      <formula>NOT(ISERROR(SEARCH("Dec",D380)))</formula>
    </cfRule>
    <cfRule type="containsText" dxfId="4551" priority="4550" operator="containsText" text="Inc">
      <formula>NOT(ISERROR(SEARCH("Inc",D380)))</formula>
    </cfRule>
  </conditionalFormatting>
  <conditionalFormatting sqref="F380">
    <cfRule type="cellIs" dxfId="4550" priority="4547" operator="equal">
      <formula>"Unlocked"</formula>
    </cfRule>
    <cfRule type="cellIs" dxfId="4549" priority="4548" operator="equal">
      <formula>"Locked"</formula>
    </cfRule>
  </conditionalFormatting>
  <conditionalFormatting sqref="G380">
    <cfRule type="containsText" dxfId="4548" priority="4546" operator="containsText" text="Param">
      <formula>NOT(ISERROR(SEARCH("Param",G380)))</formula>
    </cfRule>
  </conditionalFormatting>
  <conditionalFormatting sqref="I380">
    <cfRule type="cellIs" dxfId="4547" priority="4545" operator="lessThan">
      <formula>0</formula>
    </cfRule>
  </conditionalFormatting>
  <conditionalFormatting sqref="D380">
    <cfRule type="containsText" dxfId="4546" priority="4543" operator="containsText" text="Dec">
      <formula>NOT(ISERROR(SEARCH("Dec",D380)))</formula>
    </cfRule>
    <cfRule type="containsText" dxfId="4545" priority="4544" operator="containsText" text="Inc">
      <formula>NOT(ISERROR(SEARCH("Inc",D380)))</formula>
    </cfRule>
  </conditionalFormatting>
  <conditionalFormatting sqref="F380">
    <cfRule type="cellIs" dxfId="4544" priority="4541" operator="equal">
      <formula>"Unlocked"</formula>
    </cfRule>
    <cfRule type="cellIs" dxfId="4543" priority="4542" operator="equal">
      <formula>"Locked"</formula>
    </cfRule>
  </conditionalFormatting>
  <conditionalFormatting sqref="G380">
    <cfRule type="containsText" dxfId="4542" priority="4540" operator="containsText" text="Param">
      <formula>NOT(ISERROR(SEARCH("Param",G380)))</formula>
    </cfRule>
  </conditionalFormatting>
  <conditionalFormatting sqref="I380">
    <cfRule type="cellIs" dxfId="4541" priority="4539" operator="lessThan">
      <formula>0</formula>
    </cfRule>
  </conditionalFormatting>
  <conditionalFormatting sqref="D380">
    <cfRule type="containsText" dxfId="4540" priority="4537" operator="containsText" text="Dec">
      <formula>NOT(ISERROR(SEARCH("Dec",D380)))</formula>
    </cfRule>
    <cfRule type="containsText" dxfId="4539" priority="4538" operator="containsText" text="Inc">
      <formula>NOT(ISERROR(SEARCH("Inc",D380)))</formula>
    </cfRule>
  </conditionalFormatting>
  <conditionalFormatting sqref="F380">
    <cfRule type="cellIs" dxfId="4538" priority="4535" operator="equal">
      <formula>"Unlocked"</formula>
    </cfRule>
    <cfRule type="cellIs" dxfId="4537" priority="4536" operator="equal">
      <formula>"Locked"</formula>
    </cfRule>
  </conditionalFormatting>
  <conditionalFormatting sqref="G380">
    <cfRule type="containsText" dxfId="4536" priority="4534" operator="containsText" text="Param">
      <formula>NOT(ISERROR(SEARCH("Param",G380)))</formula>
    </cfRule>
  </conditionalFormatting>
  <conditionalFormatting sqref="I380">
    <cfRule type="cellIs" dxfId="4535" priority="4533" operator="lessThan">
      <formula>0</formula>
    </cfRule>
  </conditionalFormatting>
  <conditionalFormatting sqref="D380">
    <cfRule type="containsText" dxfId="4534" priority="4531" operator="containsText" text="Dec">
      <formula>NOT(ISERROR(SEARCH("Dec",D380)))</formula>
    </cfRule>
    <cfRule type="containsText" dxfId="4533" priority="4532" operator="containsText" text="Inc">
      <formula>NOT(ISERROR(SEARCH("Inc",D380)))</formula>
    </cfRule>
  </conditionalFormatting>
  <conditionalFormatting sqref="F380">
    <cfRule type="cellIs" dxfId="4532" priority="4529" operator="equal">
      <formula>"Unlocked"</formula>
    </cfRule>
    <cfRule type="cellIs" dxfId="4531" priority="4530" operator="equal">
      <formula>"Locked"</formula>
    </cfRule>
  </conditionalFormatting>
  <conditionalFormatting sqref="G380">
    <cfRule type="containsText" dxfId="4530" priority="4528" operator="containsText" text="Param">
      <formula>NOT(ISERROR(SEARCH("Param",G380)))</formula>
    </cfRule>
  </conditionalFormatting>
  <conditionalFormatting sqref="I380">
    <cfRule type="cellIs" dxfId="4529" priority="4527" operator="lessThan">
      <formula>0</formula>
    </cfRule>
  </conditionalFormatting>
  <conditionalFormatting sqref="D380">
    <cfRule type="containsText" dxfId="4528" priority="4525" operator="containsText" text="Dec">
      <formula>NOT(ISERROR(SEARCH("Dec",D380)))</formula>
    </cfRule>
    <cfRule type="containsText" dxfId="4527" priority="4526" operator="containsText" text="Inc">
      <formula>NOT(ISERROR(SEARCH("Inc",D380)))</formula>
    </cfRule>
  </conditionalFormatting>
  <conditionalFormatting sqref="F380">
    <cfRule type="cellIs" dxfId="4526" priority="4523" operator="equal">
      <formula>"Unlocked"</formula>
    </cfRule>
    <cfRule type="cellIs" dxfId="4525" priority="4524" operator="equal">
      <formula>"Locked"</formula>
    </cfRule>
  </conditionalFormatting>
  <conditionalFormatting sqref="G380">
    <cfRule type="containsText" dxfId="4524" priority="4522" operator="containsText" text="Param">
      <formula>NOT(ISERROR(SEARCH("Param",G380)))</formula>
    </cfRule>
  </conditionalFormatting>
  <conditionalFormatting sqref="I380">
    <cfRule type="cellIs" dxfId="4523" priority="4521" operator="lessThan">
      <formula>0</formula>
    </cfRule>
  </conditionalFormatting>
  <conditionalFormatting sqref="D380">
    <cfRule type="containsText" dxfId="4522" priority="4519" operator="containsText" text="Dec">
      <formula>NOT(ISERROR(SEARCH("Dec",D380)))</formula>
    </cfRule>
    <cfRule type="containsText" dxfId="4521" priority="4520" operator="containsText" text="Inc">
      <formula>NOT(ISERROR(SEARCH("Inc",D380)))</formula>
    </cfRule>
  </conditionalFormatting>
  <conditionalFormatting sqref="F380">
    <cfRule type="cellIs" dxfId="4520" priority="4517" operator="equal">
      <formula>"Unlocked"</formula>
    </cfRule>
    <cfRule type="cellIs" dxfId="4519" priority="4518" operator="equal">
      <formula>"Locked"</formula>
    </cfRule>
  </conditionalFormatting>
  <conditionalFormatting sqref="G380">
    <cfRule type="containsText" dxfId="4518" priority="4516" operator="containsText" text="Param">
      <formula>NOT(ISERROR(SEARCH("Param",G380)))</formula>
    </cfRule>
  </conditionalFormatting>
  <conditionalFormatting sqref="I380">
    <cfRule type="cellIs" dxfId="4517" priority="4515" operator="lessThan">
      <formula>0</formula>
    </cfRule>
  </conditionalFormatting>
  <conditionalFormatting sqref="D380">
    <cfRule type="containsText" dxfId="4516" priority="4513" operator="containsText" text="Dec">
      <formula>NOT(ISERROR(SEARCH("Dec",D380)))</formula>
    </cfRule>
    <cfRule type="containsText" dxfId="4515" priority="4514" operator="containsText" text="Inc">
      <formula>NOT(ISERROR(SEARCH("Inc",D380)))</formula>
    </cfRule>
  </conditionalFormatting>
  <conditionalFormatting sqref="F380">
    <cfRule type="cellIs" dxfId="4514" priority="4511" operator="equal">
      <formula>"Unlocked"</formula>
    </cfRule>
    <cfRule type="cellIs" dxfId="4513" priority="4512" operator="equal">
      <formula>"Locked"</formula>
    </cfRule>
  </conditionalFormatting>
  <conditionalFormatting sqref="G380">
    <cfRule type="containsText" dxfId="4512" priority="4510" operator="containsText" text="Param">
      <formula>NOT(ISERROR(SEARCH("Param",G380)))</formula>
    </cfRule>
  </conditionalFormatting>
  <conditionalFormatting sqref="I380">
    <cfRule type="cellIs" dxfId="4511" priority="4509" operator="lessThan">
      <formula>0</formula>
    </cfRule>
  </conditionalFormatting>
  <conditionalFormatting sqref="D380">
    <cfRule type="containsText" dxfId="4510" priority="4507" operator="containsText" text="Dec">
      <formula>NOT(ISERROR(SEARCH("Dec",D380)))</formula>
    </cfRule>
    <cfRule type="containsText" dxfId="4509" priority="4508" operator="containsText" text="Inc">
      <formula>NOT(ISERROR(SEARCH("Inc",D380)))</formula>
    </cfRule>
  </conditionalFormatting>
  <conditionalFormatting sqref="F380">
    <cfRule type="cellIs" dxfId="4508" priority="4505" operator="equal">
      <formula>"Unlocked"</formula>
    </cfRule>
    <cfRule type="cellIs" dxfId="4507" priority="4506" operator="equal">
      <formula>"Locked"</formula>
    </cfRule>
  </conditionalFormatting>
  <conditionalFormatting sqref="G380">
    <cfRule type="containsText" dxfId="4506" priority="4504" operator="containsText" text="Param">
      <formula>NOT(ISERROR(SEARCH("Param",G380)))</formula>
    </cfRule>
  </conditionalFormatting>
  <conditionalFormatting sqref="I380">
    <cfRule type="cellIs" dxfId="4505" priority="4503" operator="lessThan">
      <formula>0</formula>
    </cfRule>
  </conditionalFormatting>
  <conditionalFormatting sqref="D380">
    <cfRule type="containsText" dxfId="4504" priority="4501" operator="containsText" text="Dec">
      <formula>NOT(ISERROR(SEARCH("Dec",D380)))</formula>
    </cfRule>
    <cfRule type="containsText" dxfId="4503" priority="4502" operator="containsText" text="Inc">
      <formula>NOT(ISERROR(SEARCH("Inc",D380)))</formula>
    </cfRule>
  </conditionalFormatting>
  <conditionalFormatting sqref="F380">
    <cfRule type="cellIs" dxfId="4502" priority="4499" operator="equal">
      <formula>"Unlocked"</formula>
    </cfRule>
    <cfRule type="cellIs" dxfId="4501" priority="4500" operator="equal">
      <formula>"Locked"</formula>
    </cfRule>
  </conditionalFormatting>
  <conditionalFormatting sqref="G380">
    <cfRule type="containsText" dxfId="4500" priority="4498" operator="containsText" text="Param">
      <formula>NOT(ISERROR(SEARCH("Param",G380)))</formula>
    </cfRule>
  </conditionalFormatting>
  <conditionalFormatting sqref="I380">
    <cfRule type="cellIs" dxfId="4499" priority="4497" operator="lessThan">
      <formula>0</formula>
    </cfRule>
  </conditionalFormatting>
  <conditionalFormatting sqref="D380">
    <cfRule type="containsText" dxfId="4498" priority="4495" operator="containsText" text="Dec">
      <formula>NOT(ISERROR(SEARCH("Dec",D380)))</formula>
    </cfRule>
    <cfRule type="containsText" dxfId="4497" priority="4496" operator="containsText" text="Inc">
      <formula>NOT(ISERROR(SEARCH("Inc",D380)))</formula>
    </cfRule>
  </conditionalFormatting>
  <conditionalFormatting sqref="F380">
    <cfRule type="cellIs" dxfId="4496" priority="4493" operator="equal">
      <formula>"Unlocked"</formula>
    </cfRule>
    <cfRule type="cellIs" dxfId="4495" priority="4494" operator="equal">
      <formula>"Locked"</formula>
    </cfRule>
  </conditionalFormatting>
  <conditionalFormatting sqref="G380">
    <cfRule type="containsText" dxfId="4494" priority="4492" operator="containsText" text="Param">
      <formula>NOT(ISERROR(SEARCH("Param",G380)))</formula>
    </cfRule>
  </conditionalFormatting>
  <conditionalFormatting sqref="I380">
    <cfRule type="cellIs" dxfId="4493" priority="4491" operator="lessThan">
      <formula>0</formula>
    </cfRule>
  </conditionalFormatting>
  <conditionalFormatting sqref="D380">
    <cfRule type="containsText" dxfId="4492" priority="4489" operator="containsText" text="Dec">
      <formula>NOT(ISERROR(SEARCH("Dec",D380)))</formula>
    </cfRule>
    <cfRule type="containsText" dxfId="4491" priority="4490" operator="containsText" text="Inc">
      <formula>NOT(ISERROR(SEARCH("Inc",D380)))</formula>
    </cfRule>
  </conditionalFormatting>
  <conditionalFormatting sqref="F380">
    <cfRule type="cellIs" dxfId="4490" priority="4487" operator="equal">
      <formula>"Unlocked"</formula>
    </cfRule>
    <cfRule type="cellIs" dxfId="4489" priority="4488" operator="equal">
      <formula>"Locked"</formula>
    </cfRule>
  </conditionalFormatting>
  <conditionalFormatting sqref="G380">
    <cfRule type="containsText" dxfId="4488" priority="4486" operator="containsText" text="Param">
      <formula>NOT(ISERROR(SEARCH("Param",G380)))</formula>
    </cfRule>
  </conditionalFormatting>
  <conditionalFormatting sqref="I380">
    <cfRule type="cellIs" dxfId="4487" priority="4485" operator="lessThan">
      <formula>0</formula>
    </cfRule>
  </conditionalFormatting>
  <conditionalFormatting sqref="D380">
    <cfRule type="containsText" dxfId="4486" priority="4483" operator="containsText" text="Dec">
      <formula>NOT(ISERROR(SEARCH("Dec",D380)))</formula>
    </cfRule>
    <cfRule type="containsText" dxfId="4485" priority="4484" operator="containsText" text="Inc">
      <formula>NOT(ISERROR(SEARCH("Inc",D380)))</formula>
    </cfRule>
  </conditionalFormatting>
  <conditionalFormatting sqref="F380">
    <cfRule type="cellIs" dxfId="4484" priority="4481" operator="equal">
      <formula>"Unlocked"</formula>
    </cfRule>
    <cfRule type="cellIs" dxfId="4483" priority="4482" operator="equal">
      <formula>"Locked"</formula>
    </cfRule>
  </conditionalFormatting>
  <conditionalFormatting sqref="G380">
    <cfRule type="containsText" dxfId="4482" priority="4480" operator="containsText" text="Param">
      <formula>NOT(ISERROR(SEARCH("Param",G380)))</formula>
    </cfRule>
  </conditionalFormatting>
  <conditionalFormatting sqref="I380">
    <cfRule type="cellIs" dxfId="4481" priority="4479" operator="lessThan">
      <formula>0</formula>
    </cfRule>
  </conditionalFormatting>
  <conditionalFormatting sqref="D380">
    <cfRule type="containsText" dxfId="4480" priority="4477" operator="containsText" text="Dec">
      <formula>NOT(ISERROR(SEARCH("Dec",D380)))</formula>
    </cfRule>
    <cfRule type="containsText" dxfId="4479" priority="4478" operator="containsText" text="Inc">
      <formula>NOT(ISERROR(SEARCH("Inc",D380)))</formula>
    </cfRule>
  </conditionalFormatting>
  <conditionalFormatting sqref="F380">
    <cfRule type="cellIs" dxfId="4478" priority="4475" operator="equal">
      <formula>"Unlocked"</formula>
    </cfRule>
    <cfRule type="cellIs" dxfId="4477" priority="4476" operator="equal">
      <formula>"Locked"</formula>
    </cfRule>
  </conditionalFormatting>
  <conditionalFormatting sqref="G380">
    <cfRule type="containsText" dxfId="4476" priority="4474" operator="containsText" text="Param">
      <formula>NOT(ISERROR(SEARCH("Param",G380)))</formula>
    </cfRule>
  </conditionalFormatting>
  <conditionalFormatting sqref="I380">
    <cfRule type="cellIs" dxfId="4475" priority="4473" operator="lessThan">
      <formula>0</formula>
    </cfRule>
  </conditionalFormatting>
  <conditionalFormatting sqref="D380">
    <cfRule type="containsText" dxfId="4474" priority="4471" operator="containsText" text="Dec">
      <formula>NOT(ISERROR(SEARCH("Dec",D380)))</formula>
    </cfRule>
    <cfRule type="containsText" dxfId="4473" priority="4472" operator="containsText" text="Inc">
      <formula>NOT(ISERROR(SEARCH("Inc",D380)))</formula>
    </cfRule>
  </conditionalFormatting>
  <conditionalFormatting sqref="F380">
    <cfRule type="cellIs" dxfId="4472" priority="4469" operator="equal">
      <formula>"Unlocked"</formula>
    </cfRule>
    <cfRule type="cellIs" dxfId="4471" priority="4470" operator="equal">
      <formula>"Locked"</formula>
    </cfRule>
  </conditionalFormatting>
  <conditionalFormatting sqref="G380">
    <cfRule type="containsText" dxfId="4470" priority="4468" operator="containsText" text="Param">
      <formula>NOT(ISERROR(SEARCH("Param",G380)))</formula>
    </cfRule>
  </conditionalFormatting>
  <conditionalFormatting sqref="I380">
    <cfRule type="cellIs" dxfId="4469" priority="4467" operator="lessThan">
      <formula>0</formula>
    </cfRule>
  </conditionalFormatting>
  <conditionalFormatting sqref="D380">
    <cfRule type="containsText" dxfId="4468" priority="4465" operator="containsText" text="Dec">
      <formula>NOT(ISERROR(SEARCH("Dec",D380)))</formula>
    </cfRule>
    <cfRule type="containsText" dxfId="4467" priority="4466" operator="containsText" text="Inc">
      <formula>NOT(ISERROR(SEARCH("Inc",D380)))</formula>
    </cfRule>
  </conditionalFormatting>
  <conditionalFormatting sqref="F380">
    <cfRule type="cellIs" dxfId="4466" priority="4463" operator="equal">
      <formula>"Unlocked"</formula>
    </cfRule>
    <cfRule type="cellIs" dxfId="4465" priority="4464" operator="equal">
      <formula>"Locked"</formula>
    </cfRule>
  </conditionalFormatting>
  <conditionalFormatting sqref="G380">
    <cfRule type="containsText" dxfId="4464" priority="4462" operator="containsText" text="Param">
      <formula>NOT(ISERROR(SEARCH("Param",G380)))</formula>
    </cfRule>
  </conditionalFormatting>
  <conditionalFormatting sqref="I380">
    <cfRule type="cellIs" dxfId="4463" priority="4461" operator="lessThan">
      <formula>0</formula>
    </cfRule>
  </conditionalFormatting>
  <conditionalFormatting sqref="D380">
    <cfRule type="containsText" dxfId="4462" priority="4459" operator="containsText" text="Dec">
      <formula>NOT(ISERROR(SEARCH("Dec",D380)))</formula>
    </cfRule>
    <cfRule type="containsText" dxfId="4461" priority="4460" operator="containsText" text="Inc">
      <formula>NOT(ISERROR(SEARCH("Inc",D380)))</formula>
    </cfRule>
  </conditionalFormatting>
  <conditionalFormatting sqref="F380">
    <cfRule type="cellIs" dxfId="4460" priority="4457" operator="equal">
      <formula>"Unlocked"</formula>
    </cfRule>
    <cfRule type="cellIs" dxfId="4459" priority="4458" operator="equal">
      <formula>"Locked"</formula>
    </cfRule>
  </conditionalFormatting>
  <conditionalFormatting sqref="G380">
    <cfRule type="containsText" dxfId="4458" priority="4456" operator="containsText" text="Param">
      <formula>NOT(ISERROR(SEARCH("Param",G380)))</formula>
    </cfRule>
  </conditionalFormatting>
  <conditionalFormatting sqref="I380">
    <cfRule type="cellIs" dxfId="4457" priority="4455" operator="lessThan">
      <formula>0</formula>
    </cfRule>
  </conditionalFormatting>
  <conditionalFormatting sqref="D380">
    <cfRule type="containsText" dxfId="4456" priority="4453" operator="containsText" text="Dec">
      <formula>NOT(ISERROR(SEARCH("Dec",D380)))</formula>
    </cfRule>
    <cfRule type="containsText" dxfId="4455" priority="4454" operator="containsText" text="Inc">
      <formula>NOT(ISERROR(SEARCH("Inc",D380)))</formula>
    </cfRule>
  </conditionalFormatting>
  <conditionalFormatting sqref="F380">
    <cfRule type="cellIs" dxfId="4454" priority="4451" operator="equal">
      <formula>"Unlocked"</formula>
    </cfRule>
    <cfRule type="cellIs" dxfId="4453" priority="4452" operator="equal">
      <formula>"Locked"</formula>
    </cfRule>
  </conditionalFormatting>
  <conditionalFormatting sqref="G380">
    <cfRule type="containsText" dxfId="4452" priority="4450" operator="containsText" text="Param">
      <formula>NOT(ISERROR(SEARCH("Param",G380)))</formula>
    </cfRule>
  </conditionalFormatting>
  <conditionalFormatting sqref="I380">
    <cfRule type="cellIs" dxfId="4451" priority="4449" operator="lessThan">
      <formula>0</formula>
    </cfRule>
  </conditionalFormatting>
  <conditionalFormatting sqref="D380">
    <cfRule type="containsText" dxfId="4450" priority="4447" operator="containsText" text="Dec">
      <formula>NOT(ISERROR(SEARCH("Dec",D380)))</formula>
    </cfRule>
    <cfRule type="containsText" dxfId="4449" priority="4448" operator="containsText" text="Inc">
      <formula>NOT(ISERROR(SEARCH("Inc",D380)))</formula>
    </cfRule>
  </conditionalFormatting>
  <conditionalFormatting sqref="F381:F383">
    <cfRule type="cellIs" dxfId="4448" priority="4445" operator="equal">
      <formula>"Unlocked"</formula>
    </cfRule>
    <cfRule type="cellIs" dxfId="4447" priority="4446" operator="equal">
      <formula>"Locked"</formula>
    </cfRule>
  </conditionalFormatting>
  <conditionalFormatting sqref="G381:G383">
    <cfRule type="containsText" dxfId="4446" priority="4444" operator="containsText" text="Param">
      <formula>NOT(ISERROR(SEARCH("Param",G381)))</formula>
    </cfRule>
  </conditionalFormatting>
  <conditionalFormatting sqref="I381:I383">
    <cfRule type="cellIs" dxfId="4445" priority="4443" operator="lessThan">
      <formula>0</formula>
    </cfRule>
  </conditionalFormatting>
  <conditionalFormatting sqref="D381:D383">
    <cfRule type="containsText" dxfId="4444" priority="4441" operator="containsText" text="Dec">
      <formula>NOT(ISERROR(SEARCH("Dec",D381)))</formula>
    </cfRule>
    <cfRule type="containsText" dxfId="4443" priority="4442" operator="containsText" text="Inc">
      <formula>NOT(ISERROR(SEARCH("Inc",D381)))</formula>
    </cfRule>
  </conditionalFormatting>
  <conditionalFormatting sqref="F381:F383">
    <cfRule type="cellIs" dxfId="4442" priority="4439" operator="equal">
      <formula>"Unlocked"</formula>
    </cfRule>
    <cfRule type="cellIs" dxfId="4441" priority="4440" operator="equal">
      <formula>"Locked"</formula>
    </cfRule>
  </conditionalFormatting>
  <conditionalFormatting sqref="G381:G383">
    <cfRule type="containsText" dxfId="4440" priority="4438" operator="containsText" text="Param">
      <formula>NOT(ISERROR(SEARCH("Param",G381)))</formula>
    </cfRule>
  </conditionalFormatting>
  <conditionalFormatting sqref="I381:I383">
    <cfRule type="cellIs" dxfId="4439" priority="4437" operator="lessThan">
      <formula>0</formula>
    </cfRule>
  </conditionalFormatting>
  <conditionalFormatting sqref="D381:D383">
    <cfRule type="containsText" dxfId="4438" priority="4435" operator="containsText" text="Dec">
      <formula>NOT(ISERROR(SEARCH("Dec",D381)))</formula>
    </cfRule>
    <cfRule type="containsText" dxfId="4437" priority="4436" operator="containsText" text="Inc">
      <formula>NOT(ISERROR(SEARCH("Inc",D381)))</formula>
    </cfRule>
  </conditionalFormatting>
  <conditionalFormatting sqref="F381:F383">
    <cfRule type="cellIs" dxfId="4436" priority="4433" operator="equal">
      <formula>"Unlocked"</formula>
    </cfRule>
    <cfRule type="cellIs" dxfId="4435" priority="4434" operator="equal">
      <formula>"Locked"</formula>
    </cfRule>
  </conditionalFormatting>
  <conditionalFormatting sqref="G381:G383">
    <cfRule type="containsText" dxfId="4434" priority="4432" operator="containsText" text="Param">
      <formula>NOT(ISERROR(SEARCH("Param",G381)))</formula>
    </cfRule>
  </conditionalFormatting>
  <conditionalFormatting sqref="I381:I383">
    <cfRule type="cellIs" dxfId="4433" priority="4431" operator="lessThan">
      <formula>0</formula>
    </cfRule>
  </conditionalFormatting>
  <conditionalFormatting sqref="D381:D383">
    <cfRule type="containsText" dxfId="4432" priority="4429" operator="containsText" text="Dec">
      <formula>NOT(ISERROR(SEARCH("Dec",D381)))</formula>
    </cfRule>
    <cfRule type="containsText" dxfId="4431" priority="4430" operator="containsText" text="Inc">
      <formula>NOT(ISERROR(SEARCH("Inc",D381)))</formula>
    </cfRule>
  </conditionalFormatting>
  <conditionalFormatting sqref="F381">
    <cfRule type="cellIs" dxfId="4430" priority="4427" operator="equal">
      <formula>"Unlocked"</formula>
    </cfRule>
    <cfRule type="cellIs" dxfId="4429" priority="4428" operator="equal">
      <formula>"Locked"</formula>
    </cfRule>
  </conditionalFormatting>
  <conditionalFormatting sqref="G381">
    <cfRule type="containsText" dxfId="4428" priority="4426" operator="containsText" text="Param">
      <formula>NOT(ISERROR(SEARCH("Param",G381)))</formula>
    </cfRule>
  </conditionalFormatting>
  <conditionalFormatting sqref="I381">
    <cfRule type="cellIs" dxfId="4427" priority="4425" operator="lessThan">
      <formula>0</formula>
    </cfRule>
  </conditionalFormatting>
  <conditionalFormatting sqref="D381">
    <cfRule type="containsText" dxfId="4426" priority="4423" operator="containsText" text="Dec">
      <formula>NOT(ISERROR(SEARCH("Dec",D381)))</formula>
    </cfRule>
    <cfRule type="containsText" dxfId="4425" priority="4424" operator="containsText" text="Inc">
      <formula>NOT(ISERROR(SEARCH("Inc",D381)))</formula>
    </cfRule>
  </conditionalFormatting>
  <conditionalFormatting sqref="F382:F383">
    <cfRule type="cellIs" dxfId="4424" priority="4421" operator="equal">
      <formula>"Unlocked"</formula>
    </cfRule>
    <cfRule type="cellIs" dxfId="4423" priority="4422" operator="equal">
      <formula>"Locked"</formula>
    </cfRule>
  </conditionalFormatting>
  <conditionalFormatting sqref="G382:G383">
    <cfRule type="containsText" dxfId="4422" priority="4420" operator="containsText" text="Param">
      <formula>NOT(ISERROR(SEARCH("Param",G382)))</formula>
    </cfRule>
  </conditionalFormatting>
  <conditionalFormatting sqref="I382:I383">
    <cfRule type="cellIs" dxfId="4421" priority="4419" operator="lessThan">
      <formula>0</formula>
    </cfRule>
  </conditionalFormatting>
  <conditionalFormatting sqref="D382:D383">
    <cfRule type="containsText" dxfId="4420" priority="4417" operator="containsText" text="Dec">
      <formula>NOT(ISERROR(SEARCH("Dec",D382)))</formula>
    </cfRule>
    <cfRule type="containsText" dxfId="4419" priority="4418" operator="containsText" text="Inc">
      <formula>NOT(ISERROR(SEARCH("Inc",D382)))</formula>
    </cfRule>
  </conditionalFormatting>
  <conditionalFormatting sqref="F384:F386">
    <cfRule type="cellIs" dxfId="4418" priority="4415" operator="equal">
      <formula>"Unlocked"</formula>
    </cfRule>
    <cfRule type="cellIs" dxfId="4417" priority="4416" operator="equal">
      <formula>"Locked"</formula>
    </cfRule>
  </conditionalFormatting>
  <conditionalFormatting sqref="G384:G386">
    <cfRule type="containsText" dxfId="4416" priority="4414" operator="containsText" text="Param">
      <formula>NOT(ISERROR(SEARCH("Param",G384)))</formula>
    </cfRule>
  </conditionalFormatting>
  <conditionalFormatting sqref="I384:I386">
    <cfRule type="cellIs" dxfId="4415" priority="4413" operator="lessThan">
      <formula>0</formula>
    </cfRule>
  </conditionalFormatting>
  <conditionalFormatting sqref="D384:D386">
    <cfRule type="containsText" dxfId="4414" priority="4411" operator="containsText" text="Dec">
      <formula>NOT(ISERROR(SEARCH("Dec",D384)))</formula>
    </cfRule>
    <cfRule type="containsText" dxfId="4413" priority="4412" operator="containsText" text="Inc">
      <formula>NOT(ISERROR(SEARCH("Inc",D384)))</formula>
    </cfRule>
  </conditionalFormatting>
  <conditionalFormatting sqref="F384:F386">
    <cfRule type="cellIs" dxfId="4412" priority="4409" operator="equal">
      <formula>"Unlocked"</formula>
    </cfRule>
    <cfRule type="cellIs" dxfId="4411" priority="4410" operator="equal">
      <formula>"Locked"</formula>
    </cfRule>
  </conditionalFormatting>
  <conditionalFormatting sqref="G384:G386">
    <cfRule type="containsText" dxfId="4410" priority="4408" operator="containsText" text="Param">
      <formula>NOT(ISERROR(SEARCH("Param",G384)))</formula>
    </cfRule>
  </conditionalFormatting>
  <conditionalFormatting sqref="I384:I386">
    <cfRule type="cellIs" dxfId="4409" priority="4407" operator="lessThan">
      <formula>0</formula>
    </cfRule>
  </conditionalFormatting>
  <conditionalFormatting sqref="D384:D386">
    <cfRule type="containsText" dxfId="4408" priority="4405" operator="containsText" text="Dec">
      <formula>NOT(ISERROR(SEARCH("Dec",D384)))</formula>
    </cfRule>
    <cfRule type="containsText" dxfId="4407" priority="4406" operator="containsText" text="Inc">
      <formula>NOT(ISERROR(SEARCH("Inc",D384)))</formula>
    </cfRule>
  </conditionalFormatting>
  <conditionalFormatting sqref="F384:F386">
    <cfRule type="cellIs" dxfId="4406" priority="4403" operator="equal">
      <formula>"Unlocked"</formula>
    </cfRule>
    <cfRule type="cellIs" dxfId="4405" priority="4404" operator="equal">
      <formula>"Locked"</formula>
    </cfRule>
  </conditionalFormatting>
  <conditionalFormatting sqref="G384:G386">
    <cfRule type="containsText" dxfId="4404" priority="4402" operator="containsText" text="Param">
      <formula>NOT(ISERROR(SEARCH("Param",G384)))</formula>
    </cfRule>
  </conditionalFormatting>
  <conditionalFormatting sqref="I384:I386">
    <cfRule type="cellIs" dxfId="4403" priority="4401" operator="lessThan">
      <formula>0</formula>
    </cfRule>
  </conditionalFormatting>
  <conditionalFormatting sqref="D384:D386">
    <cfRule type="containsText" dxfId="4402" priority="4399" operator="containsText" text="Dec">
      <formula>NOT(ISERROR(SEARCH("Dec",D384)))</formula>
    </cfRule>
    <cfRule type="containsText" dxfId="4401" priority="4400" operator="containsText" text="Inc">
      <formula>NOT(ISERROR(SEARCH("Inc",D384)))</formula>
    </cfRule>
  </conditionalFormatting>
  <conditionalFormatting sqref="F384:F386">
    <cfRule type="cellIs" dxfId="4400" priority="4397" operator="equal">
      <formula>"Unlocked"</formula>
    </cfRule>
    <cfRule type="cellIs" dxfId="4399" priority="4398" operator="equal">
      <formula>"Locked"</formula>
    </cfRule>
  </conditionalFormatting>
  <conditionalFormatting sqref="G384:G386">
    <cfRule type="containsText" dxfId="4398" priority="4396" operator="containsText" text="Param">
      <formula>NOT(ISERROR(SEARCH("Param",G384)))</formula>
    </cfRule>
  </conditionalFormatting>
  <conditionalFormatting sqref="I384:I386">
    <cfRule type="cellIs" dxfId="4397" priority="4395" operator="lessThan">
      <formula>0</formula>
    </cfRule>
  </conditionalFormatting>
  <conditionalFormatting sqref="D384:D386">
    <cfRule type="containsText" dxfId="4396" priority="4393" operator="containsText" text="Dec">
      <formula>NOT(ISERROR(SEARCH("Dec",D384)))</formula>
    </cfRule>
    <cfRule type="containsText" dxfId="4395" priority="4394" operator="containsText" text="Inc">
      <formula>NOT(ISERROR(SEARCH("Inc",D384)))</formula>
    </cfRule>
  </conditionalFormatting>
  <conditionalFormatting sqref="F384:F385">
    <cfRule type="cellIs" dxfId="4394" priority="4391" operator="equal">
      <formula>"Unlocked"</formula>
    </cfRule>
    <cfRule type="cellIs" dxfId="4393" priority="4392" operator="equal">
      <formula>"Locked"</formula>
    </cfRule>
  </conditionalFormatting>
  <conditionalFormatting sqref="G384:G385">
    <cfRule type="containsText" dxfId="4392" priority="4390" operator="containsText" text="Param">
      <formula>NOT(ISERROR(SEARCH("Param",G384)))</formula>
    </cfRule>
  </conditionalFormatting>
  <conditionalFormatting sqref="I384:I385">
    <cfRule type="cellIs" dxfId="4391" priority="4389" operator="lessThan">
      <formula>0</formula>
    </cfRule>
  </conditionalFormatting>
  <conditionalFormatting sqref="D384:D385">
    <cfRule type="containsText" dxfId="4390" priority="4387" operator="containsText" text="Dec">
      <formula>NOT(ISERROR(SEARCH("Dec",D384)))</formula>
    </cfRule>
    <cfRule type="containsText" dxfId="4389" priority="4388" operator="containsText" text="Inc">
      <formula>NOT(ISERROR(SEARCH("Inc",D384)))</formula>
    </cfRule>
  </conditionalFormatting>
  <conditionalFormatting sqref="F384:F385">
    <cfRule type="cellIs" dxfId="4388" priority="4385" operator="equal">
      <formula>"Unlocked"</formula>
    </cfRule>
    <cfRule type="cellIs" dxfId="4387" priority="4386" operator="equal">
      <formula>"Locked"</formula>
    </cfRule>
  </conditionalFormatting>
  <conditionalFormatting sqref="G384:G385">
    <cfRule type="containsText" dxfId="4386" priority="4384" operator="containsText" text="Param">
      <formula>NOT(ISERROR(SEARCH("Param",G384)))</formula>
    </cfRule>
  </conditionalFormatting>
  <conditionalFormatting sqref="I384:I385">
    <cfRule type="cellIs" dxfId="4385" priority="4383" operator="lessThan">
      <formula>0</formula>
    </cfRule>
  </conditionalFormatting>
  <conditionalFormatting sqref="D384:D385">
    <cfRule type="containsText" dxfId="4384" priority="4381" operator="containsText" text="Dec">
      <formula>NOT(ISERROR(SEARCH("Dec",D384)))</formula>
    </cfRule>
    <cfRule type="containsText" dxfId="4383" priority="4382" operator="containsText" text="Inc">
      <formula>NOT(ISERROR(SEARCH("Inc",D384)))</formula>
    </cfRule>
  </conditionalFormatting>
  <conditionalFormatting sqref="F384:F385">
    <cfRule type="cellIs" dxfId="4382" priority="4379" operator="equal">
      <formula>"Unlocked"</formula>
    </cfRule>
    <cfRule type="cellIs" dxfId="4381" priority="4380" operator="equal">
      <formula>"Locked"</formula>
    </cfRule>
  </conditionalFormatting>
  <conditionalFormatting sqref="G384:G385">
    <cfRule type="containsText" dxfId="4380" priority="4378" operator="containsText" text="Param">
      <formula>NOT(ISERROR(SEARCH("Param",G384)))</formula>
    </cfRule>
  </conditionalFormatting>
  <conditionalFormatting sqref="I384:I385">
    <cfRule type="cellIs" dxfId="4379" priority="4377" operator="lessThan">
      <formula>0</formula>
    </cfRule>
  </conditionalFormatting>
  <conditionalFormatting sqref="D384:D385">
    <cfRule type="containsText" dxfId="4378" priority="4375" operator="containsText" text="Dec">
      <formula>NOT(ISERROR(SEARCH("Dec",D384)))</formula>
    </cfRule>
    <cfRule type="containsText" dxfId="4377" priority="4376" operator="containsText" text="Inc">
      <formula>NOT(ISERROR(SEARCH("Inc",D384)))</formula>
    </cfRule>
  </conditionalFormatting>
  <conditionalFormatting sqref="F384:F385">
    <cfRule type="cellIs" dxfId="4376" priority="4373" operator="equal">
      <formula>"Unlocked"</formula>
    </cfRule>
    <cfRule type="cellIs" dxfId="4375" priority="4374" operator="equal">
      <formula>"Locked"</formula>
    </cfRule>
  </conditionalFormatting>
  <conditionalFormatting sqref="G384:G385">
    <cfRule type="containsText" dxfId="4374" priority="4372" operator="containsText" text="Param">
      <formula>NOT(ISERROR(SEARCH("Param",G384)))</formula>
    </cfRule>
  </conditionalFormatting>
  <conditionalFormatting sqref="I384:I385">
    <cfRule type="cellIs" dxfId="4373" priority="4371" operator="lessThan">
      <formula>0</formula>
    </cfRule>
  </conditionalFormatting>
  <conditionalFormatting sqref="D384:D385">
    <cfRule type="containsText" dxfId="4372" priority="4369" operator="containsText" text="Dec">
      <formula>NOT(ISERROR(SEARCH("Dec",D384)))</formula>
    </cfRule>
    <cfRule type="containsText" dxfId="4371" priority="4370" operator="containsText" text="Inc">
      <formula>NOT(ISERROR(SEARCH("Inc",D384)))</formula>
    </cfRule>
  </conditionalFormatting>
  <conditionalFormatting sqref="F384:F385">
    <cfRule type="cellIs" dxfId="4370" priority="4367" operator="equal">
      <formula>"Unlocked"</formula>
    </cfRule>
    <cfRule type="cellIs" dxfId="4369" priority="4368" operator="equal">
      <formula>"Locked"</formula>
    </cfRule>
  </conditionalFormatting>
  <conditionalFormatting sqref="G384:G385">
    <cfRule type="containsText" dxfId="4368" priority="4366" operator="containsText" text="Param">
      <formula>NOT(ISERROR(SEARCH("Param",G384)))</formula>
    </cfRule>
  </conditionalFormatting>
  <conditionalFormatting sqref="I384:I385">
    <cfRule type="cellIs" dxfId="4367" priority="4365" operator="lessThan">
      <formula>0</formula>
    </cfRule>
  </conditionalFormatting>
  <conditionalFormatting sqref="D384:D385">
    <cfRule type="containsText" dxfId="4366" priority="4363" operator="containsText" text="Dec">
      <formula>NOT(ISERROR(SEARCH("Dec",D384)))</formula>
    </cfRule>
    <cfRule type="containsText" dxfId="4365" priority="4364" operator="containsText" text="Inc">
      <formula>NOT(ISERROR(SEARCH("Inc",D384)))</formula>
    </cfRule>
  </conditionalFormatting>
  <conditionalFormatting sqref="F384:F385">
    <cfRule type="cellIs" dxfId="4364" priority="4361" operator="equal">
      <formula>"Unlocked"</formula>
    </cfRule>
    <cfRule type="cellIs" dxfId="4363" priority="4362" operator="equal">
      <formula>"Locked"</formula>
    </cfRule>
  </conditionalFormatting>
  <conditionalFormatting sqref="G384:G385">
    <cfRule type="containsText" dxfId="4362" priority="4360" operator="containsText" text="Param">
      <formula>NOT(ISERROR(SEARCH("Param",G384)))</formula>
    </cfRule>
  </conditionalFormatting>
  <conditionalFormatting sqref="I384:I385">
    <cfRule type="cellIs" dxfId="4361" priority="4359" operator="lessThan">
      <formula>0</formula>
    </cfRule>
  </conditionalFormatting>
  <conditionalFormatting sqref="D384:D385">
    <cfRule type="containsText" dxfId="4360" priority="4357" operator="containsText" text="Dec">
      <formula>NOT(ISERROR(SEARCH("Dec",D384)))</formula>
    </cfRule>
    <cfRule type="containsText" dxfId="4359" priority="4358" operator="containsText" text="Inc">
      <formula>NOT(ISERROR(SEARCH("Inc",D384)))</formula>
    </cfRule>
  </conditionalFormatting>
  <conditionalFormatting sqref="F384:F385">
    <cfRule type="cellIs" dxfId="4358" priority="4355" operator="equal">
      <formula>"Unlocked"</formula>
    </cfRule>
    <cfRule type="cellIs" dxfId="4357" priority="4356" operator="equal">
      <formula>"Locked"</formula>
    </cfRule>
  </conditionalFormatting>
  <conditionalFormatting sqref="G384:G385">
    <cfRule type="containsText" dxfId="4356" priority="4354" operator="containsText" text="Param">
      <formula>NOT(ISERROR(SEARCH("Param",G384)))</formula>
    </cfRule>
  </conditionalFormatting>
  <conditionalFormatting sqref="I384:I385">
    <cfRule type="cellIs" dxfId="4355" priority="4353" operator="lessThan">
      <formula>0</formula>
    </cfRule>
  </conditionalFormatting>
  <conditionalFormatting sqref="D384:D385">
    <cfRule type="containsText" dxfId="4354" priority="4351" operator="containsText" text="Dec">
      <formula>NOT(ISERROR(SEARCH("Dec",D384)))</formula>
    </cfRule>
    <cfRule type="containsText" dxfId="4353" priority="4352" operator="containsText" text="Inc">
      <formula>NOT(ISERROR(SEARCH("Inc",D384)))</formula>
    </cfRule>
  </conditionalFormatting>
  <conditionalFormatting sqref="F384:F385">
    <cfRule type="cellIs" dxfId="4352" priority="4349" operator="equal">
      <formula>"Unlocked"</formula>
    </cfRule>
    <cfRule type="cellIs" dxfId="4351" priority="4350" operator="equal">
      <formula>"Locked"</formula>
    </cfRule>
  </conditionalFormatting>
  <conditionalFormatting sqref="G384:G385">
    <cfRule type="containsText" dxfId="4350" priority="4348" operator="containsText" text="Param">
      <formula>NOT(ISERROR(SEARCH("Param",G384)))</formula>
    </cfRule>
  </conditionalFormatting>
  <conditionalFormatting sqref="I384:I385">
    <cfRule type="cellIs" dxfId="4349" priority="4347" operator="lessThan">
      <formula>0</formula>
    </cfRule>
  </conditionalFormatting>
  <conditionalFormatting sqref="D384:D385">
    <cfRule type="containsText" dxfId="4348" priority="4345" operator="containsText" text="Dec">
      <formula>NOT(ISERROR(SEARCH("Dec",D384)))</formula>
    </cfRule>
    <cfRule type="containsText" dxfId="4347" priority="4346" operator="containsText" text="Inc">
      <formula>NOT(ISERROR(SEARCH("Inc",D384)))</formula>
    </cfRule>
  </conditionalFormatting>
  <conditionalFormatting sqref="F384:F385">
    <cfRule type="cellIs" dxfId="4346" priority="4343" operator="equal">
      <formula>"Unlocked"</formula>
    </cfRule>
    <cfRule type="cellIs" dxfId="4345" priority="4344" operator="equal">
      <formula>"Locked"</formula>
    </cfRule>
  </conditionalFormatting>
  <conditionalFormatting sqref="G384:G385">
    <cfRule type="containsText" dxfId="4344" priority="4342" operator="containsText" text="Param">
      <formula>NOT(ISERROR(SEARCH("Param",G384)))</formula>
    </cfRule>
  </conditionalFormatting>
  <conditionalFormatting sqref="I384:I385">
    <cfRule type="cellIs" dxfId="4343" priority="4341" operator="lessThan">
      <formula>0</formula>
    </cfRule>
  </conditionalFormatting>
  <conditionalFormatting sqref="D384:D385">
    <cfRule type="containsText" dxfId="4342" priority="4339" operator="containsText" text="Dec">
      <formula>NOT(ISERROR(SEARCH("Dec",D384)))</formula>
    </cfRule>
    <cfRule type="containsText" dxfId="4341" priority="4340" operator="containsText" text="Inc">
      <formula>NOT(ISERROR(SEARCH("Inc",D384)))</formula>
    </cfRule>
  </conditionalFormatting>
  <conditionalFormatting sqref="F384:F385">
    <cfRule type="cellIs" dxfId="4340" priority="4337" operator="equal">
      <formula>"Unlocked"</formula>
    </cfRule>
    <cfRule type="cellIs" dxfId="4339" priority="4338" operator="equal">
      <formula>"Locked"</formula>
    </cfRule>
  </conditionalFormatting>
  <conditionalFormatting sqref="G384:G385">
    <cfRule type="containsText" dxfId="4338" priority="4336" operator="containsText" text="Param">
      <formula>NOT(ISERROR(SEARCH("Param",G384)))</formula>
    </cfRule>
  </conditionalFormatting>
  <conditionalFormatting sqref="I384:I385">
    <cfRule type="cellIs" dxfId="4337" priority="4335" operator="lessThan">
      <formula>0</formula>
    </cfRule>
  </conditionalFormatting>
  <conditionalFormatting sqref="D384:D385">
    <cfRule type="containsText" dxfId="4336" priority="4333" operator="containsText" text="Dec">
      <formula>NOT(ISERROR(SEARCH("Dec",D384)))</formula>
    </cfRule>
    <cfRule type="containsText" dxfId="4335" priority="4334" operator="containsText" text="Inc">
      <formula>NOT(ISERROR(SEARCH("Inc",D384)))</formula>
    </cfRule>
  </conditionalFormatting>
  <conditionalFormatting sqref="F384:F385">
    <cfRule type="cellIs" dxfId="4334" priority="4331" operator="equal">
      <formula>"Unlocked"</formula>
    </cfRule>
    <cfRule type="cellIs" dxfId="4333" priority="4332" operator="equal">
      <formula>"Locked"</formula>
    </cfRule>
  </conditionalFormatting>
  <conditionalFormatting sqref="G384:G385">
    <cfRule type="containsText" dxfId="4332" priority="4330" operator="containsText" text="Param">
      <formula>NOT(ISERROR(SEARCH("Param",G384)))</formula>
    </cfRule>
  </conditionalFormatting>
  <conditionalFormatting sqref="I384:I385">
    <cfRule type="cellIs" dxfId="4331" priority="4329" operator="lessThan">
      <formula>0</formula>
    </cfRule>
  </conditionalFormatting>
  <conditionalFormatting sqref="D384:D385">
    <cfRule type="containsText" dxfId="4330" priority="4327" operator="containsText" text="Dec">
      <formula>NOT(ISERROR(SEARCH("Dec",D384)))</formula>
    </cfRule>
    <cfRule type="containsText" dxfId="4329" priority="4328" operator="containsText" text="Inc">
      <formula>NOT(ISERROR(SEARCH("Inc",D384)))</formula>
    </cfRule>
  </conditionalFormatting>
  <conditionalFormatting sqref="F384:F385">
    <cfRule type="cellIs" dxfId="4328" priority="4325" operator="equal">
      <formula>"Unlocked"</formula>
    </cfRule>
    <cfRule type="cellIs" dxfId="4327" priority="4326" operator="equal">
      <formula>"Locked"</formula>
    </cfRule>
  </conditionalFormatting>
  <conditionalFormatting sqref="G384:G385">
    <cfRule type="containsText" dxfId="4326" priority="4324" operator="containsText" text="Param">
      <formula>NOT(ISERROR(SEARCH("Param",G384)))</formula>
    </cfRule>
  </conditionalFormatting>
  <conditionalFormatting sqref="I384:I385">
    <cfRule type="cellIs" dxfId="4325" priority="4323" operator="lessThan">
      <formula>0</formula>
    </cfRule>
  </conditionalFormatting>
  <conditionalFormatting sqref="D384:D385">
    <cfRule type="containsText" dxfId="4324" priority="4321" operator="containsText" text="Dec">
      <formula>NOT(ISERROR(SEARCH("Dec",D384)))</formula>
    </cfRule>
    <cfRule type="containsText" dxfId="4323" priority="4322" operator="containsText" text="Inc">
      <formula>NOT(ISERROR(SEARCH("Inc",D384)))</formula>
    </cfRule>
  </conditionalFormatting>
  <conditionalFormatting sqref="F384:F385">
    <cfRule type="cellIs" dxfId="4322" priority="4319" operator="equal">
      <formula>"Unlocked"</formula>
    </cfRule>
    <cfRule type="cellIs" dxfId="4321" priority="4320" operator="equal">
      <formula>"Locked"</formula>
    </cfRule>
  </conditionalFormatting>
  <conditionalFormatting sqref="G384:G385">
    <cfRule type="containsText" dxfId="4320" priority="4318" operator="containsText" text="Param">
      <formula>NOT(ISERROR(SEARCH("Param",G384)))</formula>
    </cfRule>
  </conditionalFormatting>
  <conditionalFormatting sqref="I384:I385">
    <cfRule type="cellIs" dxfId="4319" priority="4317" operator="lessThan">
      <formula>0</formula>
    </cfRule>
  </conditionalFormatting>
  <conditionalFormatting sqref="D384:D385">
    <cfRule type="containsText" dxfId="4318" priority="4315" operator="containsText" text="Dec">
      <formula>NOT(ISERROR(SEARCH("Dec",D384)))</formula>
    </cfRule>
    <cfRule type="containsText" dxfId="4317" priority="4316" operator="containsText" text="Inc">
      <formula>NOT(ISERROR(SEARCH("Inc",D384)))</formula>
    </cfRule>
  </conditionalFormatting>
  <conditionalFormatting sqref="F384:F385">
    <cfRule type="cellIs" dxfId="4316" priority="4313" operator="equal">
      <formula>"Unlocked"</formula>
    </cfRule>
    <cfRule type="cellIs" dxfId="4315" priority="4314" operator="equal">
      <formula>"Locked"</formula>
    </cfRule>
  </conditionalFormatting>
  <conditionalFormatting sqref="G384:G385">
    <cfRule type="containsText" dxfId="4314" priority="4312" operator="containsText" text="Param">
      <formula>NOT(ISERROR(SEARCH("Param",G384)))</formula>
    </cfRule>
  </conditionalFormatting>
  <conditionalFormatting sqref="I384:I385">
    <cfRule type="cellIs" dxfId="4313" priority="4311" operator="lessThan">
      <formula>0</formula>
    </cfRule>
  </conditionalFormatting>
  <conditionalFormatting sqref="D384:D385">
    <cfRule type="containsText" dxfId="4312" priority="4309" operator="containsText" text="Dec">
      <formula>NOT(ISERROR(SEARCH("Dec",D384)))</formula>
    </cfRule>
    <cfRule type="containsText" dxfId="4311" priority="4310" operator="containsText" text="Inc">
      <formula>NOT(ISERROR(SEARCH("Inc",D384)))</formula>
    </cfRule>
  </conditionalFormatting>
  <conditionalFormatting sqref="F384:F385">
    <cfRule type="cellIs" dxfId="4310" priority="4307" operator="equal">
      <formula>"Unlocked"</formula>
    </cfRule>
    <cfRule type="cellIs" dxfId="4309" priority="4308" operator="equal">
      <formula>"Locked"</formula>
    </cfRule>
  </conditionalFormatting>
  <conditionalFormatting sqref="G384:G385">
    <cfRule type="containsText" dxfId="4308" priority="4306" operator="containsText" text="Param">
      <formula>NOT(ISERROR(SEARCH("Param",G384)))</formula>
    </cfRule>
  </conditionalFormatting>
  <conditionalFormatting sqref="I384:I385">
    <cfRule type="cellIs" dxfId="4307" priority="4305" operator="lessThan">
      <formula>0</formula>
    </cfRule>
  </conditionalFormatting>
  <conditionalFormatting sqref="D384:D385">
    <cfRule type="containsText" dxfId="4306" priority="4303" operator="containsText" text="Dec">
      <formula>NOT(ISERROR(SEARCH("Dec",D384)))</formula>
    </cfRule>
    <cfRule type="containsText" dxfId="4305" priority="4304" operator="containsText" text="Inc">
      <formula>NOT(ISERROR(SEARCH("Inc",D384)))</formula>
    </cfRule>
  </conditionalFormatting>
  <conditionalFormatting sqref="F384:F385">
    <cfRule type="cellIs" dxfId="4304" priority="4301" operator="equal">
      <formula>"Unlocked"</formula>
    </cfRule>
    <cfRule type="cellIs" dxfId="4303" priority="4302" operator="equal">
      <formula>"Locked"</formula>
    </cfRule>
  </conditionalFormatting>
  <conditionalFormatting sqref="G384:G385">
    <cfRule type="containsText" dxfId="4302" priority="4300" operator="containsText" text="Param">
      <formula>NOT(ISERROR(SEARCH("Param",G384)))</formula>
    </cfRule>
  </conditionalFormatting>
  <conditionalFormatting sqref="I384:I385">
    <cfRule type="cellIs" dxfId="4301" priority="4299" operator="lessThan">
      <formula>0</formula>
    </cfRule>
  </conditionalFormatting>
  <conditionalFormatting sqref="D384:D385">
    <cfRule type="containsText" dxfId="4300" priority="4297" operator="containsText" text="Dec">
      <formula>NOT(ISERROR(SEARCH("Dec",D384)))</formula>
    </cfRule>
    <cfRule type="containsText" dxfId="4299" priority="4298" operator="containsText" text="Inc">
      <formula>NOT(ISERROR(SEARCH("Inc",D384)))</formula>
    </cfRule>
  </conditionalFormatting>
  <conditionalFormatting sqref="F384:F385">
    <cfRule type="cellIs" dxfId="4298" priority="4295" operator="equal">
      <formula>"Unlocked"</formula>
    </cfRule>
    <cfRule type="cellIs" dxfId="4297" priority="4296" operator="equal">
      <formula>"Locked"</formula>
    </cfRule>
  </conditionalFormatting>
  <conditionalFormatting sqref="G384:G385">
    <cfRule type="containsText" dxfId="4296" priority="4294" operator="containsText" text="Param">
      <formula>NOT(ISERROR(SEARCH("Param",G384)))</formula>
    </cfRule>
  </conditionalFormatting>
  <conditionalFormatting sqref="I384:I385">
    <cfRule type="cellIs" dxfId="4295" priority="4293" operator="lessThan">
      <formula>0</formula>
    </cfRule>
  </conditionalFormatting>
  <conditionalFormatting sqref="D384:D385">
    <cfRule type="containsText" dxfId="4294" priority="4291" operator="containsText" text="Dec">
      <formula>NOT(ISERROR(SEARCH("Dec",D384)))</formula>
    </cfRule>
    <cfRule type="containsText" dxfId="4293" priority="4292" operator="containsText" text="Inc">
      <formula>NOT(ISERROR(SEARCH("Inc",D384)))</formula>
    </cfRule>
  </conditionalFormatting>
  <conditionalFormatting sqref="F384:F385">
    <cfRule type="cellIs" dxfId="4292" priority="4289" operator="equal">
      <formula>"Unlocked"</formula>
    </cfRule>
    <cfRule type="cellIs" dxfId="4291" priority="4290" operator="equal">
      <formula>"Locked"</formula>
    </cfRule>
  </conditionalFormatting>
  <conditionalFormatting sqref="G384:G385">
    <cfRule type="containsText" dxfId="4290" priority="4288" operator="containsText" text="Param">
      <formula>NOT(ISERROR(SEARCH("Param",G384)))</formula>
    </cfRule>
  </conditionalFormatting>
  <conditionalFormatting sqref="I384:I385">
    <cfRule type="cellIs" dxfId="4289" priority="4287" operator="lessThan">
      <formula>0</formula>
    </cfRule>
  </conditionalFormatting>
  <conditionalFormatting sqref="D384:D385">
    <cfRule type="containsText" dxfId="4288" priority="4285" operator="containsText" text="Dec">
      <formula>NOT(ISERROR(SEARCH("Dec",D384)))</formula>
    </cfRule>
    <cfRule type="containsText" dxfId="4287" priority="4286" operator="containsText" text="Inc">
      <formula>NOT(ISERROR(SEARCH("Inc",D384)))</formula>
    </cfRule>
  </conditionalFormatting>
  <conditionalFormatting sqref="F384:F385">
    <cfRule type="cellIs" dxfId="4286" priority="4283" operator="equal">
      <formula>"Unlocked"</formula>
    </cfRule>
    <cfRule type="cellIs" dxfId="4285" priority="4284" operator="equal">
      <formula>"Locked"</formula>
    </cfRule>
  </conditionalFormatting>
  <conditionalFormatting sqref="G384:G385">
    <cfRule type="containsText" dxfId="4284" priority="4282" operator="containsText" text="Param">
      <formula>NOT(ISERROR(SEARCH("Param",G384)))</formula>
    </cfRule>
  </conditionalFormatting>
  <conditionalFormatting sqref="I384:I385">
    <cfRule type="cellIs" dxfId="4283" priority="4281" operator="lessThan">
      <formula>0</formula>
    </cfRule>
  </conditionalFormatting>
  <conditionalFormatting sqref="D384:D385">
    <cfRule type="containsText" dxfId="4282" priority="4279" operator="containsText" text="Dec">
      <formula>NOT(ISERROR(SEARCH("Dec",D384)))</formula>
    </cfRule>
    <cfRule type="containsText" dxfId="4281" priority="4280" operator="containsText" text="Inc">
      <formula>NOT(ISERROR(SEARCH("Inc",D384)))</formula>
    </cfRule>
  </conditionalFormatting>
  <conditionalFormatting sqref="F386">
    <cfRule type="cellIs" dxfId="4280" priority="4277" operator="equal">
      <formula>"Unlocked"</formula>
    </cfRule>
    <cfRule type="cellIs" dxfId="4279" priority="4278" operator="equal">
      <formula>"Locked"</formula>
    </cfRule>
  </conditionalFormatting>
  <conditionalFormatting sqref="G386">
    <cfRule type="containsText" dxfId="4278" priority="4276" operator="containsText" text="Param">
      <formula>NOT(ISERROR(SEARCH("Param",G386)))</formula>
    </cfRule>
  </conditionalFormatting>
  <conditionalFormatting sqref="I386">
    <cfRule type="cellIs" dxfId="4277" priority="4275" operator="lessThan">
      <formula>0</formula>
    </cfRule>
  </conditionalFormatting>
  <conditionalFormatting sqref="D386">
    <cfRule type="containsText" dxfId="4276" priority="4273" operator="containsText" text="Dec">
      <formula>NOT(ISERROR(SEARCH("Dec",D386)))</formula>
    </cfRule>
    <cfRule type="containsText" dxfId="4275" priority="4274" operator="containsText" text="Inc">
      <formula>NOT(ISERROR(SEARCH("Inc",D386)))</formula>
    </cfRule>
  </conditionalFormatting>
  <conditionalFormatting sqref="F386">
    <cfRule type="cellIs" dxfId="4274" priority="4271" operator="equal">
      <formula>"Unlocked"</formula>
    </cfRule>
    <cfRule type="cellIs" dxfId="4273" priority="4272" operator="equal">
      <formula>"Locked"</formula>
    </cfRule>
  </conditionalFormatting>
  <conditionalFormatting sqref="G386">
    <cfRule type="containsText" dxfId="4272" priority="4270" operator="containsText" text="Param">
      <formula>NOT(ISERROR(SEARCH("Param",G386)))</formula>
    </cfRule>
  </conditionalFormatting>
  <conditionalFormatting sqref="I386">
    <cfRule type="cellIs" dxfId="4271" priority="4269" operator="lessThan">
      <formula>0</formula>
    </cfRule>
  </conditionalFormatting>
  <conditionalFormatting sqref="D386">
    <cfRule type="containsText" dxfId="4270" priority="4267" operator="containsText" text="Dec">
      <formula>NOT(ISERROR(SEARCH("Dec",D386)))</formula>
    </cfRule>
    <cfRule type="containsText" dxfId="4269" priority="4268" operator="containsText" text="Inc">
      <formula>NOT(ISERROR(SEARCH("Inc",D386)))</formula>
    </cfRule>
  </conditionalFormatting>
  <conditionalFormatting sqref="F386">
    <cfRule type="cellIs" dxfId="4268" priority="4265" operator="equal">
      <formula>"Unlocked"</formula>
    </cfRule>
    <cfRule type="cellIs" dxfId="4267" priority="4266" operator="equal">
      <formula>"Locked"</formula>
    </cfRule>
  </conditionalFormatting>
  <conditionalFormatting sqref="G386">
    <cfRule type="containsText" dxfId="4266" priority="4264" operator="containsText" text="Param">
      <formula>NOT(ISERROR(SEARCH("Param",G386)))</formula>
    </cfRule>
  </conditionalFormatting>
  <conditionalFormatting sqref="I386">
    <cfRule type="cellIs" dxfId="4265" priority="4263" operator="lessThan">
      <formula>0</formula>
    </cfRule>
  </conditionalFormatting>
  <conditionalFormatting sqref="D386">
    <cfRule type="containsText" dxfId="4264" priority="4261" operator="containsText" text="Dec">
      <formula>NOT(ISERROR(SEARCH("Dec",D386)))</formula>
    </cfRule>
    <cfRule type="containsText" dxfId="4263" priority="4262" operator="containsText" text="Inc">
      <formula>NOT(ISERROR(SEARCH("Inc",D386)))</formula>
    </cfRule>
  </conditionalFormatting>
  <conditionalFormatting sqref="F386">
    <cfRule type="cellIs" dxfId="4262" priority="4259" operator="equal">
      <formula>"Unlocked"</formula>
    </cfRule>
    <cfRule type="cellIs" dxfId="4261" priority="4260" operator="equal">
      <formula>"Locked"</formula>
    </cfRule>
  </conditionalFormatting>
  <conditionalFormatting sqref="G386">
    <cfRule type="containsText" dxfId="4260" priority="4258" operator="containsText" text="Param">
      <formula>NOT(ISERROR(SEARCH("Param",G386)))</formula>
    </cfRule>
  </conditionalFormatting>
  <conditionalFormatting sqref="I386">
    <cfRule type="cellIs" dxfId="4259" priority="4257" operator="lessThan">
      <formula>0</formula>
    </cfRule>
  </conditionalFormatting>
  <conditionalFormatting sqref="D386">
    <cfRule type="containsText" dxfId="4258" priority="4255" operator="containsText" text="Dec">
      <formula>NOT(ISERROR(SEARCH("Dec",D386)))</formula>
    </cfRule>
    <cfRule type="containsText" dxfId="4257" priority="4256" operator="containsText" text="Inc">
      <formula>NOT(ISERROR(SEARCH("Inc",D386)))</formula>
    </cfRule>
  </conditionalFormatting>
  <conditionalFormatting sqref="F386">
    <cfRule type="cellIs" dxfId="4256" priority="4253" operator="equal">
      <formula>"Unlocked"</formula>
    </cfRule>
    <cfRule type="cellIs" dxfId="4255" priority="4254" operator="equal">
      <formula>"Locked"</formula>
    </cfRule>
  </conditionalFormatting>
  <conditionalFormatting sqref="G386">
    <cfRule type="containsText" dxfId="4254" priority="4252" operator="containsText" text="Param">
      <formula>NOT(ISERROR(SEARCH("Param",G386)))</formula>
    </cfRule>
  </conditionalFormatting>
  <conditionalFormatting sqref="I386">
    <cfRule type="cellIs" dxfId="4253" priority="4251" operator="lessThan">
      <formula>0</formula>
    </cfRule>
  </conditionalFormatting>
  <conditionalFormatting sqref="D386">
    <cfRule type="containsText" dxfId="4252" priority="4249" operator="containsText" text="Dec">
      <formula>NOT(ISERROR(SEARCH("Dec",D386)))</formula>
    </cfRule>
    <cfRule type="containsText" dxfId="4251" priority="4250" operator="containsText" text="Inc">
      <formula>NOT(ISERROR(SEARCH("Inc",D386)))</formula>
    </cfRule>
  </conditionalFormatting>
  <conditionalFormatting sqref="F386">
    <cfRule type="cellIs" dxfId="4250" priority="4247" operator="equal">
      <formula>"Unlocked"</formula>
    </cfRule>
    <cfRule type="cellIs" dxfId="4249" priority="4248" operator="equal">
      <formula>"Locked"</formula>
    </cfRule>
  </conditionalFormatting>
  <conditionalFormatting sqref="G386">
    <cfRule type="containsText" dxfId="4248" priority="4246" operator="containsText" text="Param">
      <formula>NOT(ISERROR(SEARCH("Param",G386)))</formula>
    </cfRule>
  </conditionalFormatting>
  <conditionalFormatting sqref="I386">
    <cfRule type="cellIs" dxfId="4247" priority="4245" operator="lessThan">
      <formula>0</formula>
    </cfRule>
  </conditionalFormatting>
  <conditionalFormatting sqref="D386">
    <cfRule type="containsText" dxfId="4246" priority="4243" operator="containsText" text="Dec">
      <formula>NOT(ISERROR(SEARCH("Dec",D386)))</formula>
    </cfRule>
    <cfRule type="containsText" dxfId="4245" priority="4244" operator="containsText" text="Inc">
      <formula>NOT(ISERROR(SEARCH("Inc",D386)))</formula>
    </cfRule>
  </conditionalFormatting>
  <conditionalFormatting sqref="F386">
    <cfRule type="cellIs" dxfId="4244" priority="4241" operator="equal">
      <formula>"Unlocked"</formula>
    </cfRule>
    <cfRule type="cellIs" dxfId="4243" priority="4242" operator="equal">
      <formula>"Locked"</formula>
    </cfRule>
  </conditionalFormatting>
  <conditionalFormatting sqref="G386">
    <cfRule type="containsText" dxfId="4242" priority="4240" operator="containsText" text="Param">
      <formula>NOT(ISERROR(SEARCH("Param",G386)))</formula>
    </cfRule>
  </conditionalFormatting>
  <conditionalFormatting sqref="I386">
    <cfRule type="cellIs" dxfId="4241" priority="4239" operator="lessThan">
      <formula>0</formula>
    </cfRule>
  </conditionalFormatting>
  <conditionalFormatting sqref="D386">
    <cfRule type="containsText" dxfId="4240" priority="4237" operator="containsText" text="Dec">
      <formula>NOT(ISERROR(SEARCH("Dec",D386)))</formula>
    </cfRule>
    <cfRule type="containsText" dxfId="4239" priority="4238" operator="containsText" text="Inc">
      <formula>NOT(ISERROR(SEARCH("Inc",D386)))</formula>
    </cfRule>
  </conditionalFormatting>
  <conditionalFormatting sqref="F386">
    <cfRule type="cellIs" dxfId="4238" priority="4235" operator="equal">
      <formula>"Unlocked"</formula>
    </cfRule>
    <cfRule type="cellIs" dxfId="4237" priority="4236" operator="equal">
      <formula>"Locked"</formula>
    </cfRule>
  </conditionalFormatting>
  <conditionalFormatting sqref="G386">
    <cfRule type="containsText" dxfId="4236" priority="4234" operator="containsText" text="Param">
      <formula>NOT(ISERROR(SEARCH("Param",G386)))</formula>
    </cfRule>
  </conditionalFormatting>
  <conditionalFormatting sqref="I386">
    <cfRule type="cellIs" dxfId="4235" priority="4233" operator="lessThan">
      <formula>0</formula>
    </cfRule>
  </conditionalFormatting>
  <conditionalFormatting sqref="D386">
    <cfRule type="containsText" dxfId="4234" priority="4231" operator="containsText" text="Dec">
      <formula>NOT(ISERROR(SEARCH("Dec",D386)))</formula>
    </cfRule>
    <cfRule type="containsText" dxfId="4233" priority="4232" operator="containsText" text="Inc">
      <formula>NOT(ISERROR(SEARCH("Inc",D386)))</formula>
    </cfRule>
  </conditionalFormatting>
  <conditionalFormatting sqref="F386">
    <cfRule type="cellIs" dxfId="4232" priority="4229" operator="equal">
      <formula>"Unlocked"</formula>
    </cfRule>
    <cfRule type="cellIs" dxfId="4231" priority="4230" operator="equal">
      <formula>"Locked"</formula>
    </cfRule>
  </conditionalFormatting>
  <conditionalFormatting sqref="G386">
    <cfRule type="containsText" dxfId="4230" priority="4228" operator="containsText" text="Param">
      <formula>NOT(ISERROR(SEARCH("Param",G386)))</formula>
    </cfRule>
  </conditionalFormatting>
  <conditionalFormatting sqref="I386">
    <cfRule type="cellIs" dxfId="4229" priority="4227" operator="lessThan">
      <formula>0</formula>
    </cfRule>
  </conditionalFormatting>
  <conditionalFormatting sqref="D386">
    <cfRule type="containsText" dxfId="4228" priority="4225" operator="containsText" text="Dec">
      <formula>NOT(ISERROR(SEARCH("Dec",D386)))</formula>
    </cfRule>
    <cfRule type="containsText" dxfId="4227" priority="4226" operator="containsText" text="Inc">
      <formula>NOT(ISERROR(SEARCH("Inc",D386)))</formula>
    </cfRule>
  </conditionalFormatting>
  <conditionalFormatting sqref="F386">
    <cfRule type="cellIs" dxfId="4226" priority="4223" operator="equal">
      <formula>"Unlocked"</formula>
    </cfRule>
    <cfRule type="cellIs" dxfId="4225" priority="4224" operator="equal">
      <formula>"Locked"</formula>
    </cfRule>
  </conditionalFormatting>
  <conditionalFormatting sqref="G386">
    <cfRule type="containsText" dxfId="4224" priority="4222" operator="containsText" text="Param">
      <formula>NOT(ISERROR(SEARCH("Param",G386)))</formula>
    </cfRule>
  </conditionalFormatting>
  <conditionalFormatting sqref="I386">
    <cfRule type="cellIs" dxfId="4223" priority="4221" operator="lessThan">
      <formula>0</formula>
    </cfRule>
  </conditionalFormatting>
  <conditionalFormatting sqref="D386">
    <cfRule type="containsText" dxfId="4222" priority="4219" operator="containsText" text="Dec">
      <formula>NOT(ISERROR(SEARCH("Dec",D386)))</formula>
    </cfRule>
    <cfRule type="containsText" dxfId="4221" priority="4220" operator="containsText" text="Inc">
      <formula>NOT(ISERROR(SEARCH("Inc",D386)))</formula>
    </cfRule>
  </conditionalFormatting>
  <conditionalFormatting sqref="F386">
    <cfRule type="cellIs" dxfId="4220" priority="4217" operator="equal">
      <formula>"Unlocked"</formula>
    </cfRule>
    <cfRule type="cellIs" dxfId="4219" priority="4218" operator="equal">
      <formula>"Locked"</formula>
    </cfRule>
  </conditionalFormatting>
  <conditionalFormatting sqref="G386">
    <cfRule type="containsText" dxfId="4218" priority="4216" operator="containsText" text="Param">
      <formula>NOT(ISERROR(SEARCH("Param",G386)))</formula>
    </cfRule>
  </conditionalFormatting>
  <conditionalFormatting sqref="I386">
    <cfRule type="cellIs" dxfId="4217" priority="4215" operator="lessThan">
      <formula>0</formula>
    </cfRule>
  </conditionalFormatting>
  <conditionalFormatting sqref="D386">
    <cfRule type="containsText" dxfId="4216" priority="4213" operator="containsText" text="Dec">
      <formula>NOT(ISERROR(SEARCH("Dec",D386)))</formula>
    </cfRule>
    <cfRule type="containsText" dxfId="4215" priority="4214" operator="containsText" text="Inc">
      <formula>NOT(ISERROR(SEARCH("Inc",D386)))</formula>
    </cfRule>
  </conditionalFormatting>
  <conditionalFormatting sqref="F386">
    <cfRule type="cellIs" dxfId="4214" priority="4211" operator="equal">
      <formula>"Unlocked"</formula>
    </cfRule>
    <cfRule type="cellIs" dxfId="4213" priority="4212" operator="equal">
      <formula>"Locked"</formula>
    </cfRule>
  </conditionalFormatting>
  <conditionalFormatting sqref="G386">
    <cfRule type="containsText" dxfId="4212" priority="4210" operator="containsText" text="Param">
      <formula>NOT(ISERROR(SEARCH("Param",G386)))</formula>
    </cfRule>
  </conditionalFormatting>
  <conditionalFormatting sqref="I386">
    <cfRule type="cellIs" dxfId="4211" priority="4209" operator="lessThan">
      <formula>0</formula>
    </cfRule>
  </conditionalFormatting>
  <conditionalFormatting sqref="D386">
    <cfRule type="containsText" dxfId="4210" priority="4207" operator="containsText" text="Dec">
      <formula>NOT(ISERROR(SEARCH("Dec",D386)))</formula>
    </cfRule>
    <cfRule type="containsText" dxfId="4209" priority="4208" operator="containsText" text="Inc">
      <formula>NOT(ISERROR(SEARCH("Inc",D386)))</formula>
    </cfRule>
  </conditionalFormatting>
  <conditionalFormatting sqref="F386">
    <cfRule type="cellIs" dxfId="4208" priority="4205" operator="equal">
      <formula>"Unlocked"</formula>
    </cfRule>
    <cfRule type="cellIs" dxfId="4207" priority="4206" operator="equal">
      <formula>"Locked"</formula>
    </cfRule>
  </conditionalFormatting>
  <conditionalFormatting sqref="G386">
    <cfRule type="containsText" dxfId="4206" priority="4204" operator="containsText" text="Param">
      <formula>NOT(ISERROR(SEARCH("Param",G386)))</formula>
    </cfRule>
  </conditionalFormatting>
  <conditionalFormatting sqref="I386">
    <cfRule type="cellIs" dxfId="4205" priority="4203" operator="lessThan">
      <formula>0</formula>
    </cfRule>
  </conditionalFormatting>
  <conditionalFormatting sqref="D386">
    <cfRule type="containsText" dxfId="4204" priority="4201" operator="containsText" text="Dec">
      <formula>NOT(ISERROR(SEARCH("Dec",D386)))</formula>
    </cfRule>
    <cfRule type="containsText" dxfId="4203" priority="4202" operator="containsText" text="Inc">
      <formula>NOT(ISERROR(SEARCH("Inc",D386)))</formula>
    </cfRule>
  </conditionalFormatting>
  <conditionalFormatting sqref="F386">
    <cfRule type="cellIs" dxfId="4202" priority="4199" operator="equal">
      <formula>"Unlocked"</formula>
    </cfRule>
    <cfRule type="cellIs" dxfId="4201" priority="4200" operator="equal">
      <formula>"Locked"</formula>
    </cfRule>
  </conditionalFormatting>
  <conditionalFormatting sqref="G386">
    <cfRule type="containsText" dxfId="4200" priority="4198" operator="containsText" text="Param">
      <formula>NOT(ISERROR(SEARCH("Param",G386)))</formula>
    </cfRule>
  </conditionalFormatting>
  <conditionalFormatting sqref="I386">
    <cfRule type="cellIs" dxfId="4199" priority="4197" operator="lessThan">
      <formula>0</formula>
    </cfRule>
  </conditionalFormatting>
  <conditionalFormatting sqref="D386">
    <cfRule type="containsText" dxfId="4198" priority="4195" operator="containsText" text="Dec">
      <formula>NOT(ISERROR(SEARCH("Dec",D386)))</formula>
    </cfRule>
    <cfRule type="containsText" dxfId="4197" priority="4196" operator="containsText" text="Inc">
      <formula>NOT(ISERROR(SEARCH("Inc",D386)))</formula>
    </cfRule>
  </conditionalFormatting>
  <conditionalFormatting sqref="F386">
    <cfRule type="cellIs" dxfId="4196" priority="4193" operator="equal">
      <formula>"Unlocked"</formula>
    </cfRule>
    <cfRule type="cellIs" dxfId="4195" priority="4194" operator="equal">
      <formula>"Locked"</formula>
    </cfRule>
  </conditionalFormatting>
  <conditionalFormatting sqref="G386">
    <cfRule type="containsText" dxfId="4194" priority="4192" operator="containsText" text="Param">
      <formula>NOT(ISERROR(SEARCH("Param",G386)))</formula>
    </cfRule>
  </conditionalFormatting>
  <conditionalFormatting sqref="I386">
    <cfRule type="cellIs" dxfId="4193" priority="4191" operator="lessThan">
      <formula>0</formula>
    </cfRule>
  </conditionalFormatting>
  <conditionalFormatting sqref="D386">
    <cfRule type="containsText" dxfId="4192" priority="4189" operator="containsText" text="Dec">
      <formula>NOT(ISERROR(SEARCH("Dec",D386)))</formula>
    </cfRule>
    <cfRule type="containsText" dxfId="4191" priority="4190" operator="containsText" text="Inc">
      <formula>NOT(ISERROR(SEARCH("Inc",D386)))</formula>
    </cfRule>
  </conditionalFormatting>
  <conditionalFormatting sqref="F386">
    <cfRule type="cellIs" dxfId="4190" priority="4187" operator="equal">
      <formula>"Unlocked"</formula>
    </cfRule>
    <cfRule type="cellIs" dxfId="4189" priority="4188" operator="equal">
      <formula>"Locked"</formula>
    </cfRule>
  </conditionalFormatting>
  <conditionalFormatting sqref="G386">
    <cfRule type="containsText" dxfId="4188" priority="4186" operator="containsText" text="Param">
      <formula>NOT(ISERROR(SEARCH("Param",G386)))</formula>
    </cfRule>
  </conditionalFormatting>
  <conditionalFormatting sqref="I386">
    <cfRule type="cellIs" dxfId="4187" priority="4185" operator="lessThan">
      <formula>0</formula>
    </cfRule>
  </conditionalFormatting>
  <conditionalFormatting sqref="D386">
    <cfRule type="containsText" dxfId="4186" priority="4183" operator="containsText" text="Dec">
      <formula>NOT(ISERROR(SEARCH("Dec",D386)))</formula>
    </cfRule>
    <cfRule type="containsText" dxfId="4185" priority="4184" operator="containsText" text="Inc">
      <formula>NOT(ISERROR(SEARCH("Inc",D386)))</formula>
    </cfRule>
  </conditionalFormatting>
  <conditionalFormatting sqref="F386">
    <cfRule type="cellIs" dxfId="4184" priority="4181" operator="equal">
      <formula>"Unlocked"</formula>
    </cfRule>
    <cfRule type="cellIs" dxfId="4183" priority="4182" operator="equal">
      <formula>"Locked"</formula>
    </cfRule>
  </conditionalFormatting>
  <conditionalFormatting sqref="G386">
    <cfRule type="containsText" dxfId="4182" priority="4180" operator="containsText" text="Param">
      <formula>NOT(ISERROR(SEARCH("Param",G386)))</formula>
    </cfRule>
  </conditionalFormatting>
  <conditionalFormatting sqref="I386">
    <cfRule type="cellIs" dxfId="4181" priority="4179" operator="lessThan">
      <formula>0</formula>
    </cfRule>
  </conditionalFormatting>
  <conditionalFormatting sqref="D386">
    <cfRule type="containsText" dxfId="4180" priority="4177" operator="containsText" text="Dec">
      <formula>NOT(ISERROR(SEARCH("Dec",D386)))</formula>
    </cfRule>
    <cfRule type="containsText" dxfId="4179" priority="4178" operator="containsText" text="Inc">
      <formula>NOT(ISERROR(SEARCH("Inc",D386)))</formula>
    </cfRule>
  </conditionalFormatting>
  <conditionalFormatting sqref="F386">
    <cfRule type="cellIs" dxfId="4178" priority="4175" operator="equal">
      <formula>"Unlocked"</formula>
    </cfRule>
    <cfRule type="cellIs" dxfId="4177" priority="4176" operator="equal">
      <formula>"Locked"</formula>
    </cfRule>
  </conditionalFormatting>
  <conditionalFormatting sqref="G386">
    <cfRule type="containsText" dxfId="4176" priority="4174" operator="containsText" text="Param">
      <formula>NOT(ISERROR(SEARCH("Param",G386)))</formula>
    </cfRule>
  </conditionalFormatting>
  <conditionalFormatting sqref="I386">
    <cfRule type="cellIs" dxfId="4175" priority="4173" operator="lessThan">
      <formula>0</formula>
    </cfRule>
  </conditionalFormatting>
  <conditionalFormatting sqref="D386">
    <cfRule type="containsText" dxfId="4174" priority="4171" operator="containsText" text="Dec">
      <formula>NOT(ISERROR(SEARCH("Dec",D386)))</formula>
    </cfRule>
    <cfRule type="containsText" dxfId="4173" priority="4172" operator="containsText" text="Inc">
      <formula>NOT(ISERROR(SEARCH("Inc",D386)))</formula>
    </cfRule>
  </conditionalFormatting>
  <conditionalFormatting sqref="F386">
    <cfRule type="cellIs" dxfId="4172" priority="4169" operator="equal">
      <formula>"Unlocked"</formula>
    </cfRule>
    <cfRule type="cellIs" dxfId="4171" priority="4170" operator="equal">
      <formula>"Locked"</formula>
    </cfRule>
  </conditionalFormatting>
  <conditionalFormatting sqref="G386">
    <cfRule type="containsText" dxfId="4170" priority="4168" operator="containsText" text="Param">
      <formula>NOT(ISERROR(SEARCH("Param",G386)))</formula>
    </cfRule>
  </conditionalFormatting>
  <conditionalFormatting sqref="I386">
    <cfRule type="cellIs" dxfId="4169" priority="4167" operator="lessThan">
      <formula>0</formula>
    </cfRule>
  </conditionalFormatting>
  <conditionalFormatting sqref="D386">
    <cfRule type="containsText" dxfId="4168" priority="4165" operator="containsText" text="Dec">
      <formula>NOT(ISERROR(SEARCH("Dec",D386)))</formula>
    </cfRule>
    <cfRule type="containsText" dxfId="4167" priority="4166" operator="containsText" text="Inc">
      <formula>NOT(ISERROR(SEARCH("Inc",D386)))</formula>
    </cfRule>
  </conditionalFormatting>
  <conditionalFormatting sqref="F387:F389">
    <cfRule type="cellIs" dxfId="4166" priority="4163" operator="equal">
      <formula>"Unlocked"</formula>
    </cfRule>
    <cfRule type="cellIs" dxfId="4165" priority="4164" operator="equal">
      <formula>"Locked"</formula>
    </cfRule>
  </conditionalFormatting>
  <conditionalFormatting sqref="G387:G389">
    <cfRule type="containsText" dxfId="4164" priority="4162" operator="containsText" text="Param">
      <formula>NOT(ISERROR(SEARCH("Param",G387)))</formula>
    </cfRule>
  </conditionalFormatting>
  <conditionalFormatting sqref="I387:I389">
    <cfRule type="cellIs" dxfId="4163" priority="4161" operator="lessThan">
      <formula>0</formula>
    </cfRule>
  </conditionalFormatting>
  <conditionalFormatting sqref="D387:D389">
    <cfRule type="containsText" dxfId="4162" priority="4159" operator="containsText" text="Dec">
      <formula>NOT(ISERROR(SEARCH("Dec",D387)))</formula>
    </cfRule>
    <cfRule type="containsText" dxfId="4161" priority="4160" operator="containsText" text="Inc">
      <formula>NOT(ISERROR(SEARCH("Inc",D387)))</formula>
    </cfRule>
  </conditionalFormatting>
  <conditionalFormatting sqref="F387:F389">
    <cfRule type="cellIs" dxfId="4160" priority="4157" operator="equal">
      <formula>"Unlocked"</formula>
    </cfRule>
    <cfRule type="cellIs" dxfId="4159" priority="4158" operator="equal">
      <formula>"Locked"</formula>
    </cfRule>
  </conditionalFormatting>
  <conditionalFormatting sqref="G387:G389">
    <cfRule type="containsText" dxfId="4158" priority="4156" operator="containsText" text="Param">
      <formula>NOT(ISERROR(SEARCH("Param",G387)))</formula>
    </cfRule>
  </conditionalFormatting>
  <conditionalFormatting sqref="I387:I389">
    <cfRule type="cellIs" dxfId="4157" priority="4155" operator="lessThan">
      <formula>0</formula>
    </cfRule>
  </conditionalFormatting>
  <conditionalFormatting sqref="D387:D389">
    <cfRule type="containsText" dxfId="4156" priority="4153" operator="containsText" text="Dec">
      <formula>NOT(ISERROR(SEARCH("Dec",D387)))</formula>
    </cfRule>
    <cfRule type="containsText" dxfId="4155" priority="4154" operator="containsText" text="Inc">
      <formula>NOT(ISERROR(SEARCH("Inc",D387)))</formula>
    </cfRule>
  </conditionalFormatting>
  <conditionalFormatting sqref="F387:F389">
    <cfRule type="cellIs" dxfId="4154" priority="4151" operator="equal">
      <formula>"Unlocked"</formula>
    </cfRule>
    <cfRule type="cellIs" dxfId="4153" priority="4152" operator="equal">
      <formula>"Locked"</formula>
    </cfRule>
  </conditionalFormatting>
  <conditionalFormatting sqref="G387:G389">
    <cfRule type="containsText" dxfId="4152" priority="4150" operator="containsText" text="Param">
      <formula>NOT(ISERROR(SEARCH("Param",G387)))</formula>
    </cfRule>
  </conditionalFormatting>
  <conditionalFormatting sqref="I387:I389">
    <cfRule type="cellIs" dxfId="4151" priority="4149" operator="lessThan">
      <formula>0</formula>
    </cfRule>
  </conditionalFormatting>
  <conditionalFormatting sqref="D387:D389">
    <cfRule type="containsText" dxfId="4150" priority="4147" operator="containsText" text="Dec">
      <formula>NOT(ISERROR(SEARCH("Dec",D387)))</formula>
    </cfRule>
    <cfRule type="containsText" dxfId="4149" priority="4148" operator="containsText" text="Inc">
      <formula>NOT(ISERROR(SEARCH("Inc",D387)))</formula>
    </cfRule>
  </conditionalFormatting>
  <conditionalFormatting sqref="F387:F389">
    <cfRule type="cellIs" dxfId="4148" priority="4145" operator="equal">
      <formula>"Unlocked"</formula>
    </cfRule>
    <cfRule type="cellIs" dxfId="4147" priority="4146" operator="equal">
      <formula>"Locked"</formula>
    </cfRule>
  </conditionalFormatting>
  <conditionalFormatting sqref="G387:G389">
    <cfRule type="containsText" dxfId="4146" priority="4144" operator="containsText" text="Param">
      <formula>NOT(ISERROR(SEARCH("Param",G387)))</formula>
    </cfRule>
  </conditionalFormatting>
  <conditionalFormatting sqref="I387:I389">
    <cfRule type="cellIs" dxfId="4145" priority="4143" operator="lessThan">
      <formula>0</formula>
    </cfRule>
  </conditionalFormatting>
  <conditionalFormatting sqref="D387:D389">
    <cfRule type="containsText" dxfId="4144" priority="4141" operator="containsText" text="Dec">
      <formula>NOT(ISERROR(SEARCH("Dec",D387)))</formula>
    </cfRule>
    <cfRule type="containsText" dxfId="4143" priority="4142" operator="containsText" text="Inc">
      <formula>NOT(ISERROR(SEARCH("Inc",D387)))</formula>
    </cfRule>
  </conditionalFormatting>
  <conditionalFormatting sqref="F387">
    <cfRule type="cellIs" dxfId="4142" priority="4139" operator="equal">
      <formula>"Unlocked"</formula>
    </cfRule>
    <cfRule type="cellIs" dxfId="4141" priority="4140" operator="equal">
      <formula>"Locked"</formula>
    </cfRule>
  </conditionalFormatting>
  <conditionalFormatting sqref="G387">
    <cfRule type="containsText" dxfId="4140" priority="4138" operator="containsText" text="Param">
      <formula>NOT(ISERROR(SEARCH("Param",G387)))</formula>
    </cfRule>
  </conditionalFormatting>
  <conditionalFormatting sqref="I387">
    <cfRule type="cellIs" dxfId="4139" priority="4137" operator="lessThan">
      <formula>0</formula>
    </cfRule>
  </conditionalFormatting>
  <conditionalFormatting sqref="D387">
    <cfRule type="containsText" dxfId="4138" priority="4135" operator="containsText" text="Dec">
      <formula>NOT(ISERROR(SEARCH("Dec",D387)))</formula>
    </cfRule>
    <cfRule type="containsText" dxfId="4137" priority="4136" operator="containsText" text="Inc">
      <formula>NOT(ISERROR(SEARCH("Inc",D387)))</formula>
    </cfRule>
  </conditionalFormatting>
  <conditionalFormatting sqref="F388:F389">
    <cfRule type="cellIs" dxfId="4136" priority="4133" operator="equal">
      <formula>"Unlocked"</formula>
    </cfRule>
    <cfRule type="cellIs" dxfId="4135" priority="4134" operator="equal">
      <formula>"Locked"</formula>
    </cfRule>
  </conditionalFormatting>
  <conditionalFormatting sqref="G388:G389">
    <cfRule type="containsText" dxfId="4134" priority="4132" operator="containsText" text="Param">
      <formula>NOT(ISERROR(SEARCH("Param",G388)))</formula>
    </cfRule>
  </conditionalFormatting>
  <conditionalFormatting sqref="I388:I389">
    <cfRule type="cellIs" dxfId="4133" priority="4131" operator="lessThan">
      <formula>0</formula>
    </cfRule>
  </conditionalFormatting>
  <conditionalFormatting sqref="D388:D389">
    <cfRule type="containsText" dxfId="4132" priority="4129" operator="containsText" text="Dec">
      <formula>NOT(ISERROR(SEARCH("Dec",D388)))</formula>
    </cfRule>
    <cfRule type="containsText" dxfId="4131" priority="4130" operator="containsText" text="Inc">
      <formula>NOT(ISERROR(SEARCH("Inc",D388)))</formula>
    </cfRule>
  </conditionalFormatting>
  <conditionalFormatting sqref="F390:F392">
    <cfRule type="cellIs" dxfId="4130" priority="4127" operator="equal">
      <formula>"Unlocked"</formula>
    </cfRule>
    <cfRule type="cellIs" dxfId="4129" priority="4128" operator="equal">
      <formula>"Locked"</formula>
    </cfRule>
  </conditionalFormatting>
  <conditionalFormatting sqref="G390:G392">
    <cfRule type="containsText" dxfId="4128" priority="4126" operator="containsText" text="Param">
      <formula>NOT(ISERROR(SEARCH("Param",G390)))</formula>
    </cfRule>
  </conditionalFormatting>
  <conditionalFormatting sqref="I390:I392">
    <cfRule type="cellIs" dxfId="4127" priority="4125" operator="lessThan">
      <formula>0</formula>
    </cfRule>
  </conditionalFormatting>
  <conditionalFormatting sqref="D390:D392">
    <cfRule type="containsText" dxfId="4126" priority="4123" operator="containsText" text="Dec">
      <formula>NOT(ISERROR(SEARCH("Dec",D390)))</formula>
    </cfRule>
    <cfRule type="containsText" dxfId="4125" priority="4124" operator="containsText" text="Inc">
      <formula>NOT(ISERROR(SEARCH("Inc",D390)))</formula>
    </cfRule>
  </conditionalFormatting>
  <conditionalFormatting sqref="F390:F392">
    <cfRule type="cellIs" dxfId="4124" priority="4121" operator="equal">
      <formula>"Unlocked"</formula>
    </cfRule>
    <cfRule type="cellIs" dxfId="4123" priority="4122" operator="equal">
      <formula>"Locked"</formula>
    </cfRule>
  </conditionalFormatting>
  <conditionalFormatting sqref="G390:G392">
    <cfRule type="containsText" dxfId="4122" priority="4120" operator="containsText" text="Param">
      <formula>NOT(ISERROR(SEARCH("Param",G390)))</formula>
    </cfRule>
  </conditionalFormatting>
  <conditionalFormatting sqref="I390:I392">
    <cfRule type="cellIs" dxfId="4121" priority="4119" operator="lessThan">
      <formula>0</formula>
    </cfRule>
  </conditionalFormatting>
  <conditionalFormatting sqref="D390:D392">
    <cfRule type="containsText" dxfId="4120" priority="4117" operator="containsText" text="Dec">
      <formula>NOT(ISERROR(SEARCH("Dec",D390)))</formula>
    </cfRule>
    <cfRule type="containsText" dxfId="4119" priority="4118" operator="containsText" text="Inc">
      <formula>NOT(ISERROR(SEARCH("Inc",D390)))</formula>
    </cfRule>
  </conditionalFormatting>
  <conditionalFormatting sqref="F390:F392">
    <cfRule type="cellIs" dxfId="4118" priority="4115" operator="equal">
      <formula>"Unlocked"</formula>
    </cfRule>
    <cfRule type="cellIs" dxfId="4117" priority="4116" operator="equal">
      <formula>"Locked"</formula>
    </cfRule>
  </conditionalFormatting>
  <conditionalFormatting sqref="G390:G392">
    <cfRule type="containsText" dxfId="4116" priority="4114" operator="containsText" text="Param">
      <formula>NOT(ISERROR(SEARCH("Param",G390)))</formula>
    </cfRule>
  </conditionalFormatting>
  <conditionalFormatting sqref="I390:I392">
    <cfRule type="cellIs" dxfId="4115" priority="4113" operator="lessThan">
      <formula>0</formula>
    </cfRule>
  </conditionalFormatting>
  <conditionalFormatting sqref="D390:D392">
    <cfRule type="containsText" dxfId="4114" priority="4111" operator="containsText" text="Dec">
      <formula>NOT(ISERROR(SEARCH("Dec",D390)))</formula>
    </cfRule>
    <cfRule type="containsText" dxfId="4113" priority="4112" operator="containsText" text="Inc">
      <formula>NOT(ISERROR(SEARCH("Inc",D390)))</formula>
    </cfRule>
  </conditionalFormatting>
  <conditionalFormatting sqref="F390:F392">
    <cfRule type="cellIs" dxfId="4112" priority="4109" operator="equal">
      <formula>"Unlocked"</formula>
    </cfRule>
    <cfRule type="cellIs" dxfId="4111" priority="4110" operator="equal">
      <formula>"Locked"</formula>
    </cfRule>
  </conditionalFormatting>
  <conditionalFormatting sqref="G390:G392">
    <cfRule type="containsText" dxfId="4110" priority="4108" operator="containsText" text="Param">
      <formula>NOT(ISERROR(SEARCH("Param",G390)))</formula>
    </cfRule>
  </conditionalFormatting>
  <conditionalFormatting sqref="I390:I392">
    <cfRule type="cellIs" dxfId="4109" priority="4107" operator="lessThan">
      <formula>0</formula>
    </cfRule>
  </conditionalFormatting>
  <conditionalFormatting sqref="D390:D392">
    <cfRule type="containsText" dxfId="4108" priority="4105" operator="containsText" text="Dec">
      <formula>NOT(ISERROR(SEARCH("Dec",D390)))</formula>
    </cfRule>
    <cfRule type="containsText" dxfId="4107" priority="4106" operator="containsText" text="Inc">
      <formula>NOT(ISERROR(SEARCH("Inc",D390)))</formula>
    </cfRule>
  </conditionalFormatting>
  <conditionalFormatting sqref="F390:F392">
    <cfRule type="cellIs" dxfId="4106" priority="4103" operator="equal">
      <formula>"Unlocked"</formula>
    </cfRule>
    <cfRule type="cellIs" dxfId="4105" priority="4104" operator="equal">
      <formula>"Locked"</formula>
    </cfRule>
  </conditionalFormatting>
  <conditionalFormatting sqref="G390:G392">
    <cfRule type="containsText" dxfId="4104" priority="4102" operator="containsText" text="Param">
      <formula>NOT(ISERROR(SEARCH("Param",G390)))</formula>
    </cfRule>
  </conditionalFormatting>
  <conditionalFormatting sqref="I390:I392">
    <cfRule type="cellIs" dxfId="4103" priority="4101" operator="lessThan">
      <formula>0</formula>
    </cfRule>
  </conditionalFormatting>
  <conditionalFormatting sqref="D390:D392">
    <cfRule type="containsText" dxfId="4102" priority="4099" operator="containsText" text="Dec">
      <formula>NOT(ISERROR(SEARCH("Dec",D390)))</formula>
    </cfRule>
    <cfRule type="containsText" dxfId="4101" priority="4100" operator="containsText" text="Inc">
      <formula>NOT(ISERROR(SEARCH("Inc",D390)))</formula>
    </cfRule>
  </conditionalFormatting>
  <conditionalFormatting sqref="F390:F391">
    <cfRule type="cellIs" dxfId="4100" priority="4097" operator="equal">
      <formula>"Unlocked"</formula>
    </cfRule>
    <cfRule type="cellIs" dxfId="4099" priority="4098" operator="equal">
      <formula>"Locked"</formula>
    </cfRule>
  </conditionalFormatting>
  <conditionalFormatting sqref="G390:G391">
    <cfRule type="containsText" dxfId="4098" priority="4096" operator="containsText" text="Param">
      <formula>NOT(ISERROR(SEARCH("Param",G390)))</formula>
    </cfRule>
  </conditionalFormatting>
  <conditionalFormatting sqref="I390:I391">
    <cfRule type="cellIs" dxfId="4097" priority="4095" operator="lessThan">
      <formula>0</formula>
    </cfRule>
  </conditionalFormatting>
  <conditionalFormatting sqref="D390:D391">
    <cfRule type="containsText" dxfId="4096" priority="4093" operator="containsText" text="Dec">
      <formula>NOT(ISERROR(SEARCH("Dec",D390)))</formula>
    </cfRule>
    <cfRule type="containsText" dxfId="4095" priority="4094" operator="containsText" text="Inc">
      <formula>NOT(ISERROR(SEARCH("Inc",D390)))</formula>
    </cfRule>
  </conditionalFormatting>
  <conditionalFormatting sqref="F390:F391">
    <cfRule type="cellIs" dxfId="4094" priority="4091" operator="equal">
      <formula>"Unlocked"</formula>
    </cfRule>
    <cfRule type="cellIs" dxfId="4093" priority="4092" operator="equal">
      <formula>"Locked"</formula>
    </cfRule>
  </conditionalFormatting>
  <conditionalFormatting sqref="G390:G391">
    <cfRule type="containsText" dxfId="4092" priority="4090" operator="containsText" text="Param">
      <formula>NOT(ISERROR(SEARCH("Param",G390)))</formula>
    </cfRule>
  </conditionalFormatting>
  <conditionalFormatting sqref="I390:I391">
    <cfRule type="cellIs" dxfId="4091" priority="4089" operator="lessThan">
      <formula>0</formula>
    </cfRule>
  </conditionalFormatting>
  <conditionalFormatting sqref="D390:D391">
    <cfRule type="containsText" dxfId="4090" priority="4087" operator="containsText" text="Dec">
      <formula>NOT(ISERROR(SEARCH("Dec",D390)))</formula>
    </cfRule>
    <cfRule type="containsText" dxfId="4089" priority="4088" operator="containsText" text="Inc">
      <formula>NOT(ISERROR(SEARCH("Inc",D390)))</formula>
    </cfRule>
  </conditionalFormatting>
  <conditionalFormatting sqref="F390:F391">
    <cfRule type="cellIs" dxfId="4088" priority="4085" operator="equal">
      <formula>"Unlocked"</formula>
    </cfRule>
    <cfRule type="cellIs" dxfId="4087" priority="4086" operator="equal">
      <formula>"Locked"</formula>
    </cfRule>
  </conditionalFormatting>
  <conditionalFormatting sqref="G390:G391">
    <cfRule type="containsText" dxfId="4086" priority="4084" operator="containsText" text="Param">
      <formula>NOT(ISERROR(SEARCH("Param",G390)))</formula>
    </cfRule>
  </conditionalFormatting>
  <conditionalFormatting sqref="I390:I391">
    <cfRule type="cellIs" dxfId="4085" priority="4083" operator="lessThan">
      <formula>0</formula>
    </cfRule>
  </conditionalFormatting>
  <conditionalFormatting sqref="D390:D391">
    <cfRule type="containsText" dxfId="4084" priority="4081" operator="containsText" text="Dec">
      <formula>NOT(ISERROR(SEARCH("Dec",D390)))</formula>
    </cfRule>
    <cfRule type="containsText" dxfId="4083" priority="4082" operator="containsText" text="Inc">
      <formula>NOT(ISERROR(SEARCH("Inc",D390)))</formula>
    </cfRule>
  </conditionalFormatting>
  <conditionalFormatting sqref="F390:F391">
    <cfRule type="cellIs" dxfId="4082" priority="4079" operator="equal">
      <formula>"Unlocked"</formula>
    </cfRule>
    <cfRule type="cellIs" dxfId="4081" priority="4080" operator="equal">
      <formula>"Locked"</formula>
    </cfRule>
  </conditionalFormatting>
  <conditionalFormatting sqref="G390:G391">
    <cfRule type="containsText" dxfId="4080" priority="4078" operator="containsText" text="Param">
      <formula>NOT(ISERROR(SEARCH("Param",G390)))</formula>
    </cfRule>
  </conditionalFormatting>
  <conditionalFormatting sqref="I390:I391">
    <cfRule type="cellIs" dxfId="4079" priority="4077" operator="lessThan">
      <formula>0</formula>
    </cfRule>
  </conditionalFormatting>
  <conditionalFormatting sqref="D390:D391">
    <cfRule type="containsText" dxfId="4078" priority="4075" operator="containsText" text="Dec">
      <formula>NOT(ISERROR(SEARCH("Dec",D390)))</formula>
    </cfRule>
    <cfRule type="containsText" dxfId="4077" priority="4076" operator="containsText" text="Inc">
      <formula>NOT(ISERROR(SEARCH("Inc",D390)))</formula>
    </cfRule>
  </conditionalFormatting>
  <conditionalFormatting sqref="F390:F391">
    <cfRule type="cellIs" dxfId="4076" priority="4073" operator="equal">
      <formula>"Unlocked"</formula>
    </cfRule>
    <cfRule type="cellIs" dxfId="4075" priority="4074" operator="equal">
      <formula>"Locked"</formula>
    </cfRule>
  </conditionalFormatting>
  <conditionalFormatting sqref="G390:G391">
    <cfRule type="containsText" dxfId="4074" priority="4072" operator="containsText" text="Param">
      <formula>NOT(ISERROR(SEARCH("Param",G390)))</formula>
    </cfRule>
  </conditionalFormatting>
  <conditionalFormatting sqref="I390:I391">
    <cfRule type="cellIs" dxfId="4073" priority="4071" operator="lessThan">
      <formula>0</formula>
    </cfRule>
  </conditionalFormatting>
  <conditionalFormatting sqref="D390:D391">
    <cfRule type="containsText" dxfId="4072" priority="4069" operator="containsText" text="Dec">
      <formula>NOT(ISERROR(SEARCH("Dec",D390)))</formula>
    </cfRule>
    <cfRule type="containsText" dxfId="4071" priority="4070" operator="containsText" text="Inc">
      <formula>NOT(ISERROR(SEARCH("Inc",D390)))</formula>
    </cfRule>
  </conditionalFormatting>
  <conditionalFormatting sqref="F390:F391">
    <cfRule type="cellIs" dxfId="4070" priority="4067" operator="equal">
      <formula>"Unlocked"</formula>
    </cfRule>
    <cfRule type="cellIs" dxfId="4069" priority="4068" operator="equal">
      <formula>"Locked"</formula>
    </cfRule>
  </conditionalFormatting>
  <conditionalFormatting sqref="G390:G391">
    <cfRule type="containsText" dxfId="4068" priority="4066" operator="containsText" text="Param">
      <formula>NOT(ISERROR(SEARCH("Param",G390)))</formula>
    </cfRule>
  </conditionalFormatting>
  <conditionalFormatting sqref="I390:I391">
    <cfRule type="cellIs" dxfId="4067" priority="4065" operator="lessThan">
      <formula>0</formula>
    </cfRule>
  </conditionalFormatting>
  <conditionalFormatting sqref="D390:D391">
    <cfRule type="containsText" dxfId="4066" priority="4063" operator="containsText" text="Dec">
      <formula>NOT(ISERROR(SEARCH("Dec",D390)))</formula>
    </cfRule>
    <cfRule type="containsText" dxfId="4065" priority="4064" operator="containsText" text="Inc">
      <formula>NOT(ISERROR(SEARCH("Inc",D390)))</formula>
    </cfRule>
  </conditionalFormatting>
  <conditionalFormatting sqref="F390:F391">
    <cfRule type="cellIs" dxfId="4064" priority="4061" operator="equal">
      <formula>"Unlocked"</formula>
    </cfRule>
    <cfRule type="cellIs" dxfId="4063" priority="4062" operator="equal">
      <formula>"Locked"</formula>
    </cfRule>
  </conditionalFormatting>
  <conditionalFormatting sqref="G390:G391">
    <cfRule type="containsText" dxfId="4062" priority="4060" operator="containsText" text="Param">
      <formula>NOT(ISERROR(SEARCH("Param",G390)))</formula>
    </cfRule>
  </conditionalFormatting>
  <conditionalFormatting sqref="I390:I391">
    <cfRule type="cellIs" dxfId="4061" priority="4059" operator="lessThan">
      <formula>0</formula>
    </cfRule>
  </conditionalFormatting>
  <conditionalFormatting sqref="D390:D391">
    <cfRule type="containsText" dxfId="4060" priority="4057" operator="containsText" text="Dec">
      <formula>NOT(ISERROR(SEARCH("Dec",D390)))</formula>
    </cfRule>
    <cfRule type="containsText" dxfId="4059" priority="4058" operator="containsText" text="Inc">
      <formula>NOT(ISERROR(SEARCH("Inc",D390)))</formula>
    </cfRule>
  </conditionalFormatting>
  <conditionalFormatting sqref="F390:F391">
    <cfRule type="cellIs" dxfId="4058" priority="4055" operator="equal">
      <formula>"Unlocked"</formula>
    </cfRule>
    <cfRule type="cellIs" dxfId="4057" priority="4056" operator="equal">
      <formula>"Locked"</formula>
    </cfRule>
  </conditionalFormatting>
  <conditionalFormatting sqref="G390:G391">
    <cfRule type="containsText" dxfId="4056" priority="4054" operator="containsText" text="Param">
      <formula>NOT(ISERROR(SEARCH("Param",G390)))</formula>
    </cfRule>
  </conditionalFormatting>
  <conditionalFormatting sqref="I390:I391">
    <cfRule type="cellIs" dxfId="4055" priority="4053" operator="lessThan">
      <formula>0</formula>
    </cfRule>
  </conditionalFormatting>
  <conditionalFormatting sqref="D390:D391">
    <cfRule type="containsText" dxfId="4054" priority="4051" operator="containsText" text="Dec">
      <formula>NOT(ISERROR(SEARCH("Dec",D390)))</formula>
    </cfRule>
    <cfRule type="containsText" dxfId="4053" priority="4052" operator="containsText" text="Inc">
      <formula>NOT(ISERROR(SEARCH("Inc",D390)))</formula>
    </cfRule>
  </conditionalFormatting>
  <conditionalFormatting sqref="F390:F391">
    <cfRule type="cellIs" dxfId="4052" priority="4049" operator="equal">
      <formula>"Unlocked"</formula>
    </cfRule>
    <cfRule type="cellIs" dxfId="4051" priority="4050" operator="equal">
      <formula>"Locked"</formula>
    </cfRule>
  </conditionalFormatting>
  <conditionalFormatting sqref="G390:G391">
    <cfRule type="containsText" dxfId="4050" priority="4048" operator="containsText" text="Param">
      <formula>NOT(ISERROR(SEARCH("Param",G390)))</formula>
    </cfRule>
  </conditionalFormatting>
  <conditionalFormatting sqref="I390:I391">
    <cfRule type="cellIs" dxfId="4049" priority="4047" operator="lessThan">
      <formula>0</formula>
    </cfRule>
  </conditionalFormatting>
  <conditionalFormatting sqref="D390:D391">
    <cfRule type="containsText" dxfId="4048" priority="4045" operator="containsText" text="Dec">
      <formula>NOT(ISERROR(SEARCH("Dec",D390)))</formula>
    </cfRule>
    <cfRule type="containsText" dxfId="4047" priority="4046" operator="containsText" text="Inc">
      <formula>NOT(ISERROR(SEARCH("Inc",D390)))</formula>
    </cfRule>
  </conditionalFormatting>
  <conditionalFormatting sqref="F390:F391">
    <cfRule type="cellIs" dxfId="4046" priority="4043" operator="equal">
      <formula>"Unlocked"</formula>
    </cfRule>
    <cfRule type="cellIs" dxfId="4045" priority="4044" operator="equal">
      <formula>"Locked"</formula>
    </cfRule>
  </conditionalFormatting>
  <conditionalFormatting sqref="G390:G391">
    <cfRule type="containsText" dxfId="4044" priority="4042" operator="containsText" text="Param">
      <formula>NOT(ISERROR(SEARCH("Param",G390)))</formula>
    </cfRule>
  </conditionalFormatting>
  <conditionalFormatting sqref="I390:I391">
    <cfRule type="cellIs" dxfId="4043" priority="4041" operator="lessThan">
      <formula>0</formula>
    </cfRule>
  </conditionalFormatting>
  <conditionalFormatting sqref="D390:D391">
    <cfRule type="containsText" dxfId="4042" priority="4039" operator="containsText" text="Dec">
      <formula>NOT(ISERROR(SEARCH("Dec",D390)))</formula>
    </cfRule>
    <cfRule type="containsText" dxfId="4041" priority="4040" operator="containsText" text="Inc">
      <formula>NOT(ISERROR(SEARCH("Inc",D390)))</formula>
    </cfRule>
  </conditionalFormatting>
  <conditionalFormatting sqref="F390:F391">
    <cfRule type="cellIs" dxfId="4040" priority="4037" operator="equal">
      <formula>"Unlocked"</formula>
    </cfRule>
    <cfRule type="cellIs" dxfId="4039" priority="4038" operator="equal">
      <formula>"Locked"</formula>
    </cfRule>
  </conditionalFormatting>
  <conditionalFormatting sqref="G390:G391">
    <cfRule type="containsText" dxfId="4038" priority="4036" operator="containsText" text="Param">
      <formula>NOT(ISERROR(SEARCH("Param",G390)))</formula>
    </cfRule>
  </conditionalFormatting>
  <conditionalFormatting sqref="I390:I391">
    <cfRule type="cellIs" dxfId="4037" priority="4035" operator="lessThan">
      <formula>0</formula>
    </cfRule>
  </conditionalFormatting>
  <conditionalFormatting sqref="D390:D391">
    <cfRule type="containsText" dxfId="4036" priority="4033" operator="containsText" text="Dec">
      <formula>NOT(ISERROR(SEARCH("Dec",D390)))</formula>
    </cfRule>
    <cfRule type="containsText" dxfId="4035" priority="4034" operator="containsText" text="Inc">
      <formula>NOT(ISERROR(SEARCH("Inc",D390)))</formula>
    </cfRule>
  </conditionalFormatting>
  <conditionalFormatting sqref="F390:F391">
    <cfRule type="cellIs" dxfId="4034" priority="4031" operator="equal">
      <formula>"Unlocked"</formula>
    </cfRule>
    <cfRule type="cellIs" dxfId="4033" priority="4032" operator="equal">
      <formula>"Locked"</formula>
    </cfRule>
  </conditionalFormatting>
  <conditionalFormatting sqref="G390:G391">
    <cfRule type="containsText" dxfId="4032" priority="4030" operator="containsText" text="Param">
      <formula>NOT(ISERROR(SEARCH("Param",G390)))</formula>
    </cfRule>
  </conditionalFormatting>
  <conditionalFormatting sqref="I390:I391">
    <cfRule type="cellIs" dxfId="4031" priority="4029" operator="lessThan">
      <formula>0</formula>
    </cfRule>
  </conditionalFormatting>
  <conditionalFormatting sqref="D390:D391">
    <cfRule type="containsText" dxfId="4030" priority="4027" operator="containsText" text="Dec">
      <formula>NOT(ISERROR(SEARCH("Dec",D390)))</formula>
    </cfRule>
    <cfRule type="containsText" dxfId="4029" priority="4028" operator="containsText" text="Inc">
      <formula>NOT(ISERROR(SEARCH("Inc",D390)))</formula>
    </cfRule>
  </conditionalFormatting>
  <conditionalFormatting sqref="F390:F391">
    <cfRule type="cellIs" dxfId="4028" priority="4025" operator="equal">
      <formula>"Unlocked"</formula>
    </cfRule>
    <cfRule type="cellIs" dxfId="4027" priority="4026" operator="equal">
      <formula>"Locked"</formula>
    </cfRule>
  </conditionalFormatting>
  <conditionalFormatting sqref="G390:G391">
    <cfRule type="containsText" dxfId="4026" priority="4024" operator="containsText" text="Param">
      <formula>NOT(ISERROR(SEARCH("Param",G390)))</formula>
    </cfRule>
  </conditionalFormatting>
  <conditionalFormatting sqref="I390:I391">
    <cfRule type="cellIs" dxfId="4025" priority="4023" operator="lessThan">
      <formula>0</formula>
    </cfRule>
  </conditionalFormatting>
  <conditionalFormatting sqref="D390:D391">
    <cfRule type="containsText" dxfId="4024" priority="4021" operator="containsText" text="Dec">
      <formula>NOT(ISERROR(SEARCH("Dec",D390)))</formula>
    </cfRule>
    <cfRule type="containsText" dxfId="4023" priority="4022" operator="containsText" text="Inc">
      <formula>NOT(ISERROR(SEARCH("Inc",D390)))</formula>
    </cfRule>
  </conditionalFormatting>
  <conditionalFormatting sqref="F390:F391">
    <cfRule type="cellIs" dxfId="4022" priority="4019" operator="equal">
      <formula>"Unlocked"</formula>
    </cfRule>
    <cfRule type="cellIs" dxfId="4021" priority="4020" operator="equal">
      <formula>"Locked"</formula>
    </cfRule>
  </conditionalFormatting>
  <conditionalFormatting sqref="G390:G391">
    <cfRule type="containsText" dxfId="4020" priority="4018" operator="containsText" text="Param">
      <formula>NOT(ISERROR(SEARCH("Param",G390)))</formula>
    </cfRule>
  </conditionalFormatting>
  <conditionalFormatting sqref="I390:I391">
    <cfRule type="cellIs" dxfId="4019" priority="4017" operator="lessThan">
      <formula>0</formula>
    </cfRule>
  </conditionalFormatting>
  <conditionalFormatting sqref="D390:D391">
    <cfRule type="containsText" dxfId="4018" priority="4015" operator="containsText" text="Dec">
      <formula>NOT(ISERROR(SEARCH("Dec",D390)))</formula>
    </cfRule>
    <cfRule type="containsText" dxfId="4017" priority="4016" operator="containsText" text="Inc">
      <formula>NOT(ISERROR(SEARCH("Inc",D390)))</formula>
    </cfRule>
  </conditionalFormatting>
  <conditionalFormatting sqref="F390:F391">
    <cfRule type="cellIs" dxfId="4016" priority="4013" operator="equal">
      <formula>"Unlocked"</formula>
    </cfRule>
    <cfRule type="cellIs" dxfId="4015" priority="4014" operator="equal">
      <formula>"Locked"</formula>
    </cfRule>
  </conditionalFormatting>
  <conditionalFormatting sqref="G390:G391">
    <cfRule type="containsText" dxfId="4014" priority="4012" operator="containsText" text="Param">
      <formula>NOT(ISERROR(SEARCH("Param",G390)))</formula>
    </cfRule>
  </conditionalFormatting>
  <conditionalFormatting sqref="I390:I391">
    <cfRule type="cellIs" dxfId="4013" priority="4011" operator="lessThan">
      <formula>0</formula>
    </cfRule>
  </conditionalFormatting>
  <conditionalFormatting sqref="D390:D391">
    <cfRule type="containsText" dxfId="4012" priority="4009" operator="containsText" text="Dec">
      <formula>NOT(ISERROR(SEARCH("Dec",D390)))</formula>
    </cfRule>
    <cfRule type="containsText" dxfId="4011" priority="4010" operator="containsText" text="Inc">
      <formula>NOT(ISERROR(SEARCH("Inc",D390)))</formula>
    </cfRule>
  </conditionalFormatting>
  <conditionalFormatting sqref="F390:F391">
    <cfRule type="cellIs" dxfId="4010" priority="4007" operator="equal">
      <formula>"Unlocked"</formula>
    </cfRule>
    <cfRule type="cellIs" dxfId="4009" priority="4008" operator="equal">
      <formula>"Locked"</formula>
    </cfRule>
  </conditionalFormatting>
  <conditionalFormatting sqref="G390:G391">
    <cfRule type="containsText" dxfId="4008" priority="4006" operator="containsText" text="Param">
      <formula>NOT(ISERROR(SEARCH("Param",G390)))</formula>
    </cfRule>
  </conditionalFormatting>
  <conditionalFormatting sqref="I390:I391">
    <cfRule type="cellIs" dxfId="4007" priority="4005" operator="lessThan">
      <formula>0</formula>
    </cfRule>
  </conditionalFormatting>
  <conditionalFormatting sqref="D390:D391">
    <cfRule type="containsText" dxfId="4006" priority="4003" operator="containsText" text="Dec">
      <formula>NOT(ISERROR(SEARCH("Dec",D390)))</formula>
    </cfRule>
    <cfRule type="containsText" dxfId="4005" priority="4004" operator="containsText" text="Inc">
      <formula>NOT(ISERROR(SEARCH("Inc",D390)))</formula>
    </cfRule>
  </conditionalFormatting>
  <conditionalFormatting sqref="F390:F391">
    <cfRule type="cellIs" dxfId="4004" priority="4001" operator="equal">
      <formula>"Unlocked"</formula>
    </cfRule>
    <cfRule type="cellIs" dxfId="4003" priority="4002" operator="equal">
      <formula>"Locked"</formula>
    </cfRule>
  </conditionalFormatting>
  <conditionalFormatting sqref="G390:G391">
    <cfRule type="containsText" dxfId="4002" priority="4000" operator="containsText" text="Param">
      <formula>NOT(ISERROR(SEARCH("Param",G390)))</formula>
    </cfRule>
  </conditionalFormatting>
  <conditionalFormatting sqref="I390:I391">
    <cfRule type="cellIs" dxfId="4001" priority="3999" operator="lessThan">
      <formula>0</formula>
    </cfRule>
  </conditionalFormatting>
  <conditionalFormatting sqref="D390:D391">
    <cfRule type="containsText" dxfId="4000" priority="3997" operator="containsText" text="Dec">
      <formula>NOT(ISERROR(SEARCH("Dec",D390)))</formula>
    </cfRule>
    <cfRule type="containsText" dxfId="3999" priority="3998" operator="containsText" text="Inc">
      <formula>NOT(ISERROR(SEARCH("Inc",D390)))</formula>
    </cfRule>
  </conditionalFormatting>
  <conditionalFormatting sqref="F390:F391">
    <cfRule type="cellIs" dxfId="3998" priority="3995" operator="equal">
      <formula>"Unlocked"</formula>
    </cfRule>
    <cfRule type="cellIs" dxfId="3997" priority="3996" operator="equal">
      <formula>"Locked"</formula>
    </cfRule>
  </conditionalFormatting>
  <conditionalFormatting sqref="G390:G391">
    <cfRule type="containsText" dxfId="3996" priority="3994" operator="containsText" text="Param">
      <formula>NOT(ISERROR(SEARCH("Param",G390)))</formula>
    </cfRule>
  </conditionalFormatting>
  <conditionalFormatting sqref="I390:I391">
    <cfRule type="cellIs" dxfId="3995" priority="3993" operator="lessThan">
      <formula>0</formula>
    </cfRule>
  </conditionalFormatting>
  <conditionalFormatting sqref="D390:D391">
    <cfRule type="containsText" dxfId="3994" priority="3991" operator="containsText" text="Dec">
      <formula>NOT(ISERROR(SEARCH("Dec",D390)))</formula>
    </cfRule>
    <cfRule type="containsText" dxfId="3993" priority="3992" operator="containsText" text="Inc">
      <formula>NOT(ISERROR(SEARCH("Inc",D390)))</formula>
    </cfRule>
  </conditionalFormatting>
  <conditionalFormatting sqref="F390:F391">
    <cfRule type="cellIs" dxfId="3992" priority="3989" operator="equal">
      <formula>"Unlocked"</formula>
    </cfRule>
    <cfRule type="cellIs" dxfId="3991" priority="3990" operator="equal">
      <formula>"Locked"</formula>
    </cfRule>
  </conditionalFormatting>
  <conditionalFormatting sqref="G390:G391">
    <cfRule type="containsText" dxfId="3990" priority="3988" operator="containsText" text="Param">
      <formula>NOT(ISERROR(SEARCH("Param",G390)))</formula>
    </cfRule>
  </conditionalFormatting>
  <conditionalFormatting sqref="I390:I391">
    <cfRule type="cellIs" dxfId="3989" priority="3987" operator="lessThan">
      <formula>0</formula>
    </cfRule>
  </conditionalFormatting>
  <conditionalFormatting sqref="D390:D391">
    <cfRule type="containsText" dxfId="3988" priority="3985" operator="containsText" text="Dec">
      <formula>NOT(ISERROR(SEARCH("Dec",D390)))</formula>
    </cfRule>
    <cfRule type="containsText" dxfId="3987" priority="3986" operator="containsText" text="Inc">
      <formula>NOT(ISERROR(SEARCH("Inc",D390)))</formula>
    </cfRule>
  </conditionalFormatting>
  <conditionalFormatting sqref="F392">
    <cfRule type="cellIs" dxfId="3986" priority="3983" operator="equal">
      <formula>"Unlocked"</formula>
    </cfRule>
    <cfRule type="cellIs" dxfId="3985" priority="3984" operator="equal">
      <formula>"Locked"</formula>
    </cfRule>
  </conditionalFormatting>
  <conditionalFormatting sqref="G392">
    <cfRule type="containsText" dxfId="3984" priority="3982" operator="containsText" text="Param">
      <formula>NOT(ISERROR(SEARCH("Param",G392)))</formula>
    </cfRule>
  </conditionalFormatting>
  <conditionalFormatting sqref="I392">
    <cfRule type="cellIs" dxfId="3983" priority="3981" operator="lessThan">
      <formula>0</formula>
    </cfRule>
  </conditionalFormatting>
  <conditionalFormatting sqref="D392">
    <cfRule type="containsText" dxfId="3982" priority="3979" operator="containsText" text="Dec">
      <formula>NOT(ISERROR(SEARCH("Dec",D392)))</formula>
    </cfRule>
    <cfRule type="containsText" dxfId="3981" priority="3980" operator="containsText" text="Inc">
      <formula>NOT(ISERROR(SEARCH("Inc",D392)))</formula>
    </cfRule>
  </conditionalFormatting>
  <conditionalFormatting sqref="F392">
    <cfRule type="cellIs" dxfId="3980" priority="3977" operator="equal">
      <formula>"Unlocked"</formula>
    </cfRule>
    <cfRule type="cellIs" dxfId="3979" priority="3978" operator="equal">
      <formula>"Locked"</formula>
    </cfRule>
  </conditionalFormatting>
  <conditionalFormatting sqref="G392">
    <cfRule type="containsText" dxfId="3978" priority="3976" operator="containsText" text="Param">
      <formula>NOT(ISERROR(SEARCH("Param",G392)))</formula>
    </cfRule>
  </conditionalFormatting>
  <conditionalFormatting sqref="I392">
    <cfRule type="cellIs" dxfId="3977" priority="3975" operator="lessThan">
      <formula>0</formula>
    </cfRule>
  </conditionalFormatting>
  <conditionalFormatting sqref="D392">
    <cfRule type="containsText" dxfId="3976" priority="3973" operator="containsText" text="Dec">
      <formula>NOT(ISERROR(SEARCH("Dec",D392)))</formula>
    </cfRule>
    <cfRule type="containsText" dxfId="3975" priority="3974" operator="containsText" text="Inc">
      <formula>NOT(ISERROR(SEARCH("Inc",D392)))</formula>
    </cfRule>
  </conditionalFormatting>
  <conditionalFormatting sqref="F392">
    <cfRule type="cellIs" dxfId="3974" priority="3971" operator="equal">
      <formula>"Unlocked"</formula>
    </cfRule>
    <cfRule type="cellIs" dxfId="3973" priority="3972" operator="equal">
      <formula>"Locked"</formula>
    </cfRule>
  </conditionalFormatting>
  <conditionalFormatting sqref="G392">
    <cfRule type="containsText" dxfId="3972" priority="3970" operator="containsText" text="Param">
      <formula>NOT(ISERROR(SEARCH("Param",G392)))</formula>
    </cfRule>
  </conditionalFormatting>
  <conditionalFormatting sqref="I392">
    <cfRule type="cellIs" dxfId="3971" priority="3969" operator="lessThan">
      <formula>0</formula>
    </cfRule>
  </conditionalFormatting>
  <conditionalFormatting sqref="D392">
    <cfRule type="containsText" dxfId="3970" priority="3967" operator="containsText" text="Dec">
      <formula>NOT(ISERROR(SEARCH("Dec",D392)))</formula>
    </cfRule>
    <cfRule type="containsText" dxfId="3969" priority="3968" operator="containsText" text="Inc">
      <formula>NOT(ISERROR(SEARCH("Inc",D392)))</formula>
    </cfRule>
  </conditionalFormatting>
  <conditionalFormatting sqref="F392">
    <cfRule type="cellIs" dxfId="3968" priority="3965" operator="equal">
      <formula>"Unlocked"</formula>
    </cfRule>
    <cfRule type="cellIs" dxfId="3967" priority="3966" operator="equal">
      <formula>"Locked"</formula>
    </cfRule>
  </conditionalFormatting>
  <conditionalFormatting sqref="G392">
    <cfRule type="containsText" dxfId="3966" priority="3964" operator="containsText" text="Param">
      <formula>NOT(ISERROR(SEARCH("Param",G392)))</formula>
    </cfRule>
  </conditionalFormatting>
  <conditionalFormatting sqref="I392">
    <cfRule type="cellIs" dxfId="3965" priority="3963" operator="lessThan">
      <formula>0</formula>
    </cfRule>
  </conditionalFormatting>
  <conditionalFormatting sqref="D392">
    <cfRule type="containsText" dxfId="3964" priority="3961" operator="containsText" text="Dec">
      <formula>NOT(ISERROR(SEARCH("Dec",D392)))</formula>
    </cfRule>
    <cfRule type="containsText" dxfId="3963" priority="3962" operator="containsText" text="Inc">
      <formula>NOT(ISERROR(SEARCH("Inc",D392)))</formula>
    </cfRule>
  </conditionalFormatting>
  <conditionalFormatting sqref="F392">
    <cfRule type="cellIs" dxfId="3962" priority="3959" operator="equal">
      <formula>"Unlocked"</formula>
    </cfRule>
    <cfRule type="cellIs" dxfId="3961" priority="3960" operator="equal">
      <formula>"Locked"</formula>
    </cfRule>
  </conditionalFormatting>
  <conditionalFormatting sqref="G392">
    <cfRule type="containsText" dxfId="3960" priority="3958" operator="containsText" text="Param">
      <formula>NOT(ISERROR(SEARCH("Param",G392)))</formula>
    </cfRule>
  </conditionalFormatting>
  <conditionalFormatting sqref="I392">
    <cfRule type="cellIs" dxfId="3959" priority="3957" operator="lessThan">
      <formula>0</formula>
    </cfRule>
  </conditionalFormatting>
  <conditionalFormatting sqref="D392">
    <cfRule type="containsText" dxfId="3958" priority="3955" operator="containsText" text="Dec">
      <formula>NOT(ISERROR(SEARCH("Dec",D392)))</formula>
    </cfRule>
    <cfRule type="containsText" dxfId="3957" priority="3956" operator="containsText" text="Inc">
      <formula>NOT(ISERROR(SEARCH("Inc",D392)))</formula>
    </cfRule>
  </conditionalFormatting>
  <conditionalFormatting sqref="F392">
    <cfRule type="cellIs" dxfId="3956" priority="3953" operator="equal">
      <formula>"Unlocked"</formula>
    </cfRule>
    <cfRule type="cellIs" dxfId="3955" priority="3954" operator="equal">
      <formula>"Locked"</formula>
    </cfRule>
  </conditionalFormatting>
  <conditionalFormatting sqref="G392">
    <cfRule type="containsText" dxfId="3954" priority="3952" operator="containsText" text="Param">
      <formula>NOT(ISERROR(SEARCH("Param",G392)))</formula>
    </cfRule>
  </conditionalFormatting>
  <conditionalFormatting sqref="I392">
    <cfRule type="cellIs" dxfId="3953" priority="3951" operator="lessThan">
      <formula>0</formula>
    </cfRule>
  </conditionalFormatting>
  <conditionalFormatting sqref="D392">
    <cfRule type="containsText" dxfId="3952" priority="3949" operator="containsText" text="Dec">
      <formula>NOT(ISERROR(SEARCH("Dec",D392)))</formula>
    </cfRule>
    <cfRule type="containsText" dxfId="3951" priority="3950" operator="containsText" text="Inc">
      <formula>NOT(ISERROR(SEARCH("Inc",D392)))</formula>
    </cfRule>
  </conditionalFormatting>
  <conditionalFormatting sqref="F392">
    <cfRule type="cellIs" dxfId="3950" priority="3947" operator="equal">
      <formula>"Unlocked"</formula>
    </cfRule>
    <cfRule type="cellIs" dxfId="3949" priority="3948" operator="equal">
      <formula>"Locked"</formula>
    </cfRule>
  </conditionalFormatting>
  <conditionalFormatting sqref="G392">
    <cfRule type="containsText" dxfId="3948" priority="3946" operator="containsText" text="Param">
      <formula>NOT(ISERROR(SEARCH("Param",G392)))</formula>
    </cfRule>
  </conditionalFormatting>
  <conditionalFormatting sqref="I392">
    <cfRule type="cellIs" dxfId="3947" priority="3945" operator="lessThan">
      <formula>0</formula>
    </cfRule>
  </conditionalFormatting>
  <conditionalFormatting sqref="D392">
    <cfRule type="containsText" dxfId="3946" priority="3943" operator="containsText" text="Dec">
      <formula>NOT(ISERROR(SEARCH("Dec",D392)))</formula>
    </cfRule>
    <cfRule type="containsText" dxfId="3945" priority="3944" operator="containsText" text="Inc">
      <formula>NOT(ISERROR(SEARCH("Inc",D392)))</formula>
    </cfRule>
  </conditionalFormatting>
  <conditionalFormatting sqref="F392">
    <cfRule type="cellIs" dxfId="3944" priority="3941" operator="equal">
      <formula>"Unlocked"</formula>
    </cfRule>
    <cfRule type="cellIs" dxfId="3943" priority="3942" operator="equal">
      <formula>"Locked"</formula>
    </cfRule>
  </conditionalFormatting>
  <conditionalFormatting sqref="G392">
    <cfRule type="containsText" dxfId="3942" priority="3940" operator="containsText" text="Param">
      <formula>NOT(ISERROR(SEARCH("Param",G392)))</formula>
    </cfRule>
  </conditionalFormatting>
  <conditionalFormatting sqref="I392">
    <cfRule type="cellIs" dxfId="3941" priority="3939" operator="lessThan">
      <formula>0</formula>
    </cfRule>
  </conditionalFormatting>
  <conditionalFormatting sqref="D392">
    <cfRule type="containsText" dxfId="3940" priority="3937" operator="containsText" text="Dec">
      <formula>NOT(ISERROR(SEARCH("Dec",D392)))</formula>
    </cfRule>
    <cfRule type="containsText" dxfId="3939" priority="3938" operator="containsText" text="Inc">
      <formula>NOT(ISERROR(SEARCH("Inc",D392)))</formula>
    </cfRule>
  </conditionalFormatting>
  <conditionalFormatting sqref="F392">
    <cfRule type="cellIs" dxfId="3938" priority="3935" operator="equal">
      <formula>"Unlocked"</formula>
    </cfRule>
    <cfRule type="cellIs" dxfId="3937" priority="3936" operator="equal">
      <formula>"Locked"</formula>
    </cfRule>
  </conditionalFormatting>
  <conditionalFormatting sqref="G392">
    <cfRule type="containsText" dxfId="3936" priority="3934" operator="containsText" text="Param">
      <formula>NOT(ISERROR(SEARCH("Param",G392)))</formula>
    </cfRule>
  </conditionalFormatting>
  <conditionalFormatting sqref="I392">
    <cfRule type="cellIs" dxfId="3935" priority="3933" operator="lessThan">
      <formula>0</formula>
    </cfRule>
  </conditionalFormatting>
  <conditionalFormatting sqref="D392">
    <cfRule type="containsText" dxfId="3934" priority="3931" operator="containsText" text="Dec">
      <formula>NOT(ISERROR(SEARCH("Dec",D392)))</formula>
    </cfRule>
    <cfRule type="containsText" dxfId="3933" priority="3932" operator="containsText" text="Inc">
      <formula>NOT(ISERROR(SEARCH("Inc",D392)))</formula>
    </cfRule>
  </conditionalFormatting>
  <conditionalFormatting sqref="F392">
    <cfRule type="cellIs" dxfId="3932" priority="3929" operator="equal">
      <formula>"Unlocked"</formula>
    </cfRule>
    <cfRule type="cellIs" dxfId="3931" priority="3930" operator="equal">
      <formula>"Locked"</formula>
    </cfRule>
  </conditionalFormatting>
  <conditionalFormatting sqref="G392">
    <cfRule type="containsText" dxfId="3930" priority="3928" operator="containsText" text="Param">
      <formula>NOT(ISERROR(SEARCH("Param",G392)))</formula>
    </cfRule>
  </conditionalFormatting>
  <conditionalFormatting sqref="I392">
    <cfRule type="cellIs" dxfId="3929" priority="3927" operator="lessThan">
      <formula>0</formula>
    </cfRule>
  </conditionalFormatting>
  <conditionalFormatting sqref="D392">
    <cfRule type="containsText" dxfId="3928" priority="3925" operator="containsText" text="Dec">
      <formula>NOT(ISERROR(SEARCH("Dec",D392)))</formula>
    </cfRule>
    <cfRule type="containsText" dxfId="3927" priority="3926" operator="containsText" text="Inc">
      <formula>NOT(ISERROR(SEARCH("Inc",D392)))</formula>
    </cfRule>
  </conditionalFormatting>
  <conditionalFormatting sqref="F392">
    <cfRule type="cellIs" dxfId="3926" priority="3923" operator="equal">
      <formula>"Unlocked"</formula>
    </cfRule>
    <cfRule type="cellIs" dxfId="3925" priority="3924" operator="equal">
      <formula>"Locked"</formula>
    </cfRule>
  </conditionalFormatting>
  <conditionalFormatting sqref="G392">
    <cfRule type="containsText" dxfId="3924" priority="3922" operator="containsText" text="Param">
      <formula>NOT(ISERROR(SEARCH("Param",G392)))</formula>
    </cfRule>
  </conditionalFormatting>
  <conditionalFormatting sqref="I392">
    <cfRule type="cellIs" dxfId="3923" priority="3921" operator="lessThan">
      <formula>0</formula>
    </cfRule>
  </conditionalFormatting>
  <conditionalFormatting sqref="D392">
    <cfRule type="containsText" dxfId="3922" priority="3919" operator="containsText" text="Dec">
      <formula>NOT(ISERROR(SEARCH("Dec",D392)))</formula>
    </cfRule>
    <cfRule type="containsText" dxfId="3921" priority="3920" operator="containsText" text="Inc">
      <formula>NOT(ISERROR(SEARCH("Inc",D392)))</formula>
    </cfRule>
  </conditionalFormatting>
  <conditionalFormatting sqref="F392">
    <cfRule type="cellIs" dxfId="3920" priority="3917" operator="equal">
      <formula>"Unlocked"</formula>
    </cfRule>
    <cfRule type="cellIs" dxfId="3919" priority="3918" operator="equal">
      <formula>"Locked"</formula>
    </cfRule>
  </conditionalFormatting>
  <conditionalFormatting sqref="G392">
    <cfRule type="containsText" dxfId="3918" priority="3916" operator="containsText" text="Param">
      <formula>NOT(ISERROR(SEARCH("Param",G392)))</formula>
    </cfRule>
  </conditionalFormatting>
  <conditionalFormatting sqref="I392">
    <cfRule type="cellIs" dxfId="3917" priority="3915" operator="lessThan">
      <formula>0</formula>
    </cfRule>
  </conditionalFormatting>
  <conditionalFormatting sqref="D392">
    <cfRule type="containsText" dxfId="3916" priority="3913" operator="containsText" text="Dec">
      <formula>NOT(ISERROR(SEARCH("Dec",D392)))</formula>
    </cfRule>
    <cfRule type="containsText" dxfId="3915" priority="3914" operator="containsText" text="Inc">
      <formula>NOT(ISERROR(SEARCH("Inc",D392)))</formula>
    </cfRule>
  </conditionalFormatting>
  <conditionalFormatting sqref="F392">
    <cfRule type="cellIs" dxfId="3914" priority="3911" operator="equal">
      <formula>"Unlocked"</formula>
    </cfRule>
    <cfRule type="cellIs" dxfId="3913" priority="3912" operator="equal">
      <formula>"Locked"</formula>
    </cfRule>
  </conditionalFormatting>
  <conditionalFormatting sqref="G392">
    <cfRule type="containsText" dxfId="3912" priority="3910" operator="containsText" text="Param">
      <formula>NOT(ISERROR(SEARCH("Param",G392)))</formula>
    </cfRule>
  </conditionalFormatting>
  <conditionalFormatting sqref="I392">
    <cfRule type="cellIs" dxfId="3911" priority="3909" operator="lessThan">
      <formula>0</formula>
    </cfRule>
  </conditionalFormatting>
  <conditionalFormatting sqref="D392">
    <cfRule type="containsText" dxfId="3910" priority="3907" operator="containsText" text="Dec">
      <formula>NOT(ISERROR(SEARCH("Dec",D392)))</formula>
    </cfRule>
    <cfRule type="containsText" dxfId="3909" priority="3908" operator="containsText" text="Inc">
      <formula>NOT(ISERROR(SEARCH("Inc",D392)))</formula>
    </cfRule>
  </conditionalFormatting>
  <conditionalFormatting sqref="F392">
    <cfRule type="cellIs" dxfId="3908" priority="3905" operator="equal">
      <formula>"Unlocked"</formula>
    </cfRule>
    <cfRule type="cellIs" dxfId="3907" priority="3906" operator="equal">
      <formula>"Locked"</formula>
    </cfRule>
  </conditionalFormatting>
  <conditionalFormatting sqref="G392">
    <cfRule type="containsText" dxfId="3906" priority="3904" operator="containsText" text="Param">
      <formula>NOT(ISERROR(SEARCH("Param",G392)))</formula>
    </cfRule>
  </conditionalFormatting>
  <conditionalFormatting sqref="I392">
    <cfRule type="cellIs" dxfId="3905" priority="3903" operator="lessThan">
      <formula>0</formula>
    </cfRule>
  </conditionalFormatting>
  <conditionalFormatting sqref="D392">
    <cfRule type="containsText" dxfId="3904" priority="3901" operator="containsText" text="Dec">
      <formula>NOT(ISERROR(SEARCH("Dec",D392)))</formula>
    </cfRule>
    <cfRule type="containsText" dxfId="3903" priority="3902" operator="containsText" text="Inc">
      <formula>NOT(ISERROR(SEARCH("Inc",D392)))</formula>
    </cfRule>
  </conditionalFormatting>
  <conditionalFormatting sqref="F392">
    <cfRule type="cellIs" dxfId="3902" priority="3899" operator="equal">
      <formula>"Unlocked"</formula>
    </cfRule>
    <cfRule type="cellIs" dxfId="3901" priority="3900" operator="equal">
      <formula>"Locked"</formula>
    </cfRule>
  </conditionalFormatting>
  <conditionalFormatting sqref="G392">
    <cfRule type="containsText" dxfId="3900" priority="3898" operator="containsText" text="Param">
      <formula>NOT(ISERROR(SEARCH("Param",G392)))</formula>
    </cfRule>
  </conditionalFormatting>
  <conditionalFormatting sqref="I392">
    <cfRule type="cellIs" dxfId="3899" priority="3897" operator="lessThan">
      <formula>0</formula>
    </cfRule>
  </conditionalFormatting>
  <conditionalFormatting sqref="D392">
    <cfRule type="containsText" dxfId="3898" priority="3895" operator="containsText" text="Dec">
      <formula>NOT(ISERROR(SEARCH("Dec",D392)))</formula>
    </cfRule>
    <cfRule type="containsText" dxfId="3897" priority="3896" operator="containsText" text="Inc">
      <formula>NOT(ISERROR(SEARCH("Inc",D392)))</formula>
    </cfRule>
  </conditionalFormatting>
  <conditionalFormatting sqref="F392">
    <cfRule type="cellIs" dxfId="3896" priority="3893" operator="equal">
      <formula>"Unlocked"</formula>
    </cfRule>
    <cfRule type="cellIs" dxfId="3895" priority="3894" operator="equal">
      <formula>"Locked"</formula>
    </cfRule>
  </conditionalFormatting>
  <conditionalFormatting sqref="G392">
    <cfRule type="containsText" dxfId="3894" priority="3892" operator="containsText" text="Param">
      <formula>NOT(ISERROR(SEARCH("Param",G392)))</formula>
    </cfRule>
  </conditionalFormatting>
  <conditionalFormatting sqref="I392">
    <cfRule type="cellIs" dxfId="3893" priority="3891" operator="lessThan">
      <formula>0</formula>
    </cfRule>
  </conditionalFormatting>
  <conditionalFormatting sqref="D392">
    <cfRule type="containsText" dxfId="3892" priority="3889" operator="containsText" text="Dec">
      <formula>NOT(ISERROR(SEARCH("Dec",D392)))</formula>
    </cfRule>
    <cfRule type="containsText" dxfId="3891" priority="3890" operator="containsText" text="Inc">
      <formula>NOT(ISERROR(SEARCH("Inc",D392)))</formula>
    </cfRule>
  </conditionalFormatting>
  <conditionalFormatting sqref="F392">
    <cfRule type="cellIs" dxfId="3890" priority="3887" operator="equal">
      <formula>"Unlocked"</formula>
    </cfRule>
    <cfRule type="cellIs" dxfId="3889" priority="3888" operator="equal">
      <formula>"Locked"</formula>
    </cfRule>
  </conditionalFormatting>
  <conditionalFormatting sqref="G392">
    <cfRule type="containsText" dxfId="3888" priority="3886" operator="containsText" text="Param">
      <formula>NOT(ISERROR(SEARCH("Param",G392)))</formula>
    </cfRule>
  </conditionalFormatting>
  <conditionalFormatting sqref="I392">
    <cfRule type="cellIs" dxfId="3887" priority="3885" operator="lessThan">
      <formula>0</formula>
    </cfRule>
  </conditionalFormatting>
  <conditionalFormatting sqref="D392">
    <cfRule type="containsText" dxfId="3886" priority="3883" operator="containsText" text="Dec">
      <formula>NOT(ISERROR(SEARCH("Dec",D392)))</formula>
    </cfRule>
    <cfRule type="containsText" dxfId="3885" priority="3884" operator="containsText" text="Inc">
      <formula>NOT(ISERROR(SEARCH("Inc",D392)))</formula>
    </cfRule>
  </conditionalFormatting>
  <conditionalFormatting sqref="F392">
    <cfRule type="cellIs" dxfId="3884" priority="3881" operator="equal">
      <formula>"Unlocked"</formula>
    </cfRule>
    <cfRule type="cellIs" dxfId="3883" priority="3882" operator="equal">
      <formula>"Locked"</formula>
    </cfRule>
  </conditionalFormatting>
  <conditionalFormatting sqref="G392">
    <cfRule type="containsText" dxfId="3882" priority="3880" operator="containsText" text="Param">
      <formula>NOT(ISERROR(SEARCH("Param",G392)))</formula>
    </cfRule>
  </conditionalFormatting>
  <conditionalFormatting sqref="I392">
    <cfRule type="cellIs" dxfId="3881" priority="3879" operator="lessThan">
      <formula>0</formula>
    </cfRule>
  </conditionalFormatting>
  <conditionalFormatting sqref="D392">
    <cfRule type="containsText" dxfId="3880" priority="3877" operator="containsText" text="Dec">
      <formula>NOT(ISERROR(SEARCH("Dec",D392)))</formula>
    </cfRule>
    <cfRule type="containsText" dxfId="3879" priority="3878" operator="containsText" text="Inc">
      <formula>NOT(ISERROR(SEARCH("Inc",D392)))</formula>
    </cfRule>
  </conditionalFormatting>
  <conditionalFormatting sqref="F392">
    <cfRule type="cellIs" dxfId="3878" priority="3875" operator="equal">
      <formula>"Unlocked"</formula>
    </cfRule>
    <cfRule type="cellIs" dxfId="3877" priority="3876" operator="equal">
      <formula>"Locked"</formula>
    </cfRule>
  </conditionalFormatting>
  <conditionalFormatting sqref="G392">
    <cfRule type="containsText" dxfId="3876" priority="3874" operator="containsText" text="Param">
      <formula>NOT(ISERROR(SEARCH("Param",G392)))</formula>
    </cfRule>
  </conditionalFormatting>
  <conditionalFormatting sqref="I392">
    <cfRule type="cellIs" dxfId="3875" priority="3873" operator="lessThan">
      <formula>0</formula>
    </cfRule>
  </conditionalFormatting>
  <conditionalFormatting sqref="D392">
    <cfRule type="containsText" dxfId="3874" priority="3871" operator="containsText" text="Dec">
      <formula>NOT(ISERROR(SEARCH("Dec",D392)))</formula>
    </cfRule>
    <cfRule type="containsText" dxfId="3873" priority="3872" operator="containsText" text="Inc">
      <formula>NOT(ISERROR(SEARCH("Inc",D392)))</formula>
    </cfRule>
  </conditionalFormatting>
  <conditionalFormatting sqref="F393:F395">
    <cfRule type="cellIs" dxfId="3872" priority="3869" operator="equal">
      <formula>"Unlocked"</formula>
    </cfRule>
    <cfRule type="cellIs" dxfId="3871" priority="3870" operator="equal">
      <formula>"Locked"</formula>
    </cfRule>
  </conditionalFormatting>
  <conditionalFormatting sqref="G393:G395">
    <cfRule type="containsText" dxfId="3870" priority="3868" operator="containsText" text="Param">
      <formula>NOT(ISERROR(SEARCH("Param",G393)))</formula>
    </cfRule>
  </conditionalFormatting>
  <conditionalFormatting sqref="I393:I395">
    <cfRule type="cellIs" dxfId="3869" priority="3867" operator="lessThan">
      <formula>0</formula>
    </cfRule>
  </conditionalFormatting>
  <conditionalFormatting sqref="D393:D395">
    <cfRule type="containsText" dxfId="3868" priority="3865" operator="containsText" text="Dec">
      <formula>NOT(ISERROR(SEARCH("Dec",D393)))</formula>
    </cfRule>
    <cfRule type="containsText" dxfId="3867" priority="3866" operator="containsText" text="Inc">
      <formula>NOT(ISERROR(SEARCH("Inc",D393)))</formula>
    </cfRule>
  </conditionalFormatting>
  <conditionalFormatting sqref="F393:F395">
    <cfRule type="cellIs" dxfId="3866" priority="3863" operator="equal">
      <formula>"Unlocked"</formula>
    </cfRule>
    <cfRule type="cellIs" dxfId="3865" priority="3864" operator="equal">
      <formula>"Locked"</formula>
    </cfRule>
  </conditionalFormatting>
  <conditionalFormatting sqref="G393:G395">
    <cfRule type="containsText" dxfId="3864" priority="3862" operator="containsText" text="Param">
      <formula>NOT(ISERROR(SEARCH("Param",G393)))</formula>
    </cfRule>
  </conditionalFormatting>
  <conditionalFormatting sqref="I393:I395">
    <cfRule type="cellIs" dxfId="3863" priority="3861" operator="lessThan">
      <formula>0</formula>
    </cfRule>
  </conditionalFormatting>
  <conditionalFormatting sqref="D393:D395">
    <cfRule type="containsText" dxfId="3862" priority="3859" operator="containsText" text="Dec">
      <formula>NOT(ISERROR(SEARCH("Dec",D393)))</formula>
    </cfRule>
    <cfRule type="containsText" dxfId="3861" priority="3860" operator="containsText" text="Inc">
      <formula>NOT(ISERROR(SEARCH("Inc",D393)))</formula>
    </cfRule>
  </conditionalFormatting>
  <conditionalFormatting sqref="F393:F395">
    <cfRule type="cellIs" dxfId="3860" priority="3857" operator="equal">
      <formula>"Unlocked"</formula>
    </cfRule>
    <cfRule type="cellIs" dxfId="3859" priority="3858" operator="equal">
      <formula>"Locked"</formula>
    </cfRule>
  </conditionalFormatting>
  <conditionalFormatting sqref="G393:G395">
    <cfRule type="containsText" dxfId="3858" priority="3856" operator="containsText" text="Param">
      <formula>NOT(ISERROR(SEARCH("Param",G393)))</formula>
    </cfRule>
  </conditionalFormatting>
  <conditionalFormatting sqref="I393:I395">
    <cfRule type="cellIs" dxfId="3857" priority="3855" operator="lessThan">
      <formula>0</formula>
    </cfRule>
  </conditionalFormatting>
  <conditionalFormatting sqref="D393:D395">
    <cfRule type="containsText" dxfId="3856" priority="3853" operator="containsText" text="Dec">
      <formula>NOT(ISERROR(SEARCH("Dec",D393)))</formula>
    </cfRule>
    <cfRule type="containsText" dxfId="3855" priority="3854" operator="containsText" text="Inc">
      <formula>NOT(ISERROR(SEARCH("Inc",D393)))</formula>
    </cfRule>
  </conditionalFormatting>
  <conditionalFormatting sqref="F393:F395">
    <cfRule type="cellIs" dxfId="3854" priority="3851" operator="equal">
      <formula>"Unlocked"</formula>
    </cfRule>
    <cfRule type="cellIs" dxfId="3853" priority="3852" operator="equal">
      <formula>"Locked"</formula>
    </cfRule>
  </conditionalFormatting>
  <conditionalFormatting sqref="G393:G395">
    <cfRule type="containsText" dxfId="3852" priority="3850" operator="containsText" text="Param">
      <formula>NOT(ISERROR(SEARCH("Param",G393)))</formula>
    </cfRule>
  </conditionalFormatting>
  <conditionalFormatting sqref="I393:I395">
    <cfRule type="cellIs" dxfId="3851" priority="3849" operator="lessThan">
      <formula>0</formula>
    </cfRule>
  </conditionalFormatting>
  <conditionalFormatting sqref="D393:D395">
    <cfRule type="containsText" dxfId="3850" priority="3847" operator="containsText" text="Dec">
      <formula>NOT(ISERROR(SEARCH("Dec",D393)))</formula>
    </cfRule>
    <cfRule type="containsText" dxfId="3849" priority="3848" operator="containsText" text="Inc">
      <formula>NOT(ISERROR(SEARCH("Inc",D393)))</formula>
    </cfRule>
  </conditionalFormatting>
  <conditionalFormatting sqref="F393:F395">
    <cfRule type="cellIs" dxfId="3848" priority="3845" operator="equal">
      <formula>"Unlocked"</formula>
    </cfRule>
    <cfRule type="cellIs" dxfId="3847" priority="3846" operator="equal">
      <formula>"Locked"</formula>
    </cfRule>
  </conditionalFormatting>
  <conditionalFormatting sqref="G393:G395">
    <cfRule type="containsText" dxfId="3846" priority="3844" operator="containsText" text="Param">
      <formula>NOT(ISERROR(SEARCH("Param",G393)))</formula>
    </cfRule>
  </conditionalFormatting>
  <conditionalFormatting sqref="I393:I395">
    <cfRule type="cellIs" dxfId="3845" priority="3843" operator="lessThan">
      <formula>0</formula>
    </cfRule>
  </conditionalFormatting>
  <conditionalFormatting sqref="D393:D395">
    <cfRule type="containsText" dxfId="3844" priority="3841" operator="containsText" text="Dec">
      <formula>NOT(ISERROR(SEARCH("Dec",D393)))</formula>
    </cfRule>
    <cfRule type="containsText" dxfId="3843" priority="3842" operator="containsText" text="Inc">
      <formula>NOT(ISERROR(SEARCH("Inc",D393)))</formula>
    </cfRule>
  </conditionalFormatting>
  <conditionalFormatting sqref="F393">
    <cfRule type="cellIs" dxfId="3842" priority="3839" operator="equal">
      <formula>"Unlocked"</formula>
    </cfRule>
    <cfRule type="cellIs" dxfId="3841" priority="3840" operator="equal">
      <formula>"Locked"</formula>
    </cfRule>
  </conditionalFormatting>
  <conditionalFormatting sqref="G393">
    <cfRule type="containsText" dxfId="3840" priority="3838" operator="containsText" text="Param">
      <formula>NOT(ISERROR(SEARCH("Param",G393)))</formula>
    </cfRule>
  </conditionalFormatting>
  <conditionalFormatting sqref="I393">
    <cfRule type="cellIs" dxfId="3839" priority="3837" operator="lessThan">
      <formula>0</formula>
    </cfRule>
  </conditionalFormatting>
  <conditionalFormatting sqref="D393">
    <cfRule type="containsText" dxfId="3838" priority="3835" operator="containsText" text="Dec">
      <formula>NOT(ISERROR(SEARCH("Dec",D393)))</formula>
    </cfRule>
    <cfRule type="containsText" dxfId="3837" priority="3836" operator="containsText" text="Inc">
      <formula>NOT(ISERROR(SEARCH("Inc",D393)))</formula>
    </cfRule>
  </conditionalFormatting>
  <conditionalFormatting sqref="F394:F395">
    <cfRule type="cellIs" dxfId="3836" priority="3833" operator="equal">
      <formula>"Unlocked"</formula>
    </cfRule>
    <cfRule type="cellIs" dxfId="3835" priority="3834" operator="equal">
      <formula>"Locked"</formula>
    </cfRule>
  </conditionalFormatting>
  <conditionalFormatting sqref="G394:G395">
    <cfRule type="containsText" dxfId="3834" priority="3832" operator="containsText" text="Param">
      <formula>NOT(ISERROR(SEARCH("Param",G394)))</formula>
    </cfRule>
  </conditionalFormatting>
  <conditionalFormatting sqref="I394:I395">
    <cfRule type="cellIs" dxfId="3833" priority="3831" operator="lessThan">
      <formula>0</formula>
    </cfRule>
  </conditionalFormatting>
  <conditionalFormatting sqref="D394:D395">
    <cfRule type="containsText" dxfId="3832" priority="3829" operator="containsText" text="Dec">
      <formula>NOT(ISERROR(SEARCH("Dec",D394)))</formula>
    </cfRule>
    <cfRule type="containsText" dxfId="3831" priority="3830" operator="containsText" text="Inc">
      <formula>NOT(ISERROR(SEARCH("Inc",D394)))</formula>
    </cfRule>
  </conditionalFormatting>
  <conditionalFormatting sqref="F396:F398">
    <cfRule type="cellIs" dxfId="3830" priority="3827" operator="equal">
      <formula>"Unlocked"</formula>
    </cfRule>
    <cfRule type="cellIs" dxfId="3829" priority="3828" operator="equal">
      <formula>"Locked"</formula>
    </cfRule>
  </conditionalFormatting>
  <conditionalFormatting sqref="G396:G398">
    <cfRule type="containsText" dxfId="3828" priority="3826" operator="containsText" text="Param">
      <formula>NOT(ISERROR(SEARCH("Param",G396)))</formula>
    </cfRule>
  </conditionalFormatting>
  <conditionalFormatting sqref="I396:I398">
    <cfRule type="cellIs" dxfId="3827" priority="3825" operator="lessThan">
      <formula>0</formula>
    </cfRule>
  </conditionalFormatting>
  <conditionalFormatting sqref="D396:D398">
    <cfRule type="containsText" dxfId="3826" priority="3823" operator="containsText" text="Dec">
      <formula>NOT(ISERROR(SEARCH("Dec",D396)))</formula>
    </cfRule>
    <cfRule type="containsText" dxfId="3825" priority="3824" operator="containsText" text="Inc">
      <formula>NOT(ISERROR(SEARCH("Inc",D396)))</formula>
    </cfRule>
  </conditionalFormatting>
  <conditionalFormatting sqref="F396:F398">
    <cfRule type="cellIs" dxfId="3824" priority="3821" operator="equal">
      <formula>"Unlocked"</formula>
    </cfRule>
    <cfRule type="cellIs" dxfId="3823" priority="3822" operator="equal">
      <formula>"Locked"</formula>
    </cfRule>
  </conditionalFormatting>
  <conditionalFormatting sqref="G396:G398">
    <cfRule type="containsText" dxfId="3822" priority="3820" operator="containsText" text="Param">
      <formula>NOT(ISERROR(SEARCH("Param",G396)))</formula>
    </cfRule>
  </conditionalFormatting>
  <conditionalFormatting sqref="I396:I398">
    <cfRule type="cellIs" dxfId="3821" priority="3819" operator="lessThan">
      <formula>0</formula>
    </cfRule>
  </conditionalFormatting>
  <conditionalFormatting sqref="D396:D398">
    <cfRule type="containsText" dxfId="3820" priority="3817" operator="containsText" text="Dec">
      <formula>NOT(ISERROR(SEARCH("Dec",D396)))</formula>
    </cfRule>
    <cfRule type="containsText" dxfId="3819" priority="3818" operator="containsText" text="Inc">
      <formula>NOT(ISERROR(SEARCH("Inc",D396)))</formula>
    </cfRule>
  </conditionalFormatting>
  <conditionalFormatting sqref="F396:F398">
    <cfRule type="cellIs" dxfId="3818" priority="3815" operator="equal">
      <formula>"Unlocked"</formula>
    </cfRule>
    <cfRule type="cellIs" dxfId="3817" priority="3816" operator="equal">
      <formula>"Locked"</formula>
    </cfRule>
  </conditionalFormatting>
  <conditionalFormatting sqref="G396:G398">
    <cfRule type="containsText" dxfId="3816" priority="3814" operator="containsText" text="Param">
      <formula>NOT(ISERROR(SEARCH("Param",G396)))</formula>
    </cfRule>
  </conditionalFormatting>
  <conditionalFormatting sqref="I396:I398">
    <cfRule type="cellIs" dxfId="3815" priority="3813" operator="lessThan">
      <formula>0</formula>
    </cfRule>
  </conditionalFormatting>
  <conditionalFormatting sqref="D396:D398">
    <cfRule type="containsText" dxfId="3814" priority="3811" operator="containsText" text="Dec">
      <formula>NOT(ISERROR(SEARCH("Dec",D396)))</formula>
    </cfRule>
    <cfRule type="containsText" dxfId="3813" priority="3812" operator="containsText" text="Inc">
      <formula>NOT(ISERROR(SEARCH("Inc",D396)))</formula>
    </cfRule>
  </conditionalFormatting>
  <conditionalFormatting sqref="F396:F398">
    <cfRule type="cellIs" dxfId="3812" priority="3809" operator="equal">
      <formula>"Unlocked"</formula>
    </cfRule>
    <cfRule type="cellIs" dxfId="3811" priority="3810" operator="equal">
      <formula>"Locked"</formula>
    </cfRule>
  </conditionalFormatting>
  <conditionalFormatting sqref="G396:G398">
    <cfRule type="containsText" dxfId="3810" priority="3808" operator="containsText" text="Param">
      <formula>NOT(ISERROR(SEARCH("Param",G396)))</formula>
    </cfRule>
  </conditionalFormatting>
  <conditionalFormatting sqref="I396:I398">
    <cfRule type="cellIs" dxfId="3809" priority="3807" operator="lessThan">
      <formula>0</formula>
    </cfRule>
  </conditionalFormatting>
  <conditionalFormatting sqref="D396:D398">
    <cfRule type="containsText" dxfId="3808" priority="3805" operator="containsText" text="Dec">
      <formula>NOT(ISERROR(SEARCH("Dec",D396)))</formula>
    </cfRule>
    <cfRule type="containsText" dxfId="3807" priority="3806" operator="containsText" text="Inc">
      <formula>NOT(ISERROR(SEARCH("Inc",D396)))</formula>
    </cfRule>
  </conditionalFormatting>
  <conditionalFormatting sqref="F396:F398">
    <cfRule type="cellIs" dxfId="3806" priority="3803" operator="equal">
      <formula>"Unlocked"</formula>
    </cfRule>
    <cfRule type="cellIs" dxfId="3805" priority="3804" operator="equal">
      <formula>"Locked"</formula>
    </cfRule>
  </conditionalFormatting>
  <conditionalFormatting sqref="G396:G398">
    <cfRule type="containsText" dxfId="3804" priority="3802" operator="containsText" text="Param">
      <formula>NOT(ISERROR(SEARCH("Param",G396)))</formula>
    </cfRule>
  </conditionalFormatting>
  <conditionalFormatting sqref="I396:I398">
    <cfRule type="cellIs" dxfId="3803" priority="3801" operator="lessThan">
      <formula>0</formula>
    </cfRule>
  </conditionalFormatting>
  <conditionalFormatting sqref="D396:D398">
    <cfRule type="containsText" dxfId="3802" priority="3799" operator="containsText" text="Dec">
      <formula>NOT(ISERROR(SEARCH("Dec",D396)))</formula>
    </cfRule>
    <cfRule type="containsText" dxfId="3801" priority="3800" operator="containsText" text="Inc">
      <formula>NOT(ISERROR(SEARCH("Inc",D396)))</formula>
    </cfRule>
  </conditionalFormatting>
  <conditionalFormatting sqref="F396:F398">
    <cfRule type="cellIs" dxfId="3800" priority="3797" operator="equal">
      <formula>"Unlocked"</formula>
    </cfRule>
    <cfRule type="cellIs" dxfId="3799" priority="3798" operator="equal">
      <formula>"Locked"</formula>
    </cfRule>
  </conditionalFormatting>
  <conditionalFormatting sqref="G396:G398">
    <cfRule type="containsText" dxfId="3798" priority="3796" operator="containsText" text="Param">
      <formula>NOT(ISERROR(SEARCH("Param",G396)))</formula>
    </cfRule>
  </conditionalFormatting>
  <conditionalFormatting sqref="I396:I398">
    <cfRule type="cellIs" dxfId="3797" priority="3795" operator="lessThan">
      <formula>0</formula>
    </cfRule>
  </conditionalFormatting>
  <conditionalFormatting sqref="D396:D398">
    <cfRule type="containsText" dxfId="3796" priority="3793" operator="containsText" text="Dec">
      <formula>NOT(ISERROR(SEARCH("Dec",D396)))</formula>
    </cfRule>
    <cfRule type="containsText" dxfId="3795" priority="3794" operator="containsText" text="Inc">
      <formula>NOT(ISERROR(SEARCH("Inc",D396)))</formula>
    </cfRule>
  </conditionalFormatting>
  <conditionalFormatting sqref="F396:F397">
    <cfRule type="cellIs" dxfId="3794" priority="3791" operator="equal">
      <formula>"Unlocked"</formula>
    </cfRule>
    <cfRule type="cellIs" dxfId="3793" priority="3792" operator="equal">
      <formula>"Locked"</formula>
    </cfRule>
  </conditionalFormatting>
  <conditionalFormatting sqref="G396:G397">
    <cfRule type="containsText" dxfId="3792" priority="3790" operator="containsText" text="Param">
      <formula>NOT(ISERROR(SEARCH("Param",G396)))</formula>
    </cfRule>
  </conditionalFormatting>
  <conditionalFormatting sqref="I396:I397">
    <cfRule type="cellIs" dxfId="3791" priority="3789" operator="lessThan">
      <formula>0</formula>
    </cfRule>
  </conditionalFormatting>
  <conditionalFormatting sqref="D396:D397">
    <cfRule type="containsText" dxfId="3790" priority="3787" operator="containsText" text="Dec">
      <formula>NOT(ISERROR(SEARCH("Dec",D396)))</formula>
    </cfRule>
    <cfRule type="containsText" dxfId="3789" priority="3788" operator="containsText" text="Inc">
      <formula>NOT(ISERROR(SEARCH("Inc",D396)))</formula>
    </cfRule>
  </conditionalFormatting>
  <conditionalFormatting sqref="F396:F397">
    <cfRule type="cellIs" dxfId="3788" priority="3785" operator="equal">
      <formula>"Unlocked"</formula>
    </cfRule>
    <cfRule type="cellIs" dxfId="3787" priority="3786" operator="equal">
      <formula>"Locked"</formula>
    </cfRule>
  </conditionalFormatting>
  <conditionalFormatting sqref="G396:G397">
    <cfRule type="containsText" dxfId="3786" priority="3784" operator="containsText" text="Param">
      <formula>NOT(ISERROR(SEARCH("Param",G396)))</formula>
    </cfRule>
  </conditionalFormatting>
  <conditionalFormatting sqref="I396:I397">
    <cfRule type="cellIs" dxfId="3785" priority="3783" operator="lessThan">
      <formula>0</formula>
    </cfRule>
  </conditionalFormatting>
  <conditionalFormatting sqref="D396:D397">
    <cfRule type="containsText" dxfId="3784" priority="3781" operator="containsText" text="Dec">
      <formula>NOT(ISERROR(SEARCH("Dec",D396)))</formula>
    </cfRule>
    <cfRule type="containsText" dxfId="3783" priority="3782" operator="containsText" text="Inc">
      <formula>NOT(ISERROR(SEARCH("Inc",D396)))</formula>
    </cfRule>
  </conditionalFormatting>
  <conditionalFormatting sqref="F396:F397">
    <cfRule type="cellIs" dxfId="3782" priority="3779" operator="equal">
      <formula>"Unlocked"</formula>
    </cfRule>
    <cfRule type="cellIs" dxfId="3781" priority="3780" operator="equal">
      <formula>"Locked"</formula>
    </cfRule>
  </conditionalFormatting>
  <conditionalFormatting sqref="G396:G397">
    <cfRule type="containsText" dxfId="3780" priority="3778" operator="containsText" text="Param">
      <formula>NOT(ISERROR(SEARCH("Param",G396)))</formula>
    </cfRule>
  </conditionalFormatting>
  <conditionalFormatting sqref="I396:I397">
    <cfRule type="cellIs" dxfId="3779" priority="3777" operator="lessThan">
      <formula>0</formula>
    </cfRule>
  </conditionalFormatting>
  <conditionalFormatting sqref="D396:D397">
    <cfRule type="containsText" dxfId="3778" priority="3775" operator="containsText" text="Dec">
      <formula>NOT(ISERROR(SEARCH("Dec",D396)))</formula>
    </cfRule>
    <cfRule type="containsText" dxfId="3777" priority="3776" operator="containsText" text="Inc">
      <formula>NOT(ISERROR(SEARCH("Inc",D396)))</formula>
    </cfRule>
  </conditionalFormatting>
  <conditionalFormatting sqref="F396:F397">
    <cfRule type="cellIs" dxfId="3776" priority="3773" operator="equal">
      <formula>"Unlocked"</formula>
    </cfRule>
    <cfRule type="cellIs" dxfId="3775" priority="3774" operator="equal">
      <formula>"Locked"</formula>
    </cfRule>
  </conditionalFormatting>
  <conditionalFormatting sqref="G396:G397">
    <cfRule type="containsText" dxfId="3774" priority="3772" operator="containsText" text="Param">
      <formula>NOT(ISERROR(SEARCH("Param",G396)))</formula>
    </cfRule>
  </conditionalFormatting>
  <conditionalFormatting sqref="I396:I397">
    <cfRule type="cellIs" dxfId="3773" priority="3771" operator="lessThan">
      <formula>0</formula>
    </cfRule>
  </conditionalFormatting>
  <conditionalFormatting sqref="D396:D397">
    <cfRule type="containsText" dxfId="3772" priority="3769" operator="containsText" text="Dec">
      <formula>NOT(ISERROR(SEARCH("Dec",D396)))</formula>
    </cfRule>
    <cfRule type="containsText" dxfId="3771" priority="3770" operator="containsText" text="Inc">
      <formula>NOT(ISERROR(SEARCH("Inc",D396)))</formula>
    </cfRule>
  </conditionalFormatting>
  <conditionalFormatting sqref="F396:F397">
    <cfRule type="cellIs" dxfId="3770" priority="3767" operator="equal">
      <formula>"Unlocked"</formula>
    </cfRule>
    <cfRule type="cellIs" dxfId="3769" priority="3768" operator="equal">
      <formula>"Locked"</formula>
    </cfRule>
  </conditionalFormatting>
  <conditionalFormatting sqref="G396:G397">
    <cfRule type="containsText" dxfId="3768" priority="3766" operator="containsText" text="Param">
      <formula>NOT(ISERROR(SEARCH("Param",G396)))</formula>
    </cfRule>
  </conditionalFormatting>
  <conditionalFormatting sqref="I396:I397">
    <cfRule type="cellIs" dxfId="3767" priority="3765" operator="lessThan">
      <formula>0</formula>
    </cfRule>
  </conditionalFormatting>
  <conditionalFormatting sqref="D396:D397">
    <cfRule type="containsText" dxfId="3766" priority="3763" operator="containsText" text="Dec">
      <formula>NOT(ISERROR(SEARCH("Dec",D396)))</formula>
    </cfRule>
    <cfRule type="containsText" dxfId="3765" priority="3764" operator="containsText" text="Inc">
      <formula>NOT(ISERROR(SEARCH("Inc",D396)))</formula>
    </cfRule>
  </conditionalFormatting>
  <conditionalFormatting sqref="F396:F397">
    <cfRule type="cellIs" dxfId="3764" priority="3761" operator="equal">
      <formula>"Unlocked"</formula>
    </cfRule>
    <cfRule type="cellIs" dxfId="3763" priority="3762" operator="equal">
      <formula>"Locked"</formula>
    </cfRule>
  </conditionalFormatting>
  <conditionalFormatting sqref="G396:G397">
    <cfRule type="containsText" dxfId="3762" priority="3760" operator="containsText" text="Param">
      <formula>NOT(ISERROR(SEARCH("Param",G396)))</formula>
    </cfRule>
  </conditionalFormatting>
  <conditionalFormatting sqref="I396:I397">
    <cfRule type="cellIs" dxfId="3761" priority="3759" operator="lessThan">
      <formula>0</formula>
    </cfRule>
  </conditionalFormatting>
  <conditionalFormatting sqref="D396:D397">
    <cfRule type="containsText" dxfId="3760" priority="3757" operator="containsText" text="Dec">
      <formula>NOT(ISERROR(SEARCH("Dec",D396)))</formula>
    </cfRule>
    <cfRule type="containsText" dxfId="3759" priority="3758" operator="containsText" text="Inc">
      <formula>NOT(ISERROR(SEARCH("Inc",D396)))</formula>
    </cfRule>
  </conditionalFormatting>
  <conditionalFormatting sqref="F396:F397">
    <cfRule type="cellIs" dxfId="3758" priority="3755" operator="equal">
      <formula>"Unlocked"</formula>
    </cfRule>
    <cfRule type="cellIs" dxfId="3757" priority="3756" operator="equal">
      <formula>"Locked"</formula>
    </cfRule>
  </conditionalFormatting>
  <conditionalFormatting sqref="G396:G397">
    <cfRule type="containsText" dxfId="3756" priority="3754" operator="containsText" text="Param">
      <formula>NOT(ISERROR(SEARCH("Param",G396)))</formula>
    </cfRule>
  </conditionalFormatting>
  <conditionalFormatting sqref="I396:I397">
    <cfRule type="cellIs" dxfId="3755" priority="3753" operator="lessThan">
      <formula>0</formula>
    </cfRule>
  </conditionalFormatting>
  <conditionalFormatting sqref="D396:D397">
    <cfRule type="containsText" dxfId="3754" priority="3751" operator="containsText" text="Dec">
      <formula>NOT(ISERROR(SEARCH("Dec",D396)))</formula>
    </cfRule>
    <cfRule type="containsText" dxfId="3753" priority="3752" operator="containsText" text="Inc">
      <formula>NOT(ISERROR(SEARCH("Inc",D396)))</formula>
    </cfRule>
  </conditionalFormatting>
  <conditionalFormatting sqref="F396:F397">
    <cfRule type="cellIs" dxfId="3752" priority="3749" operator="equal">
      <formula>"Unlocked"</formula>
    </cfRule>
    <cfRule type="cellIs" dxfId="3751" priority="3750" operator="equal">
      <formula>"Locked"</formula>
    </cfRule>
  </conditionalFormatting>
  <conditionalFormatting sqref="G396:G397">
    <cfRule type="containsText" dxfId="3750" priority="3748" operator="containsText" text="Param">
      <formula>NOT(ISERROR(SEARCH("Param",G396)))</formula>
    </cfRule>
  </conditionalFormatting>
  <conditionalFormatting sqref="I396:I397">
    <cfRule type="cellIs" dxfId="3749" priority="3747" operator="lessThan">
      <formula>0</formula>
    </cfRule>
  </conditionalFormatting>
  <conditionalFormatting sqref="D396:D397">
    <cfRule type="containsText" dxfId="3748" priority="3745" operator="containsText" text="Dec">
      <formula>NOT(ISERROR(SEARCH("Dec",D396)))</formula>
    </cfRule>
    <cfRule type="containsText" dxfId="3747" priority="3746" operator="containsText" text="Inc">
      <formula>NOT(ISERROR(SEARCH("Inc",D396)))</formula>
    </cfRule>
  </conditionalFormatting>
  <conditionalFormatting sqref="F396:F397">
    <cfRule type="cellIs" dxfId="3746" priority="3743" operator="equal">
      <formula>"Unlocked"</formula>
    </cfRule>
    <cfRule type="cellIs" dxfId="3745" priority="3744" operator="equal">
      <formula>"Locked"</formula>
    </cfRule>
  </conditionalFormatting>
  <conditionalFormatting sqref="G396:G397">
    <cfRule type="containsText" dxfId="3744" priority="3742" operator="containsText" text="Param">
      <formula>NOT(ISERROR(SEARCH("Param",G396)))</formula>
    </cfRule>
  </conditionalFormatting>
  <conditionalFormatting sqref="I396:I397">
    <cfRule type="cellIs" dxfId="3743" priority="3741" operator="lessThan">
      <formula>0</formula>
    </cfRule>
  </conditionalFormatting>
  <conditionalFormatting sqref="D396:D397">
    <cfRule type="containsText" dxfId="3742" priority="3739" operator="containsText" text="Dec">
      <formula>NOT(ISERROR(SEARCH("Dec",D396)))</formula>
    </cfRule>
    <cfRule type="containsText" dxfId="3741" priority="3740" operator="containsText" text="Inc">
      <formula>NOT(ISERROR(SEARCH("Inc",D396)))</formula>
    </cfRule>
  </conditionalFormatting>
  <conditionalFormatting sqref="F396:F397">
    <cfRule type="cellIs" dxfId="3740" priority="3737" operator="equal">
      <formula>"Unlocked"</formula>
    </cfRule>
    <cfRule type="cellIs" dxfId="3739" priority="3738" operator="equal">
      <formula>"Locked"</formula>
    </cfRule>
  </conditionalFormatting>
  <conditionalFormatting sqref="G396:G397">
    <cfRule type="containsText" dxfId="3738" priority="3736" operator="containsText" text="Param">
      <formula>NOT(ISERROR(SEARCH("Param",G396)))</formula>
    </cfRule>
  </conditionalFormatting>
  <conditionalFormatting sqref="I396:I397">
    <cfRule type="cellIs" dxfId="3737" priority="3735" operator="lessThan">
      <formula>0</formula>
    </cfRule>
  </conditionalFormatting>
  <conditionalFormatting sqref="D396:D397">
    <cfRule type="containsText" dxfId="3736" priority="3733" operator="containsText" text="Dec">
      <formula>NOT(ISERROR(SEARCH("Dec",D396)))</formula>
    </cfRule>
    <cfRule type="containsText" dxfId="3735" priority="3734" operator="containsText" text="Inc">
      <formula>NOT(ISERROR(SEARCH("Inc",D396)))</formula>
    </cfRule>
  </conditionalFormatting>
  <conditionalFormatting sqref="F396:F397">
    <cfRule type="cellIs" dxfId="3734" priority="3731" operator="equal">
      <formula>"Unlocked"</formula>
    </cfRule>
    <cfRule type="cellIs" dxfId="3733" priority="3732" operator="equal">
      <formula>"Locked"</formula>
    </cfRule>
  </conditionalFormatting>
  <conditionalFormatting sqref="G396:G397">
    <cfRule type="containsText" dxfId="3732" priority="3730" operator="containsText" text="Param">
      <formula>NOT(ISERROR(SEARCH("Param",G396)))</formula>
    </cfRule>
  </conditionalFormatting>
  <conditionalFormatting sqref="I396:I397">
    <cfRule type="cellIs" dxfId="3731" priority="3729" operator="lessThan">
      <formula>0</formula>
    </cfRule>
  </conditionalFormatting>
  <conditionalFormatting sqref="D396:D397">
    <cfRule type="containsText" dxfId="3730" priority="3727" operator="containsText" text="Dec">
      <formula>NOT(ISERROR(SEARCH("Dec",D396)))</formula>
    </cfRule>
    <cfRule type="containsText" dxfId="3729" priority="3728" operator="containsText" text="Inc">
      <formula>NOT(ISERROR(SEARCH("Inc",D396)))</formula>
    </cfRule>
  </conditionalFormatting>
  <conditionalFormatting sqref="F396:F397">
    <cfRule type="cellIs" dxfId="3728" priority="3725" operator="equal">
      <formula>"Unlocked"</formula>
    </cfRule>
    <cfRule type="cellIs" dxfId="3727" priority="3726" operator="equal">
      <formula>"Locked"</formula>
    </cfRule>
  </conditionalFormatting>
  <conditionalFormatting sqref="G396:G397">
    <cfRule type="containsText" dxfId="3726" priority="3724" operator="containsText" text="Param">
      <formula>NOT(ISERROR(SEARCH("Param",G396)))</formula>
    </cfRule>
  </conditionalFormatting>
  <conditionalFormatting sqref="I396:I397">
    <cfRule type="cellIs" dxfId="3725" priority="3723" operator="lessThan">
      <formula>0</formula>
    </cfRule>
  </conditionalFormatting>
  <conditionalFormatting sqref="D396:D397">
    <cfRule type="containsText" dxfId="3724" priority="3721" operator="containsText" text="Dec">
      <formula>NOT(ISERROR(SEARCH("Dec",D396)))</formula>
    </cfRule>
    <cfRule type="containsText" dxfId="3723" priority="3722" operator="containsText" text="Inc">
      <formula>NOT(ISERROR(SEARCH("Inc",D396)))</formula>
    </cfRule>
  </conditionalFormatting>
  <conditionalFormatting sqref="F396:F397">
    <cfRule type="cellIs" dxfId="3722" priority="3719" operator="equal">
      <formula>"Unlocked"</formula>
    </cfRule>
    <cfRule type="cellIs" dxfId="3721" priority="3720" operator="equal">
      <formula>"Locked"</formula>
    </cfRule>
  </conditionalFormatting>
  <conditionalFormatting sqref="G396:G397">
    <cfRule type="containsText" dxfId="3720" priority="3718" operator="containsText" text="Param">
      <formula>NOT(ISERROR(SEARCH("Param",G396)))</formula>
    </cfRule>
  </conditionalFormatting>
  <conditionalFormatting sqref="I396:I397">
    <cfRule type="cellIs" dxfId="3719" priority="3717" operator="lessThan">
      <formula>0</formula>
    </cfRule>
  </conditionalFormatting>
  <conditionalFormatting sqref="D396:D397">
    <cfRule type="containsText" dxfId="3718" priority="3715" operator="containsText" text="Dec">
      <formula>NOT(ISERROR(SEARCH("Dec",D396)))</formula>
    </cfRule>
    <cfRule type="containsText" dxfId="3717" priority="3716" operator="containsText" text="Inc">
      <formula>NOT(ISERROR(SEARCH("Inc",D396)))</formula>
    </cfRule>
  </conditionalFormatting>
  <conditionalFormatting sqref="F396:F397">
    <cfRule type="cellIs" dxfId="3716" priority="3713" operator="equal">
      <formula>"Unlocked"</formula>
    </cfRule>
    <cfRule type="cellIs" dxfId="3715" priority="3714" operator="equal">
      <formula>"Locked"</formula>
    </cfRule>
  </conditionalFormatting>
  <conditionalFormatting sqref="G396:G397">
    <cfRule type="containsText" dxfId="3714" priority="3712" operator="containsText" text="Param">
      <formula>NOT(ISERROR(SEARCH("Param",G396)))</formula>
    </cfRule>
  </conditionalFormatting>
  <conditionalFormatting sqref="I396:I397">
    <cfRule type="cellIs" dxfId="3713" priority="3711" operator="lessThan">
      <formula>0</formula>
    </cfRule>
  </conditionalFormatting>
  <conditionalFormatting sqref="D396:D397">
    <cfRule type="containsText" dxfId="3712" priority="3709" operator="containsText" text="Dec">
      <formula>NOT(ISERROR(SEARCH("Dec",D396)))</formula>
    </cfRule>
    <cfRule type="containsText" dxfId="3711" priority="3710" operator="containsText" text="Inc">
      <formula>NOT(ISERROR(SEARCH("Inc",D396)))</formula>
    </cfRule>
  </conditionalFormatting>
  <conditionalFormatting sqref="F396:F397">
    <cfRule type="cellIs" dxfId="3710" priority="3707" operator="equal">
      <formula>"Unlocked"</formula>
    </cfRule>
    <cfRule type="cellIs" dxfId="3709" priority="3708" operator="equal">
      <formula>"Locked"</formula>
    </cfRule>
  </conditionalFormatting>
  <conditionalFormatting sqref="G396:G397">
    <cfRule type="containsText" dxfId="3708" priority="3706" operator="containsText" text="Param">
      <formula>NOT(ISERROR(SEARCH("Param",G396)))</formula>
    </cfRule>
  </conditionalFormatting>
  <conditionalFormatting sqref="I396:I397">
    <cfRule type="cellIs" dxfId="3707" priority="3705" operator="lessThan">
      <formula>0</formula>
    </cfRule>
  </conditionalFormatting>
  <conditionalFormatting sqref="D396:D397">
    <cfRule type="containsText" dxfId="3706" priority="3703" operator="containsText" text="Dec">
      <formula>NOT(ISERROR(SEARCH("Dec",D396)))</formula>
    </cfRule>
    <cfRule type="containsText" dxfId="3705" priority="3704" operator="containsText" text="Inc">
      <formula>NOT(ISERROR(SEARCH("Inc",D396)))</formula>
    </cfRule>
  </conditionalFormatting>
  <conditionalFormatting sqref="F396:F397">
    <cfRule type="cellIs" dxfId="3704" priority="3701" operator="equal">
      <formula>"Unlocked"</formula>
    </cfRule>
    <cfRule type="cellIs" dxfId="3703" priority="3702" operator="equal">
      <formula>"Locked"</formula>
    </cfRule>
  </conditionalFormatting>
  <conditionalFormatting sqref="G396:G397">
    <cfRule type="containsText" dxfId="3702" priority="3700" operator="containsText" text="Param">
      <formula>NOT(ISERROR(SEARCH("Param",G396)))</formula>
    </cfRule>
  </conditionalFormatting>
  <conditionalFormatting sqref="I396:I397">
    <cfRule type="cellIs" dxfId="3701" priority="3699" operator="lessThan">
      <formula>0</formula>
    </cfRule>
  </conditionalFormatting>
  <conditionalFormatting sqref="D396:D397">
    <cfRule type="containsText" dxfId="3700" priority="3697" operator="containsText" text="Dec">
      <formula>NOT(ISERROR(SEARCH("Dec",D396)))</formula>
    </cfRule>
    <cfRule type="containsText" dxfId="3699" priority="3698" operator="containsText" text="Inc">
      <formula>NOT(ISERROR(SEARCH("Inc",D396)))</formula>
    </cfRule>
  </conditionalFormatting>
  <conditionalFormatting sqref="F396:F397">
    <cfRule type="cellIs" dxfId="3698" priority="3695" operator="equal">
      <formula>"Unlocked"</formula>
    </cfRule>
    <cfRule type="cellIs" dxfId="3697" priority="3696" operator="equal">
      <formula>"Locked"</formula>
    </cfRule>
  </conditionalFormatting>
  <conditionalFormatting sqref="G396:G397">
    <cfRule type="containsText" dxfId="3696" priority="3694" operator="containsText" text="Param">
      <formula>NOT(ISERROR(SEARCH("Param",G396)))</formula>
    </cfRule>
  </conditionalFormatting>
  <conditionalFormatting sqref="I396:I397">
    <cfRule type="cellIs" dxfId="3695" priority="3693" operator="lessThan">
      <formula>0</formula>
    </cfRule>
  </conditionalFormatting>
  <conditionalFormatting sqref="D396:D397">
    <cfRule type="containsText" dxfId="3694" priority="3691" operator="containsText" text="Dec">
      <formula>NOT(ISERROR(SEARCH("Dec",D396)))</formula>
    </cfRule>
    <cfRule type="containsText" dxfId="3693" priority="3692" operator="containsText" text="Inc">
      <formula>NOT(ISERROR(SEARCH("Inc",D396)))</formula>
    </cfRule>
  </conditionalFormatting>
  <conditionalFormatting sqref="F396:F397">
    <cfRule type="cellIs" dxfId="3692" priority="3689" operator="equal">
      <formula>"Unlocked"</formula>
    </cfRule>
    <cfRule type="cellIs" dxfId="3691" priority="3690" operator="equal">
      <formula>"Locked"</formula>
    </cfRule>
  </conditionalFormatting>
  <conditionalFormatting sqref="G396:G397">
    <cfRule type="containsText" dxfId="3690" priority="3688" operator="containsText" text="Param">
      <formula>NOT(ISERROR(SEARCH("Param",G396)))</formula>
    </cfRule>
  </conditionalFormatting>
  <conditionalFormatting sqref="I396:I397">
    <cfRule type="cellIs" dxfId="3689" priority="3687" operator="lessThan">
      <formula>0</formula>
    </cfRule>
  </conditionalFormatting>
  <conditionalFormatting sqref="D396:D397">
    <cfRule type="containsText" dxfId="3688" priority="3685" operator="containsText" text="Dec">
      <formula>NOT(ISERROR(SEARCH("Dec",D396)))</formula>
    </cfRule>
    <cfRule type="containsText" dxfId="3687" priority="3686" operator="containsText" text="Inc">
      <formula>NOT(ISERROR(SEARCH("Inc",D396)))</formula>
    </cfRule>
  </conditionalFormatting>
  <conditionalFormatting sqref="F396:F397">
    <cfRule type="cellIs" dxfId="3686" priority="3683" operator="equal">
      <formula>"Unlocked"</formula>
    </cfRule>
    <cfRule type="cellIs" dxfId="3685" priority="3684" operator="equal">
      <formula>"Locked"</formula>
    </cfRule>
  </conditionalFormatting>
  <conditionalFormatting sqref="G396:G397">
    <cfRule type="containsText" dxfId="3684" priority="3682" operator="containsText" text="Param">
      <formula>NOT(ISERROR(SEARCH("Param",G396)))</formula>
    </cfRule>
  </conditionalFormatting>
  <conditionalFormatting sqref="I396:I397">
    <cfRule type="cellIs" dxfId="3683" priority="3681" operator="lessThan">
      <formula>0</formula>
    </cfRule>
  </conditionalFormatting>
  <conditionalFormatting sqref="D396:D397">
    <cfRule type="containsText" dxfId="3682" priority="3679" operator="containsText" text="Dec">
      <formula>NOT(ISERROR(SEARCH("Dec",D396)))</formula>
    </cfRule>
    <cfRule type="containsText" dxfId="3681" priority="3680" operator="containsText" text="Inc">
      <formula>NOT(ISERROR(SEARCH("Inc",D396)))</formula>
    </cfRule>
  </conditionalFormatting>
  <conditionalFormatting sqref="F398">
    <cfRule type="cellIs" dxfId="3680" priority="3677" operator="equal">
      <formula>"Unlocked"</formula>
    </cfRule>
    <cfRule type="cellIs" dxfId="3679" priority="3678" operator="equal">
      <formula>"Locked"</formula>
    </cfRule>
  </conditionalFormatting>
  <conditionalFormatting sqref="G398">
    <cfRule type="containsText" dxfId="3678" priority="3676" operator="containsText" text="Param">
      <formula>NOT(ISERROR(SEARCH("Param",G398)))</formula>
    </cfRule>
  </conditionalFormatting>
  <conditionalFormatting sqref="I398">
    <cfRule type="cellIs" dxfId="3677" priority="3675" operator="lessThan">
      <formula>0</formula>
    </cfRule>
  </conditionalFormatting>
  <conditionalFormatting sqref="D398">
    <cfRule type="containsText" dxfId="3676" priority="3673" operator="containsText" text="Dec">
      <formula>NOT(ISERROR(SEARCH("Dec",D398)))</formula>
    </cfRule>
    <cfRule type="containsText" dxfId="3675" priority="3674" operator="containsText" text="Inc">
      <formula>NOT(ISERROR(SEARCH("Inc",D398)))</formula>
    </cfRule>
  </conditionalFormatting>
  <conditionalFormatting sqref="F398">
    <cfRule type="cellIs" dxfId="3674" priority="3671" operator="equal">
      <formula>"Unlocked"</formula>
    </cfRule>
    <cfRule type="cellIs" dxfId="3673" priority="3672" operator="equal">
      <formula>"Locked"</formula>
    </cfRule>
  </conditionalFormatting>
  <conditionalFormatting sqref="G398">
    <cfRule type="containsText" dxfId="3672" priority="3670" operator="containsText" text="Param">
      <formula>NOT(ISERROR(SEARCH("Param",G398)))</formula>
    </cfRule>
  </conditionalFormatting>
  <conditionalFormatting sqref="I398">
    <cfRule type="cellIs" dxfId="3671" priority="3669" operator="lessThan">
      <formula>0</formula>
    </cfRule>
  </conditionalFormatting>
  <conditionalFormatting sqref="D398">
    <cfRule type="containsText" dxfId="3670" priority="3667" operator="containsText" text="Dec">
      <formula>NOT(ISERROR(SEARCH("Dec",D398)))</formula>
    </cfRule>
    <cfRule type="containsText" dxfId="3669" priority="3668" operator="containsText" text="Inc">
      <formula>NOT(ISERROR(SEARCH("Inc",D398)))</formula>
    </cfRule>
  </conditionalFormatting>
  <conditionalFormatting sqref="F398">
    <cfRule type="cellIs" dxfId="3668" priority="3665" operator="equal">
      <formula>"Unlocked"</formula>
    </cfRule>
    <cfRule type="cellIs" dxfId="3667" priority="3666" operator="equal">
      <formula>"Locked"</formula>
    </cfRule>
  </conditionalFormatting>
  <conditionalFormatting sqref="G398">
    <cfRule type="containsText" dxfId="3666" priority="3664" operator="containsText" text="Param">
      <formula>NOT(ISERROR(SEARCH("Param",G398)))</formula>
    </cfRule>
  </conditionalFormatting>
  <conditionalFormatting sqref="I398">
    <cfRule type="cellIs" dxfId="3665" priority="3663" operator="lessThan">
      <formula>0</formula>
    </cfRule>
  </conditionalFormatting>
  <conditionalFormatting sqref="D398">
    <cfRule type="containsText" dxfId="3664" priority="3661" operator="containsText" text="Dec">
      <formula>NOT(ISERROR(SEARCH("Dec",D398)))</formula>
    </cfRule>
    <cfRule type="containsText" dxfId="3663" priority="3662" operator="containsText" text="Inc">
      <formula>NOT(ISERROR(SEARCH("Inc",D398)))</formula>
    </cfRule>
  </conditionalFormatting>
  <conditionalFormatting sqref="F398">
    <cfRule type="cellIs" dxfId="3662" priority="3659" operator="equal">
      <formula>"Unlocked"</formula>
    </cfRule>
    <cfRule type="cellIs" dxfId="3661" priority="3660" operator="equal">
      <formula>"Locked"</formula>
    </cfRule>
  </conditionalFormatting>
  <conditionalFormatting sqref="G398">
    <cfRule type="containsText" dxfId="3660" priority="3658" operator="containsText" text="Param">
      <formula>NOT(ISERROR(SEARCH("Param",G398)))</formula>
    </cfRule>
  </conditionalFormatting>
  <conditionalFormatting sqref="I398">
    <cfRule type="cellIs" dxfId="3659" priority="3657" operator="lessThan">
      <formula>0</formula>
    </cfRule>
  </conditionalFormatting>
  <conditionalFormatting sqref="D398">
    <cfRule type="containsText" dxfId="3658" priority="3655" operator="containsText" text="Dec">
      <formula>NOT(ISERROR(SEARCH("Dec",D398)))</formula>
    </cfRule>
    <cfRule type="containsText" dxfId="3657" priority="3656" operator="containsText" text="Inc">
      <formula>NOT(ISERROR(SEARCH("Inc",D398)))</formula>
    </cfRule>
  </conditionalFormatting>
  <conditionalFormatting sqref="F398">
    <cfRule type="cellIs" dxfId="3656" priority="3653" operator="equal">
      <formula>"Unlocked"</formula>
    </cfRule>
    <cfRule type="cellIs" dxfId="3655" priority="3654" operator="equal">
      <formula>"Locked"</formula>
    </cfRule>
  </conditionalFormatting>
  <conditionalFormatting sqref="G398">
    <cfRule type="containsText" dxfId="3654" priority="3652" operator="containsText" text="Param">
      <formula>NOT(ISERROR(SEARCH("Param",G398)))</formula>
    </cfRule>
  </conditionalFormatting>
  <conditionalFormatting sqref="I398">
    <cfRule type="cellIs" dxfId="3653" priority="3651" operator="lessThan">
      <formula>0</formula>
    </cfRule>
  </conditionalFormatting>
  <conditionalFormatting sqref="D398">
    <cfRule type="containsText" dxfId="3652" priority="3649" operator="containsText" text="Dec">
      <formula>NOT(ISERROR(SEARCH("Dec",D398)))</formula>
    </cfRule>
    <cfRule type="containsText" dxfId="3651" priority="3650" operator="containsText" text="Inc">
      <formula>NOT(ISERROR(SEARCH("Inc",D398)))</formula>
    </cfRule>
  </conditionalFormatting>
  <conditionalFormatting sqref="F398">
    <cfRule type="cellIs" dxfId="3650" priority="3647" operator="equal">
      <formula>"Unlocked"</formula>
    </cfRule>
    <cfRule type="cellIs" dxfId="3649" priority="3648" operator="equal">
      <formula>"Locked"</formula>
    </cfRule>
  </conditionalFormatting>
  <conditionalFormatting sqref="G398">
    <cfRule type="containsText" dxfId="3648" priority="3646" operator="containsText" text="Param">
      <formula>NOT(ISERROR(SEARCH("Param",G398)))</formula>
    </cfRule>
  </conditionalFormatting>
  <conditionalFormatting sqref="I398">
    <cfRule type="cellIs" dxfId="3647" priority="3645" operator="lessThan">
      <formula>0</formula>
    </cfRule>
  </conditionalFormatting>
  <conditionalFormatting sqref="D398">
    <cfRule type="containsText" dxfId="3646" priority="3643" operator="containsText" text="Dec">
      <formula>NOT(ISERROR(SEARCH("Dec",D398)))</formula>
    </cfRule>
    <cfRule type="containsText" dxfId="3645" priority="3644" operator="containsText" text="Inc">
      <formula>NOT(ISERROR(SEARCH("Inc",D398)))</formula>
    </cfRule>
  </conditionalFormatting>
  <conditionalFormatting sqref="F398">
    <cfRule type="cellIs" dxfId="3644" priority="3641" operator="equal">
      <formula>"Unlocked"</formula>
    </cfRule>
    <cfRule type="cellIs" dxfId="3643" priority="3642" operator="equal">
      <formula>"Locked"</formula>
    </cfRule>
  </conditionalFormatting>
  <conditionalFormatting sqref="G398">
    <cfRule type="containsText" dxfId="3642" priority="3640" operator="containsText" text="Param">
      <formula>NOT(ISERROR(SEARCH("Param",G398)))</formula>
    </cfRule>
  </conditionalFormatting>
  <conditionalFormatting sqref="I398">
    <cfRule type="cellIs" dxfId="3641" priority="3639" operator="lessThan">
      <formula>0</formula>
    </cfRule>
  </conditionalFormatting>
  <conditionalFormatting sqref="D398">
    <cfRule type="containsText" dxfId="3640" priority="3637" operator="containsText" text="Dec">
      <formula>NOT(ISERROR(SEARCH("Dec",D398)))</formula>
    </cfRule>
    <cfRule type="containsText" dxfId="3639" priority="3638" operator="containsText" text="Inc">
      <formula>NOT(ISERROR(SEARCH("Inc",D398)))</formula>
    </cfRule>
  </conditionalFormatting>
  <conditionalFormatting sqref="F398">
    <cfRule type="cellIs" dxfId="3638" priority="3635" operator="equal">
      <formula>"Unlocked"</formula>
    </cfRule>
    <cfRule type="cellIs" dxfId="3637" priority="3636" operator="equal">
      <formula>"Locked"</formula>
    </cfRule>
  </conditionalFormatting>
  <conditionalFormatting sqref="G398">
    <cfRule type="containsText" dxfId="3636" priority="3634" operator="containsText" text="Param">
      <formula>NOT(ISERROR(SEARCH("Param",G398)))</formula>
    </cfRule>
  </conditionalFormatting>
  <conditionalFormatting sqref="I398">
    <cfRule type="cellIs" dxfId="3635" priority="3633" operator="lessThan">
      <formula>0</formula>
    </cfRule>
  </conditionalFormatting>
  <conditionalFormatting sqref="D398">
    <cfRule type="containsText" dxfId="3634" priority="3631" operator="containsText" text="Dec">
      <formula>NOT(ISERROR(SEARCH("Dec",D398)))</formula>
    </cfRule>
    <cfRule type="containsText" dxfId="3633" priority="3632" operator="containsText" text="Inc">
      <formula>NOT(ISERROR(SEARCH("Inc",D398)))</formula>
    </cfRule>
  </conditionalFormatting>
  <conditionalFormatting sqref="F398">
    <cfRule type="cellIs" dxfId="3632" priority="3629" operator="equal">
      <formula>"Unlocked"</formula>
    </cfRule>
    <cfRule type="cellIs" dxfId="3631" priority="3630" operator="equal">
      <formula>"Locked"</formula>
    </cfRule>
  </conditionalFormatting>
  <conditionalFormatting sqref="G398">
    <cfRule type="containsText" dxfId="3630" priority="3628" operator="containsText" text="Param">
      <formula>NOT(ISERROR(SEARCH("Param",G398)))</formula>
    </cfRule>
  </conditionalFormatting>
  <conditionalFormatting sqref="I398">
    <cfRule type="cellIs" dxfId="3629" priority="3627" operator="lessThan">
      <formula>0</formula>
    </cfRule>
  </conditionalFormatting>
  <conditionalFormatting sqref="D398">
    <cfRule type="containsText" dxfId="3628" priority="3625" operator="containsText" text="Dec">
      <formula>NOT(ISERROR(SEARCH("Dec",D398)))</formula>
    </cfRule>
    <cfRule type="containsText" dxfId="3627" priority="3626" operator="containsText" text="Inc">
      <formula>NOT(ISERROR(SEARCH("Inc",D398)))</formula>
    </cfRule>
  </conditionalFormatting>
  <conditionalFormatting sqref="F398">
    <cfRule type="cellIs" dxfId="3626" priority="3623" operator="equal">
      <formula>"Unlocked"</formula>
    </cfRule>
    <cfRule type="cellIs" dxfId="3625" priority="3624" operator="equal">
      <formula>"Locked"</formula>
    </cfRule>
  </conditionalFormatting>
  <conditionalFormatting sqref="G398">
    <cfRule type="containsText" dxfId="3624" priority="3622" operator="containsText" text="Param">
      <formula>NOT(ISERROR(SEARCH("Param",G398)))</formula>
    </cfRule>
  </conditionalFormatting>
  <conditionalFormatting sqref="I398">
    <cfRule type="cellIs" dxfId="3623" priority="3621" operator="lessThan">
      <formula>0</formula>
    </cfRule>
  </conditionalFormatting>
  <conditionalFormatting sqref="D398">
    <cfRule type="containsText" dxfId="3622" priority="3619" operator="containsText" text="Dec">
      <formula>NOT(ISERROR(SEARCH("Dec",D398)))</formula>
    </cfRule>
    <cfRule type="containsText" dxfId="3621" priority="3620" operator="containsText" text="Inc">
      <formula>NOT(ISERROR(SEARCH("Inc",D398)))</formula>
    </cfRule>
  </conditionalFormatting>
  <conditionalFormatting sqref="F398">
    <cfRule type="cellIs" dxfId="3620" priority="3617" operator="equal">
      <formula>"Unlocked"</formula>
    </cfRule>
    <cfRule type="cellIs" dxfId="3619" priority="3618" operator="equal">
      <formula>"Locked"</formula>
    </cfRule>
  </conditionalFormatting>
  <conditionalFormatting sqref="G398">
    <cfRule type="containsText" dxfId="3618" priority="3616" operator="containsText" text="Param">
      <formula>NOT(ISERROR(SEARCH("Param",G398)))</formula>
    </cfRule>
  </conditionalFormatting>
  <conditionalFormatting sqref="I398">
    <cfRule type="cellIs" dxfId="3617" priority="3615" operator="lessThan">
      <formula>0</formula>
    </cfRule>
  </conditionalFormatting>
  <conditionalFormatting sqref="D398">
    <cfRule type="containsText" dxfId="3616" priority="3613" operator="containsText" text="Dec">
      <formula>NOT(ISERROR(SEARCH("Dec",D398)))</formula>
    </cfRule>
    <cfRule type="containsText" dxfId="3615" priority="3614" operator="containsText" text="Inc">
      <formula>NOT(ISERROR(SEARCH("Inc",D398)))</formula>
    </cfRule>
  </conditionalFormatting>
  <conditionalFormatting sqref="F398">
    <cfRule type="cellIs" dxfId="3614" priority="3611" operator="equal">
      <formula>"Unlocked"</formula>
    </cfRule>
    <cfRule type="cellIs" dxfId="3613" priority="3612" operator="equal">
      <formula>"Locked"</formula>
    </cfRule>
  </conditionalFormatting>
  <conditionalFormatting sqref="G398">
    <cfRule type="containsText" dxfId="3612" priority="3610" operator="containsText" text="Param">
      <formula>NOT(ISERROR(SEARCH("Param",G398)))</formula>
    </cfRule>
  </conditionalFormatting>
  <conditionalFormatting sqref="I398">
    <cfRule type="cellIs" dxfId="3611" priority="3609" operator="lessThan">
      <formula>0</formula>
    </cfRule>
  </conditionalFormatting>
  <conditionalFormatting sqref="D398">
    <cfRule type="containsText" dxfId="3610" priority="3607" operator="containsText" text="Dec">
      <formula>NOT(ISERROR(SEARCH("Dec",D398)))</formula>
    </cfRule>
    <cfRule type="containsText" dxfId="3609" priority="3608" operator="containsText" text="Inc">
      <formula>NOT(ISERROR(SEARCH("Inc",D398)))</formula>
    </cfRule>
  </conditionalFormatting>
  <conditionalFormatting sqref="F398">
    <cfRule type="cellIs" dxfId="3608" priority="3605" operator="equal">
      <formula>"Unlocked"</formula>
    </cfRule>
    <cfRule type="cellIs" dxfId="3607" priority="3606" operator="equal">
      <formula>"Locked"</formula>
    </cfRule>
  </conditionalFormatting>
  <conditionalFormatting sqref="G398">
    <cfRule type="containsText" dxfId="3606" priority="3604" operator="containsText" text="Param">
      <formula>NOT(ISERROR(SEARCH("Param",G398)))</formula>
    </cfRule>
  </conditionalFormatting>
  <conditionalFormatting sqref="I398">
    <cfRule type="cellIs" dxfId="3605" priority="3603" operator="lessThan">
      <formula>0</formula>
    </cfRule>
  </conditionalFormatting>
  <conditionalFormatting sqref="D398">
    <cfRule type="containsText" dxfId="3604" priority="3601" operator="containsText" text="Dec">
      <formula>NOT(ISERROR(SEARCH("Dec",D398)))</formula>
    </cfRule>
    <cfRule type="containsText" dxfId="3603" priority="3602" operator="containsText" text="Inc">
      <formula>NOT(ISERROR(SEARCH("Inc",D398)))</formula>
    </cfRule>
  </conditionalFormatting>
  <conditionalFormatting sqref="F398">
    <cfRule type="cellIs" dxfId="3602" priority="3599" operator="equal">
      <formula>"Unlocked"</formula>
    </cfRule>
    <cfRule type="cellIs" dxfId="3601" priority="3600" operator="equal">
      <formula>"Locked"</formula>
    </cfRule>
  </conditionalFormatting>
  <conditionalFormatting sqref="G398">
    <cfRule type="containsText" dxfId="3600" priority="3598" operator="containsText" text="Param">
      <formula>NOT(ISERROR(SEARCH("Param",G398)))</formula>
    </cfRule>
  </conditionalFormatting>
  <conditionalFormatting sqref="I398">
    <cfRule type="cellIs" dxfId="3599" priority="3597" operator="lessThan">
      <formula>0</formula>
    </cfRule>
  </conditionalFormatting>
  <conditionalFormatting sqref="D398">
    <cfRule type="containsText" dxfId="3598" priority="3595" operator="containsText" text="Dec">
      <formula>NOT(ISERROR(SEARCH("Dec",D398)))</formula>
    </cfRule>
    <cfRule type="containsText" dxfId="3597" priority="3596" operator="containsText" text="Inc">
      <formula>NOT(ISERROR(SEARCH("Inc",D398)))</formula>
    </cfRule>
  </conditionalFormatting>
  <conditionalFormatting sqref="F398">
    <cfRule type="cellIs" dxfId="3596" priority="3593" operator="equal">
      <formula>"Unlocked"</formula>
    </cfRule>
    <cfRule type="cellIs" dxfId="3595" priority="3594" operator="equal">
      <formula>"Locked"</formula>
    </cfRule>
  </conditionalFormatting>
  <conditionalFormatting sqref="G398">
    <cfRule type="containsText" dxfId="3594" priority="3592" operator="containsText" text="Param">
      <formula>NOT(ISERROR(SEARCH("Param",G398)))</formula>
    </cfRule>
  </conditionalFormatting>
  <conditionalFormatting sqref="I398">
    <cfRule type="cellIs" dxfId="3593" priority="3591" operator="lessThan">
      <formula>0</formula>
    </cfRule>
  </conditionalFormatting>
  <conditionalFormatting sqref="D398">
    <cfRule type="containsText" dxfId="3592" priority="3589" operator="containsText" text="Dec">
      <formula>NOT(ISERROR(SEARCH("Dec",D398)))</formula>
    </cfRule>
    <cfRule type="containsText" dxfId="3591" priority="3590" operator="containsText" text="Inc">
      <formula>NOT(ISERROR(SEARCH("Inc",D398)))</formula>
    </cfRule>
  </conditionalFormatting>
  <conditionalFormatting sqref="F398">
    <cfRule type="cellIs" dxfId="3590" priority="3587" operator="equal">
      <formula>"Unlocked"</formula>
    </cfRule>
    <cfRule type="cellIs" dxfId="3589" priority="3588" operator="equal">
      <formula>"Locked"</formula>
    </cfRule>
  </conditionalFormatting>
  <conditionalFormatting sqref="G398">
    <cfRule type="containsText" dxfId="3588" priority="3586" operator="containsText" text="Param">
      <formula>NOT(ISERROR(SEARCH("Param",G398)))</formula>
    </cfRule>
  </conditionalFormatting>
  <conditionalFormatting sqref="I398">
    <cfRule type="cellIs" dxfId="3587" priority="3585" operator="lessThan">
      <formula>0</formula>
    </cfRule>
  </conditionalFormatting>
  <conditionalFormatting sqref="D398">
    <cfRule type="containsText" dxfId="3586" priority="3583" operator="containsText" text="Dec">
      <formula>NOT(ISERROR(SEARCH("Dec",D398)))</formula>
    </cfRule>
    <cfRule type="containsText" dxfId="3585" priority="3584" operator="containsText" text="Inc">
      <formula>NOT(ISERROR(SEARCH("Inc",D398)))</formula>
    </cfRule>
  </conditionalFormatting>
  <conditionalFormatting sqref="F398">
    <cfRule type="cellIs" dxfId="3584" priority="3581" operator="equal">
      <formula>"Unlocked"</formula>
    </cfRule>
    <cfRule type="cellIs" dxfId="3583" priority="3582" operator="equal">
      <formula>"Locked"</formula>
    </cfRule>
  </conditionalFormatting>
  <conditionalFormatting sqref="G398">
    <cfRule type="containsText" dxfId="3582" priority="3580" operator="containsText" text="Param">
      <formula>NOT(ISERROR(SEARCH("Param",G398)))</formula>
    </cfRule>
  </conditionalFormatting>
  <conditionalFormatting sqref="I398">
    <cfRule type="cellIs" dxfId="3581" priority="3579" operator="lessThan">
      <formula>0</formula>
    </cfRule>
  </conditionalFormatting>
  <conditionalFormatting sqref="D398">
    <cfRule type="containsText" dxfId="3580" priority="3577" operator="containsText" text="Dec">
      <formula>NOT(ISERROR(SEARCH("Dec",D398)))</formula>
    </cfRule>
    <cfRule type="containsText" dxfId="3579" priority="3578" operator="containsText" text="Inc">
      <formula>NOT(ISERROR(SEARCH("Inc",D398)))</formula>
    </cfRule>
  </conditionalFormatting>
  <conditionalFormatting sqref="F398">
    <cfRule type="cellIs" dxfId="3578" priority="3575" operator="equal">
      <formula>"Unlocked"</formula>
    </cfRule>
    <cfRule type="cellIs" dxfId="3577" priority="3576" operator="equal">
      <formula>"Locked"</formula>
    </cfRule>
  </conditionalFormatting>
  <conditionalFormatting sqref="G398">
    <cfRule type="containsText" dxfId="3576" priority="3574" operator="containsText" text="Param">
      <formula>NOT(ISERROR(SEARCH("Param",G398)))</formula>
    </cfRule>
  </conditionalFormatting>
  <conditionalFormatting sqref="I398">
    <cfRule type="cellIs" dxfId="3575" priority="3573" operator="lessThan">
      <formula>0</formula>
    </cfRule>
  </conditionalFormatting>
  <conditionalFormatting sqref="D398">
    <cfRule type="containsText" dxfId="3574" priority="3571" operator="containsText" text="Dec">
      <formula>NOT(ISERROR(SEARCH("Dec",D398)))</formula>
    </cfRule>
    <cfRule type="containsText" dxfId="3573" priority="3572" operator="containsText" text="Inc">
      <formula>NOT(ISERROR(SEARCH("Inc",D398)))</formula>
    </cfRule>
  </conditionalFormatting>
  <conditionalFormatting sqref="F398">
    <cfRule type="cellIs" dxfId="3572" priority="3569" operator="equal">
      <formula>"Unlocked"</formula>
    </cfRule>
    <cfRule type="cellIs" dxfId="3571" priority="3570" operator="equal">
      <formula>"Locked"</formula>
    </cfRule>
  </conditionalFormatting>
  <conditionalFormatting sqref="G398">
    <cfRule type="containsText" dxfId="3570" priority="3568" operator="containsText" text="Param">
      <formula>NOT(ISERROR(SEARCH("Param",G398)))</formula>
    </cfRule>
  </conditionalFormatting>
  <conditionalFormatting sqref="I398">
    <cfRule type="cellIs" dxfId="3569" priority="3567" operator="lessThan">
      <formula>0</formula>
    </cfRule>
  </conditionalFormatting>
  <conditionalFormatting sqref="D398">
    <cfRule type="containsText" dxfId="3568" priority="3565" operator="containsText" text="Dec">
      <formula>NOT(ISERROR(SEARCH("Dec",D398)))</formula>
    </cfRule>
    <cfRule type="containsText" dxfId="3567" priority="3566" operator="containsText" text="Inc">
      <formula>NOT(ISERROR(SEARCH("Inc",D398)))</formula>
    </cfRule>
  </conditionalFormatting>
  <conditionalFormatting sqref="F399:F401">
    <cfRule type="cellIs" dxfId="3566" priority="3563" operator="equal">
      <formula>"Unlocked"</formula>
    </cfRule>
    <cfRule type="cellIs" dxfId="3565" priority="3564" operator="equal">
      <formula>"Locked"</formula>
    </cfRule>
  </conditionalFormatting>
  <conditionalFormatting sqref="G399:G401">
    <cfRule type="containsText" dxfId="3564" priority="3562" operator="containsText" text="Param">
      <formula>NOT(ISERROR(SEARCH("Param",G399)))</formula>
    </cfRule>
  </conditionalFormatting>
  <conditionalFormatting sqref="I399:I401">
    <cfRule type="cellIs" dxfId="3563" priority="3561" operator="lessThan">
      <formula>0</formula>
    </cfRule>
  </conditionalFormatting>
  <conditionalFormatting sqref="D399:D401">
    <cfRule type="containsText" dxfId="3562" priority="3559" operator="containsText" text="Dec">
      <formula>NOT(ISERROR(SEARCH("Dec",D399)))</formula>
    </cfRule>
    <cfRule type="containsText" dxfId="3561" priority="3560" operator="containsText" text="Inc">
      <formula>NOT(ISERROR(SEARCH("Inc",D399)))</formula>
    </cfRule>
  </conditionalFormatting>
  <conditionalFormatting sqref="F399:F401">
    <cfRule type="cellIs" dxfId="3560" priority="3557" operator="equal">
      <formula>"Unlocked"</formula>
    </cfRule>
    <cfRule type="cellIs" dxfId="3559" priority="3558" operator="equal">
      <formula>"Locked"</formula>
    </cfRule>
  </conditionalFormatting>
  <conditionalFormatting sqref="G399:G401">
    <cfRule type="containsText" dxfId="3558" priority="3556" operator="containsText" text="Param">
      <formula>NOT(ISERROR(SEARCH("Param",G399)))</formula>
    </cfRule>
  </conditionalFormatting>
  <conditionalFormatting sqref="I399:I401">
    <cfRule type="cellIs" dxfId="3557" priority="3555" operator="lessThan">
      <formula>0</formula>
    </cfRule>
  </conditionalFormatting>
  <conditionalFormatting sqref="D399:D401">
    <cfRule type="containsText" dxfId="3556" priority="3553" operator="containsText" text="Dec">
      <formula>NOT(ISERROR(SEARCH("Dec",D399)))</formula>
    </cfRule>
    <cfRule type="containsText" dxfId="3555" priority="3554" operator="containsText" text="Inc">
      <formula>NOT(ISERROR(SEARCH("Inc",D399)))</formula>
    </cfRule>
  </conditionalFormatting>
  <conditionalFormatting sqref="F399:F401">
    <cfRule type="cellIs" dxfId="3554" priority="3551" operator="equal">
      <formula>"Unlocked"</formula>
    </cfRule>
    <cfRule type="cellIs" dxfId="3553" priority="3552" operator="equal">
      <formula>"Locked"</formula>
    </cfRule>
  </conditionalFormatting>
  <conditionalFormatting sqref="G399:G401">
    <cfRule type="containsText" dxfId="3552" priority="3550" operator="containsText" text="Param">
      <formula>NOT(ISERROR(SEARCH("Param",G399)))</formula>
    </cfRule>
  </conditionalFormatting>
  <conditionalFormatting sqref="I399:I401">
    <cfRule type="cellIs" dxfId="3551" priority="3549" operator="lessThan">
      <formula>0</formula>
    </cfRule>
  </conditionalFormatting>
  <conditionalFormatting sqref="D399:D401">
    <cfRule type="containsText" dxfId="3550" priority="3547" operator="containsText" text="Dec">
      <formula>NOT(ISERROR(SEARCH("Dec",D399)))</formula>
    </cfRule>
    <cfRule type="containsText" dxfId="3549" priority="3548" operator="containsText" text="Inc">
      <formula>NOT(ISERROR(SEARCH("Inc",D399)))</formula>
    </cfRule>
  </conditionalFormatting>
  <conditionalFormatting sqref="F399:F401">
    <cfRule type="cellIs" dxfId="3548" priority="3545" operator="equal">
      <formula>"Unlocked"</formula>
    </cfRule>
    <cfRule type="cellIs" dxfId="3547" priority="3546" operator="equal">
      <formula>"Locked"</formula>
    </cfRule>
  </conditionalFormatting>
  <conditionalFormatting sqref="G399:G401">
    <cfRule type="containsText" dxfId="3546" priority="3544" operator="containsText" text="Param">
      <formula>NOT(ISERROR(SEARCH("Param",G399)))</formula>
    </cfRule>
  </conditionalFormatting>
  <conditionalFormatting sqref="I399:I401">
    <cfRule type="cellIs" dxfId="3545" priority="3543" operator="lessThan">
      <formula>0</formula>
    </cfRule>
  </conditionalFormatting>
  <conditionalFormatting sqref="D399:D401">
    <cfRule type="containsText" dxfId="3544" priority="3541" operator="containsText" text="Dec">
      <formula>NOT(ISERROR(SEARCH("Dec",D399)))</formula>
    </cfRule>
    <cfRule type="containsText" dxfId="3543" priority="3542" operator="containsText" text="Inc">
      <formula>NOT(ISERROR(SEARCH("Inc",D399)))</formula>
    </cfRule>
  </conditionalFormatting>
  <conditionalFormatting sqref="F399:F401">
    <cfRule type="cellIs" dxfId="3542" priority="3539" operator="equal">
      <formula>"Unlocked"</formula>
    </cfRule>
    <cfRule type="cellIs" dxfId="3541" priority="3540" operator="equal">
      <formula>"Locked"</formula>
    </cfRule>
  </conditionalFormatting>
  <conditionalFormatting sqref="G399:G401">
    <cfRule type="containsText" dxfId="3540" priority="3538" operator="containsText" text="Param">
      <formula>NOT(ISERROR(SEARCH("Param",G399)))</formula>
    </cfRule>
  </conditionalFormatting>
  <conditionalFormatting sqref="I399:I401">
    <cfRule type="cellIs" dxfId="3539" priority="3537" operator="lessThan">
      <formula>0</formula>
    </cfRule>
  </conditionalFormatting>
  <conditionalFormatting sqref="D399:D401">
    <cfRule type="containsText" dxfId="3538" priority="3535" operator="containsText" text="Dec">
      <formula>NOT(ISERROR(SEARCH("Dec",D399)))</formula>
    </cfRule>
    <cfRule type="containsText" dxfId="3537" priority="3536" operator="containsText" text="Inc">
      <formula>NOT(ISERROR(SEARCH("Inc",D399)))</formula>
    </cfRule>
  </conditionalFormatting>
  <conditionalFormatting sqref="F399:F401">
    <cfRule type="cellIs" dxfId="3536" priority="3533" operator="equal">
      <formula>"Unlocked"</formula>
    </cfRule>
    <cfRule type="cellIs" dxfId="3535" priority="3534" operator="equal">
      <formula>"Locked"</formula>
    </cfRule>
  </conditionalFormatting>
  <conditionalFormatting sqref="G399:G401">
    <cfRule type="containsText" dxfId="3534" priority="3532" operator="containsText" text="Param">
      <formula>NOT(ISERROR(SEARCH("Param",G399)))</formula>
    </cfRule>
  </conditionalFormatting>
  <conditionalFormatting sqref="I399:I401">
    <cfRule type="cellIs" dxfId="3533" priority="3531" operator="lessThan">
      <formula>0</formula>
    </cfRule>
  </conditionalFormatting>
  <conditionalFormatting sqref="D399:D401">
    <cfRule type="containsText" dxfId="3532" priority="3529" operator="containsText" text="Dec">
      <formula>NOT(ISERROR(SEARCH("Dec",D399)))</formula>
    </cfRule>
    <cfRule type="containsText" dxfId="3531" priority="3530" operator="containsText" text="Inc">
      <formula>NOT(ISERROR(SEARCH("Inc",D399)))</formula>
    </cfRule>
  </conditionalFormatting>
  <conditionalFormatting sqref="F399">
    <cfRule type="cellIs" dxfId="3530" priority="3527" operator="equal">
      <formula>"Unlocked"</formula>
    </cfRule>
    <cfRule type="cellIs" dxfId="3529" priority="3528" operator="equal">
      <formula>"Locked"</formula>
    </cfRule>
  </conditionalFormatting>
  <conditionalFormatting sqref="G399">
    <cfRule type="containsText" dxfId="3528" priority="3526" operator="containsText" text="Param">
      <formula>NOT(ISERROR(SEARCH("Param",G399)))</formula>
    </cfRule>
  </conditionalFormatting>
  <conditionalFormatting sqref="I399">
    <cfRule type="cellIs" dxfId="3527" priority="3525" operator="lessThan">
      <formula>0</formula>
    </cfRule>
  </conditionalFormatting>
  <conditionalFormatting sqref="D399">
    <cfRule type="containsText" dxfId="3526" priority="3523" operator="containsText" text="Dec">
      <formula>NOT(ISERROR(SEARCH("Dec",D399)))</formula>
    </cfRule>
    <cfRule type="containsText" dxfId="3525" priority="3524" operator="containsText" text="Inc">
      <formula>NOT(ISERROR(SEARCH("Inc",D399)))</formula>
    </cfRule>
  </conditionalFormatting>
  <conditionalFormatting sqref="F400:F401">
    <cfRule type="cellIs" dxfId="3524" priority="3521" operator="equal">
      <formula>"Unlocked"</formula>
    </cfRule>
    <cfRule type="cellIs" dxfId="3523" priority="3522" operator="equal">
      <formula>"Locked"</formula>
    </cfRule>
  </conditionalFormatting>
  <conditionalFormatting sqref="G400:G401">
    <cfRule type="containsText" dxfId="3522" priority="3520" operator="containsText" text="Param">
      <formula>NOT(ISERROR(SEARCH("Param",G400)))</formula>
    </cfRule>
  </conditionalFormatting>
  <conditionalFormatting sqref="I400:I401">
    <cfRule type="cellIs" dxfId="3521" priority="3519" operator="lessThan">
      <formula>0</formula>
    </cfRule>
  </conditionalFormatting>
  <conditionalFormatting sqref="D400:D401">
    <cfRule type="containsText" dxfId="3520" priority="3517" operator="containsText" text="Dec">
      <formula>NOT(ISERROR(SEARCH("Dec",D400)))</formula>
    </cfRule>
    <cfRule type="containsText" dxfId="3519" priority="3518" operator="containsText" text="Inc">
      <formula>NOT(ISERROR(SEARCH("Inc",D400)))</formula>
    </cfRule>
  </conditionalFormatting>
  <conditionalFormatting sqref="F402:F404">
    <cfRule type="cellIs" dxfId="3518" priority="3515" operator="equal">
      <formula>"Unlocked"</formula>
    </cfRule>
    <cfRule type="cellIs" dxfId="3517" priority="3516" operator="equal">
      <formula>"Locked"</formula>
    </cfRule>
  </conditionalFormatting>
  <conditionalFormatting sqref="G402:G404">
    <cfRule type="containsText" dxfId="3516" priority="3514" operator="containsText" text="Param">
      <formula>NOT(ISERROR(SEARCH("Param",G402)))</formula>
    </cfRule>
  </conditionalFormatting>
  <conditionalFormatting sqref="I402:I404">
    <cfRule type="cellIs" dxfId="3515" priority="3513" operator="lessThan">
      <formula>0</formula>
    </cfRule>
  </conditionalFormatting>
  <conditionalFormatting sqref="D402:D404">
    <cfRule type="containsText" dxfId="3514" priority="3511" operator="containsText" text="Dec">
      <formula>NOT(ISERROR(SEARCH("Dec",D402)))</formula>
    </cfRule>
    <cfRule type="containsText" dxfId="3513" priority="3512" operator="containsText" text="Inc">
      <formula>NOT(ISERROR(SEARCH("Inc",D402)))</formula>
    </cfRule>
  </conditionalFormatting>
  <conditionalFormatting sqref="F402:F404">
    <cfRule type="cellIs" dxfId="3512" priority="3509" operator="equal">
      <formula>"Unlocked"</formula>
    </cfRule>
    <cfRule type="cellIs" dxfId="3511" priority="3510" operator="equal">
      <formula>"Locked"</formula>
    </cfRule>
  </conditionalFormatting>
  <conditionalFormatting sqref="G402:G404">
    <cfRule type="containsText" dxfId="3510" priority="3508" operator="containsText" text="Param">
      <formula>NOT(ISERROR(SEARCH("Param",G402)))</formula>
    </cfRule>
  </conditionalFormatting>
  <conditionalFormatting sqref="I402:I404">
    <cfRule type="cellIs" dxfId="3509" priority="3507" operator="lessThan">
      <formula>0</formula>
    </cfRule>
  </conditionalFormatting>
  <conditionalFormatting sqref="D402:D404">
    <cfRule type="containsText" dxfId="3508" priority="3505" operator="containsText" text="Dec">
      <formula>NOT(ISERROR(SEARCH("Dec",D402)))</formula>
    </cfRule>
    <cfRule type="containsText" dxfId="3507" priority="3506" operator="containsText" text="Inc">
      <formula>NOT(ISERROR(SEARCH("Inc",D402)))</formula>
    </cfRule>
  </conditionalFormatting>
  <conditionalFormatting sqref="F402:F404">
    <cfRule type="cellIs" dxfId="3506" priority="3503" operator="equal">
      <formula>"Unlocked"</formula>
    </cfRule>
    <cfRule type="cellIs" dxfId="3505" priority="3504" operator="equal">
      <formula>"Locked"</formula>
    </cfRule>
  </conditionalFormatting>
  <conditionalFormatting sqref="G402:G404">
    <cfRule type="containsText" dxfId="3504" priority="3502" operator="containsText" text="Param">
      <formula>NOT(ISERROR(SEARCH("Param",G402)))</formula>
    </cfRule>
  </conditionalFormatting>
  <conditionalFormatting sqref="I402:I404">
    <cfRule type="cellIs" dxfId="3503" priority="3501" operator="lessThan">
      <formula>0</formula>
    </cfRule>
  </conditionalFormatting>
  <conditionalFormatting sqref="D402:D404">
    <cfRule type="containsText" dxfId="3502" priority="3499" operator="containsText" text="Dec">
      <formula>NOT(ISERROR(SEARCH("Dec",D402)))</formula>
    </cfRule>
    <cfRule type="containsText" dxfId="3501" priority="3500" operator="containsText" text="Inc">
      <formula>NOT(ISERROR(SEARCH("Inc",D402)))</formula>
    </cfRule>
  </conditionalFormatting>
  <conditionalFormatting sqref="F402:F404">
    <cfRule type="cellIs" dxfId="3500" priority="3497" operator="equal">
      <formula>"Unlocked"</formula>
    </cfRule>
    <cfRule type="cellIs" dxfId="3499" priority="3498" operator="equal">
      <formula>"Locked"</formula>
    </cfRule>
  </conditionalFormatting>
  <conditionalFormatting sqref="G402:G404">
    <cfRule type="containsText" dxfId="3498" priority="3496" operator="containsText" text="Param">
      <formula>NOT(ISERROR(SEARCH("Param",G402)))</formula>
    </cfRule>
  </conditionalFormatting>
  <conditionalFormatting sqref="I402:I404">
    <cfRule type="cellIs" dxfId="3497" priority="3495" operator="lessThan">
      <formula>0</formula>
    </cfRule>
  </conditionalFormatting>
  <conditionalFormatting sqref="D402:D404">
    <cfRule type="containsText" dxfId="3496" priority="3493" operator="containsText" text="Dec">
      <formula>NOT(ISERROR(SEARCH("Dec",D402)))</formula>
    </cfRule>
    <cfRule type="containsText" dxfId="3495" priority="3494" operator="containsText" text="Inc">
      <formula>NOT(ISERROR(SEARCH("Inc",D402)))</formula>
    </cfRule>
  </conditionalFormatting>
  <conditionalFormatting sqref="F402:F404">
    <cfRule type="cellIs" dxfId="3494" priority="3491" operator="equal">
      <formula>"Unlocked"</formula>
    </cfRule>
    <cfRule type="cellIs" dxfId="3493" priority="3492" operator="equal">
      <formula>"Locked"</formula>
    </cfRule>
  </conditionalFormatting>
  <conditionalFormatting sqref="G402:G404">
    <cfRule type="containsText" dxfId="3492" priority="3490" operator="containsText" text="Param">
      <formula>NOT(ISERROR(SEARCH("Param",G402)))</formula>
    </cfRule>
  </conditionalFormatting>
  <conditionalFormatting sqref="I402:I404">
    <cfRule type="cellIs" dxfId="3491" priority="3489" operator="lessThan">
      <formula>0</formula>
    </cfRule>
  </conditionalFormatting>
  <conditionalFormatting sqref="D402:D404">
    <cfRule type="containsText" dxfId="3490" priority="3487" operator="containsText" text="Dec">
      <formula>NOT(ISERROR(SEARCH("Dec",D402)))</formula>
    </cfRule>
    <cfRule type="containsText" dxfId="3489" priority="3488" operator="containsText" text="Inc">
      <formula>NOT(ISERROR(SEARCH("Inc",D402)))</formula>
    </cfRule>
  </conditionalFormatting>
  <conditionalFormatting sqref="F402:F404">
    <cfRule type="cellIs" dxfId="3488" priority="3485" operator="equal">
      <formula>"Unlocked"</formula>
    </cfRule>
    <cfRule type="cellIs" dxfId="3487" priority="3486" operator="equal">
      <formula>"Locked"</formula>
    </cfRule>
  </conditionalFormatting>
  <conditionalFormatting sqref="G402:G404">
    <cfRule type="containsText" dxfId="3486" priority="3484" operator="containsText" text="Param">
      <formula>NOT(ISERROR(SEARCH("Param",G402)))</formula>
    </cfRule>
  </conditionalFormatting>
  <conditionalFormatting sqref="I402:I404">
    <cfRule type="cellIs" dxfId="3485" priority="3483" operator="lessThan">
      <formula>0</formula>
    </cfRule>
  </conditionalFormatting>
  <conditionalFormatting sqref="D402:D404">
    <cfRule type="containsText" dxfId="3484" priority="3481" operator="containsText" text="Dec">
      <formula>NOT(ISERROR(SEARCH("Dec",D402)))</formula>
    </cfRule>
    <cfRule type="containsText" dxfId="3483" priority="3482" operator="containsText" text="Inc">
      <formula>NOT(ISERROR(SEARCH("Inc",D402)))</formula>
    </cfRule>
  </conditionalFormatting>
  <conditionalFormatting sqref="F402:F404">
    <cfRule type="cellIs" dxfId="3482" priority="3479" operator="equal">
      <formula>"Unlocked"</formula>
    </cfRule>
    <cfRule type="cellIs" dxfId="3481" priority="3480" operator="equal">
      <formula>"Locked"</formula>
    </cfRule>
  </conditionalFormatting>
  <conditionalFormatting sqref="G402:G404">
    <cfRule type="containsText" dxfId="3480" priority="3478" operator="containsText" text="Param">
      <formula>NOT(ISERROR(SEARCH("Param",G402)))</formula>
    </cfRule>
  </conditionalFormatting>
  <conditionalFormatting sqref="I402:I404">
    <cfRule type="cellIs" dxfId="3479" priority="3477" operator="lessThan">
      <formula>0</formula>
    </cfRule>
  </conditionalFormatting>
  <conditionalFormatting sqref="D402:D404">
    <cfRule type="containsText" dxfId="3478" priority="3475" operator="containsText" text="Dec">
      <formula>NOT(ISERROR(SEARCH("Dec",D402)))</formula>
    </cfRule>
    <cfRule type="containsText" dxfId="3477" priority="3476" operator="containsText" text="Inc">
      <formula>NOT(ISERROR(SEARCH("Inc",D402)))</formula>
    </cfRule>
  </conditionalFormatting>
  <conditionalFormatting sqref="F402:F403">
    <cfRule type="cellIs" dxfId="3476" priority="3473" operator="equal">
      <formula>"Unlocked"</formula>
    </cfRule>
    <cfRule type="cellIs" dxfId="3475" priority="3474" operator="equal">
      <formula>"Locked"</formula>
    </cfRule>
  </conditionalFormatting>
  <conditionalFormatting sqref="G402:G403">
    <cfRule type="containsText" dxfId="3474" priority="3472" operator="containsText" text="Param">
      <formula>NOT(ISERROR(SEARCH("Param",G402)))</formula>
    </cfRule>
  </conditionalFormatting>
  <conditionalFormatting sqref="I402:I403">
    <cfRule type="cellIs" dxfId="3473" priority="3471" operator="lessThan">
      <formula>0</formula>
    </cfRule>
  </conditionalFormatting>
  <conditionalFormatting sqref="D402:D403">
    <cfRule type="containsText" dxfId="3472" priority="3469" operator="containsText" text="Dec">
      <formula>NOT(ISERROR(SEARCH("Dec",D402)))</formula>
    </cfRule>
    <cfRule type="containsText" dxfId="3471" priority="3470" operator="containsText" text="Inc">
      <formula>NOT(ISERROR(SEARCH("Inc",D402)))</formula>
    </cfRule>
  </conditionalFormatting>
  <conditionalFormatting sqref="F402:F403">
    <cfRule type="cellIs" dxfId="3470" priority="3467" operator="equal">
      <formula>"Unlocked"</formula>
    </cfRule>
    <cfRule type="cellIs" dxfId="3469" priority="3468" operator="equal">
      <formula>"Locked"</formula>
    </cfRule>
  </conditionalFormatting>
  <conditionalFormatting sqref="G402:G403">
    <cfRule type="containsText" dxfId="3468" priority="3466" operator="containsText" text="Param">
      <formula>NOT(ISERROR(SEARCH("Param",G402)))</formula>
    </cfRule>
  </conditionalFormatting>
  <conditionalFormatting sqref="I402:I403">
    <cfRule type="cellIs" dxfId="3467" priority="3465" operator="lessThan">
      <formula>0</formula>
    </cfRule>
  </conditionalFormatting>
  <conditionalFormatting sqref="D402:D403">
    <cfRule type="containsText" dxfId="3466" priority="3463" operator="containsText" text="Dec">
      <formula>NOT(ISERROR(SEARCH("Dec",D402)))</formula>
    </cfRule>
    <cfRule type="containsText" dxfId="3465" priority="3464" operator="containsText" text="Inc">
      <formula>NOT(ISERROR(SEARCH("Inc",D402)))</formula>
    </cfRule>
  </conditionalFormatting>
  <conditionalFormatting sqref="F402:F403">
    <cfRule type="cellIs" dxfId="3464" priority="3461" operator="equal">
      <formula>"Unlocked"</formula>
    </cfRule>
    <cfRule type="cellIs" dxfId="3463" priority="3462" operator="equal">
      <formula>"Locked"</formula>
    </cfRule>
  </conditionalFormatting>
  <conditionalFormatting sqref="G402:G403">
    <cfRule type="containsText" dxfId="3462" priority="3460" operator="containsText" text="Param">
      <formula>NOT(ISERROR(SEARCH("Param",G402)))</formula>
    </cfRule>
  </conditionalFormatting>
  <conditionalFormatting sqref="I402:I403">
    <cfRule type="cellIs" dxfId="3461" priority="3459" operator="lessThan">
      <formula>0</formula>
    </cfRule>
  </conditionalFormatting>
  <conditionalFormatting sqref="D402:D403">
    <cfRule type="containsText" dxfId="3460" priority="3457" operator="containsText" text="Dec">
      <formula>NOT(ISERROR(SEARCH("Dec",D402)))</formula>
    </cfRule>
    <cfRule type="containsText" dxfId="3459" priority="3458" operator="containsText" text="Inc">
      <formula>NOT(ISERROR(SEARCH("Inc",D402)))</formula>
    </cfRule>
  </conditionalFormatting>
  <conditionalFormatting sqref="F402:F403">
    <cfRule type="cellIs" dxfId="3458" priority="3455" operator="equal">
      <formula>"Unlocked"</formula>
    </cfRule>
    <cfRule type="cellIs" dxfId="3457" priority="3456" operator="equal">
      <formula>"Locked"</formula>
    </cfRule>
  </conditionalFormatting>
  <conditionalFormatting sqref="G402:G403">
    <cfRule type="containsText" dxfId="3456" priority="3454" operator="containsText" text="Param">
      <formula>NOT(ISERROR(SEARCH("Param",G402)))</formula>
    </cfRule>
  </conditionalFormatting>
  <conditionalFormatting sqref="I402:I403">
    <cfRule type="cellIs" dxfId="3455" priority="3453" operator="lessThan">
      <formula>0</formula>
    </cfRule>
  </conditionalFormatting>
  <conditionalFormatting sqref="D402:D403">
    <cfRule type="containsText" dxfId="3454" priority="3451" operator="containsText" text="Dec">
      <formula>NOT(ISERROR(SEARCH("Dec",D402)))</formula>
    </cfRule>
    <cfRule type="containsText" dxfId="3453" priority="3452" operator="containsText" text="Inc">
      <formula>NOT(ISERROR(SEARCH("Inc",D402)))</formula>
    </cfRule>
  </conditionalFormatting>
  <conditionalFormatting sqref="F402:F403">
    <cfRule type="cellIs" dxfId="3452" priority="3449" operator="equal">
      <formula>"Unlocked"</formula>
    </cfRule>
    <cfRule type="cellIs" dxfId="3451" priority="3450" operator="equal">
      <formula>"Locked"</formula>
    </cfRule>
  </conditionalFormatting>
  <conditionalFormatting sqref="G402:G403">
    <cfRule type="containsText" dxfId="3450" priority="3448" operator="containsText" text="Param">
      <formula>NOT(ISERROR(SEARCH("Param",G402)))</formula>
    </cfRule>
  </conditionalFormatting>
  <conditionalFormatting sqref="I402:I403">
    <cfRule type="cellIs" dxfId="3449" priority="3447" operator="lessThan">
      <formula>0</formula>
    </cfRule>
  </conditionalFormatting>
  <conditionalFormatting sqref="D402:D403">
    <cfRule type="containsText" dxfId="3448" priority="3445" operator="containsText" text="Dec">
      <formula>NOT(ISERROR(SEARCH("Dec",D402)))</formula>
    </cfRule>
    <cfRule type="containsText" dxfId="3447" priority="3446" operator="containsText" text="Inc">
      <formula>NOT(ISERROR(SEARCH("Inc",D402)))</formula>
    </cfRule>
  </conditionalFormatting>
  <conditionalFormatting sqref="F402:F403">
    <cfRule type="cellIs" dxfId="3446" priority="3443" operator="equal">
      <formula>"Unlocked"</formula>
    </cfRule>
    <cfRule type="cellIs" dxfId="3445" priority="3444" operator="equal">
      <formula>"Locked"</formula>
    </cfRule>
  </conditionalFormatting>
  <conditionalFormatting sqref="G402:G403">
    <cfRule type="containsText" dxfId="3444" priority="3442" operator="containsText" text="Param">
      <formula>NOT(ISERROR(SEARCH("Param",G402)))</formula>
    </cfRule>
  </conditionalFormatting>
  <conditionalFormatting sqref="I402:I403">
    <cfRule type="cellIs" dxfId="3443" priority="3441" operator="lessThan">
      <formula>0</formula>
    </cfRule>
  </conditionalFormatting>
  <conditionalFormatting sqref="D402:D403">
    <cfRule type="containsText" dxfId="3442" priority="3439" operator="containsText" text="Dec">
      <formula>NOT(ISERROR(SEARCH("Dec",D402)))</formula>
    </cfRule>
    <cfRule type="containsText" dxfId="3441" priority="3440" operator="containsText" text="Inc">
      <formula>NOT(ISERROR(SEARCH("Inc",D402)))</formula>
    </cfRule>
  </conditionalFormatting>
  <conditionalFormatting sqref="F402:F403">
    <cfRule type="cellIs" dxfId="3440" priority="3437" operator="equal">
      <formula>"Unlocked"</formula>
    </cfRule>
    <cfRule type="cellIs" dxfId="3439" priority="3438" operator="equal">
      <formula>"Locked"</formula>
    </cfRule>
  </conditionalFormatting>
  <conditionalFormatting sqref="G402:G403">
    <cfRule type="containsText" dxfId="3438" priority="3436" operator="containsText" text="Param">
      <formula>NOT(ISERROR(SEARCH("Param",G402)))</formula>
    </cfRule>
  </conditionalFormatting>
  <conditionalFormatting sqref="I402:I403">
    <cfRule type="cellIs" dxfId="3437" priority="3435" operator="lessThan">
      <formula>0</formula>
    </cfRule>
  </conditionalFormatting>
  <conditionalFormatting sqref="D402:D403">
    <cfRule type="containsText" dxfId="3436" priority="3433" operator="containsText" text="Dec">
      <formula>NOT(ISERROR(SEARCH("Dec",D402)))</formula>
    </cfRule>
    <cfRule type="containsText" dxfId="3435" priority="3434" operator="containsText" text="Inc">
      <formula>NOT(ISERROR(SEARCH("Inc",D402)))</formula>
    </cfRule>
  </conditionalFormatting>
  <conditionalFormatting sqref="F402:F403">
    <cfRule type="cellIs" dxfId="3434" priority="3431" operator="equal">
      <formula>"Unlocked"</formula>
    </cfRule>
    <cfRule type="cellIs" dxfId="3433" priority="3432" operator="equal">
      <formula>"Locked"</formula>
    </cfRule>
  </conditionalFormatting>
  <conditionalFormatting sqref="G402:G403">
    <cfRule type="containsText" dxfId="3432" priority="3430" operator="containsText" text="Param">
      <formula>NOT(ISERROR(SEARCH("Param",G402)))</formula>
    </cfRule>
  </conditionalFormatting>
  <conditionalFormatting sqref="I402:I403">
    <cfRule type="cellIs" dxfId="3431" priority="3429" operator="lessThan">
      <formula>0</formula>
    </cfRule>
  </conditionalFormatting>
  <conditionalFormatting sqref="D402:D403">
    <cfRule type="containsText" dxfId="3430" priority="3427" operator="containsText" text="Dec">
      <formula>NOT(ISERROR(SEARCH("Dec",D402)))</formula>
    </cfRule>
    <cfRule type="containsText" dxfId="3429" priority="3428" operator="containsText" text="Inc">
      <formula>NOT(ISERROR(SEARCH("Inc",D402)))</formula>
    </cfRule>
  </conditionalFormatting>
  <conditionalFormatting sqref="F402:F403">
    <cfRule type="cellIs" dxfId="3428" priority="3425" operator="equal">
      <formula>"Unlocked"</formula>
    </cfRule>
    <cfRule type="cellIs" dxfId="3427" priority="3426" operator="equal">
      <formula>"Locked"</formula>
    </cfRule>
  </conditionalFormatting>
  <conditionalFormatting sqref="G402:G403">
    <cfRule type="containsText" dxfId="3426" priority="3424" operator="containsText" text="Param">
      <formula>NOT(ISERROR(SEARCH("Param",G402)))</formula>
    </cfRule>
  </conditionalFormatting>
  <conditionalFormatting sqref="I402:I403">
    <cfRule type="cellIs" dxfId="3425" priority="3423" operator="lessThan">
      <formula>0</formula>
    </cfRule>
  </conditionalFormatting>
  <conditionalFormatting sqref="D402:D403">
    <cfRule type="containsText" dxfId="3424" priority="3421" operator="containsText" text="Dec">
      <formula>NOT(ISERROR(SEARCH("Dec",D402)))</formula>
    </cfRule>
    <cfRule type="containsText" dxfId="3423" priority="3422" operator="containsText" text="Inc">
      <formula>NOT(ISERROR(SEARCH("Inc",D402)))</formula>
    </cfRule>
  </conditionalFormatting>
  <conditionalFormatting sqref="F402:F403">
    <cfRule type="cellIs" dxfId="3422" priority="3419" operator="equal">
      <formula>"Unlocked"</formula>
    </cfRule>
    <cfRule type="cellIs" dxfId="3421" priority="3420" operator="equal">
      <formula>"Locked"</formula>
    </cfRule>
  </conditionalFormatting>
  <conditionalFormatting sqref="G402:G403">
    <cfRule type="containsText" dxfId="3420" priority="3418" operator="containsText" text="Param">
      <formula>NOT(ISERROR(SEARCH("Param",G402)))</formula>
    </cfRule>
  </conditionalFormatting>
  <conditionalFormatting sqref="I402:I403">
    <cfRule type="cellIs" dxfId="3419" priority="3417" operator="lessThan">
      <formula>0</formula>
    </cfRule>
  </conditionalFormatting>
  <conditionalFormatting sqref="D402:D403">
    <cfRule type="containsText" dxfId="3418" priority="3415" operator="containsText" text="Dec">
      <formula>NOT(ISERROR(SEARCH("Dec",D402)))</formula>
    </cfRule>
    <cfRule type="containsText" dxfId="3417" priority="3416" operator="containsText" text="Inc">
      <formula>NOT(ISERROR(SEARCH("Inc",D402)))</formula>
    </cfRule>
  </conditionalFormatting>
  <conditionalFormatting sqref="F402:F403">
    <cfRule type="cellIs" dxfId="3416" priority="3413" operator="equal">
      <formula>"Unlocked"</formula>
    </cfRule>
    <cfRule type="cellIs" dxfId="3415" priority="3414" operator="equal">
      <formula>"Locked"</formula>
    </cfRule>
  </conditionalFormatting>
  <conditionalFormatting sqref="G402:G403">
    <cfRule type="containsText" dxfId="3414" priority="3412" operator="containsText" text="Param">
      <formula>NOT(ISERROR(SEARCH("Param",G402)))</formula>
    </cfRule>
  </conditionalFormatting>
  <conditionalFormatting sqref="I402:I403">
    <cfRule type="cellIs" dxfId="3413" priority="3411" operator="lessThan">
      <formula>0</formula>
    </cfRule>
  </conditionalFormatting>
  <conditionalFormatting sqref="D402:D403">
    <cfRule type="containsText" dxfId="3412" priority="3409" operator="containsText" text="Dec">
      <formula>NOT(ISERROR(SEARCH("Dec",D402)))</formula>
    </cfRule>
    <cfRule type="containsText" dxfId="3411" priority="3410" operator="containsText" text="Inc">
      <formula>NOT(ISERROR(SEARCH("Inc",D402)))</formula>
    </cfRule>
  </conditionalFormatting>
  <conditionalFormatting sqref="F402:F403">
    <cfRule type="cellIs" dxfId="3410" priority="3407" operator="equal">
      <formula>"Unlocked"</formula>
    </cfRule>
    <cfRule type="cellIs" dxfId="3409" priority="3408" operator="equal">
      <formula>"Locked"</formula>
    </cfRule>
  </conditionalFormatting>
  <conditionalFormatting sqref="G402:G403">
    <cfRule type="containsText" dxfId="3408" priority="3406" operator="containsText" text="Param">
      <formula>NOT(ISERROR(SEARCH("Param",G402)))</formula>
    </cfRule>
  </conditionalFormatting>
  <conditionalFormatting sqref="I402:I403">
    <cfRule type="cellIs" dxfId="3407" priority="3405" operator="lessThan">
      <formula>0</formula>
    </cfRule>
  </conditionalFormatting>
  <conditionalFormatting sqref="D402:D403">
    <cfRule type="containsText" dxfId="3406" priority="3403" operator="containsText" text="Dec">
      <formula>NOT(ISERROR(SEARCH("Dec",D402)))</formula>
    </cfRule>
    <cfRule type="containsText" dxfId="3405" priority="3404" operator="containsText" text="Inc">
      <formula>NOT(ISERROR(SEARCH("Inc",D402)))</formula>
    </cfRule>
  </conditionalFormatting>
  <conditionalFormatting sqref="F402:F403">
    <cfRule type="cellIs" dxfId="3404" priority="3401" operator="equal">
      <formula>"Unlocked"</formula>
    </cfRule>
    <cfRule type="cellIs" dxfId="3403" priority="3402" operator="equal">
      <formula>"Locked"</formula>
    </cfRule>
  </conditionalFormatting>
  <conditionalFormatting sqref="G402:G403">
    <cfRule type="containsText" dxfId="3402" priority="3400" operator="containsText" text="Param">
      <formula>NOT(ISERROR(SEARCH("Param",G402)))</formula>
    </cfRule>
  </conditionalFormatting>
  <conditionalFormatting sqref="I402:I403">
    <cfRule type="cellIs" dxfId="3401" priority="3399" operator="lessThan">
      <formula>0</formula>
    </cfRule>
  </conditionalFormatting>
  <conditionalFormatting sqref="D402:D403">
    <cfRule type="containsText" dxfId="3400" priority="3397" operator="containsText" text="Dec">
      <formula>NOT(ISERROR(SEARCH("Dec",D402)))</formula>
    </cfRule>
    <cfRule type="containsText" dxfId="3399" priority="3398" operator="containsText" text="Inc">
      <formula>NOT(ISERROR(SEARCH("Inc",D402)))</formula>
    </cfRule>
  </conditionalFormatting>
  <conditionalFormatting sqref="F402:F403">
    <cfRule type="cellIs" dxfId="3398" priority="3395" operator="equal">
      <formula>"Unlocked"</formula>
    </cfRule>
    <cfRule type="cellIs" dxfId="3397" priority="3396" operator="equal">
      <formula>"Locked"</formula>
    </cfRule>
  </conditionalFormatting>
  <conditionalFormatting sqref="G402:G403">
    <cfRule type="containsText" dxfId="3396" priority="3394" operator="containsText" text="Param">
      <formula>NOT(ISERROR(SEARCH("Param",G402)))</formula>
    </cfRule>
  </conditionalFormatting>
  <conditionalFormatting sqref="I402:I403">
    <cfRule type="cellIs" dxfId="3395" priority="3393" operator="lessThan">
      <formula>0</formula>
    </cfRule>
  </conditionalFormatting>
  <conditionalFormatting sqref="D402:D403">
    <cfRule type="containsText" dxfId="3394" priority="3391" operator="containsText" text="Dec">
      <formula>NOT(ISERROR(SEARCH("Dec",D402)))</formula>
    </cfRule>
    <cfRule type="containsText" dxfId="3393" priority="3392" operator="containsText" text="Inc">
      <formula>NOT(ISERROR(SEARCH("Inc",D402)))</formula>
    </cfRule>
  </conditionalFormatting>
  <conditionalFormatting sqref="F402:F403">
    <cfRule type="cellIs" dxfId="3392" priority="3389" operator="equal">
      <formula>"Unlocked"</formula>
    </cfRule>
    <cfRule type="cellIs" dxfId="3391" priority="3390" operator="equal">
      <formula>"Locked"</formula>
    </cfRule>
  </conditionalFormatting>
  <conditionalFormatting sqref="G402:G403">
    <cfRule type="containsText" dxfId="3390" priority="3388" operator="containsText" text="Param">
      <formula>NOT(ISERROR(SEARCH("Param",G402)))</formula>
    </cfRule>
  </conditionalFormatting>
  <conditionalFormatting sqref="I402:I403">
    <cfRule type="cellIs" dxfId="3389" priority="3387" operator="lessThan">
      <formula>0</formula>
    </cfRule>
  </conditionalFormatting>
  <conditionalFormatting sqref="D402:D403">
    <cfRule type="containsText" dxfId="3388" priority="3385" operator="containsText" text="Dec">
      <formula>NOT(ISERROR(SEARCH("Dec",D402)))</formula>
    </cfRule>
    <cfRule type="containsText" dxfId="3387" priority="3386" operator="containsText" text="Inc">
      <formula>NOT(ISERROR(SEARCH("Inc",D402)))</formula>
    </cfRule>
  </conditionalFormatting>
  <conditionalFormatting sqref="F402:F403">
    <cfRule type="cellIs" dxfId="3386" priority="3383" operator="equal">
      <formula>"Unlocked"</formula>
    </cfRule>
    <cfRule type="cellIs" dxfId="3385" priority="3384" operator="equal">
      <formula>"Locked"</formula>
    </cfRule>
  </conditionalFormatting>
  <conditionalFormatting sqref="G402:G403">
    <cfRule type="containsText" dxfId="3384" priority="3382" operator="containsText" text="Param">
      <formula>NOT(ISERROR(SEARCH("Param",G402)))</formula>
    </cfRule>
  </conditionalFormatting>
  <conditionalFormatting sqref="I402:I403">
    <cfRule type="cellIs" dxfId="3383" priority="3381" operator="lessThan">
      <formula>0</formula>
    </cfRule>
  </conditionalFormatting>
  <conditionalFormatting sqref="D402:D403">
    <cfRule type="containsText" dxfId="3382" priority="3379" operator="containsText" text="Dec">
      <formula>NOT(ISERROR(SEARCH("Dec",D402)))</formula>
    </cfRule>
    <cfRule type="containsText" dxfId="3381" priority="3380" operator="containsText" text="Inc">
      <formula>NOT(ISERROR(SEARCH("Inc",D402)))</formula>
    </cfRule>
  </conditionalFormatting>
  <conditionalFormatting sqref="F402:F403">
    <cfRule type="cellIs" dxfId="3380" priority="3377" operator="equal">
      <formula>"Unlocked"</formula>
    </cfRule>
    <cfRule type="cellIs" dxfId="3379" priority="3378" operator="equal">
      <formula>"Locked"</formula>
    </cfRule>
  </conditionalFormatting>
  <conditionalFormatting sqref="G402:G403">
    <cfRule type="containsText" dxfId="3378" priority="3376" operator="containsText" text="Param">
      <formula>NOT(ISERROR(SEARCH("Param",G402)))</formula>
    </cfRule>
  </conditionalFormatting>
  <conditionalFormatting sqref="I402:I403">
    <cfRule type="cellIs" dxfId="3377" priority="3375" operator="lessThan">
      <formula>0</formula>
    </cfRule>
  </conditionalFormatting>
  <conditionalFormatting sqref="D402:D403">
    <cfRule type="containsText" dxfId="3376" priority="3373" operator="containsText" text="Dec">
      <formula>NOT(ISERROR(SEARCH("Dec",D402)))</formula>
    </cfRule>
    <cfRule type="containsText" dxfId="3375" priority="3374" operator="containsText" text="Inc">
      <formula>NOT(ISERROR(SEARCH("Inc",D402)))</formula>
    </cfRule>
  </conditionalFormatting>
  <conditionalFormatting sqref="F402:F403">
    <cfRule type="cellIs" dxfId="3374" priority="3371" operator="equal">
      <formula>"Unlocked"</formula>
    </cfRule>
    <cfRule type="cellIs" dxfId="3373" priority="3372" operator="equal">
      <formula>"Locked"</formula>
    </cfRule>
  </conditionalFormatting>
  <conditionalFormatting sqref="G402:G403">
    <cfRule type="containsText" dxfId="3372" priority="3370" operator="containsText" text="Param">
      <formula>NOT(ISERROR(SEARCH("Param",G402)))</formula>
    </cfRule>
  </conditionalFormatting>
  <conditionalFormatting sqref="I402:I403">
    <cfRule type="cellIs" dxfId="3371" priority="3369" operator="lessThan">
      <formula>0</formula>
    </cfRule>
  </conditionalFormatting>
  <conditionalFormatting sqref="D402:D403">
    <cfRule type="containsText" dxfId="3370" priority="3367" operator="containsText" text="Dec">
      <formula>NOT(ISERROR(SEARCH("Dec",D402)))</formula>
    </cfRule>
    <cfRule type="containsText" dxfId="3369" priority="3368" operator="containsText" text="Inc">
      <formula>NOT(ISERROR(SEARCH("Inc",D402)))</formula>
    </cfRule>
  </conditionalFormatting>
  <conditionalFormatting sqref="F402:F403">
    <cfRule type="cellIs" dxfId="3368" priority="3365" operator="equal">
      <formula>"Unlocked"</formula>
    </cfRule>
    <cfRule type="cellIs" dxfId="3367" priority="3366" operator="equal">
      <formula>"Locked"</formula>
    </cfRule>
  </conditionalFormatting>
  <conditionalFormatting sqref="G402:G403">
    <cfRule type="containsText" dxfId="3366" priority="3364" operator="containsText" text="Param">
      <formula>NOT(ISERROR(SEARCH("Param",G402)))</formula>
    </cfRule>
  </conditionalFormatting>
  <conditionalFormatting sqref="I402:I403">
    <cfRule type="cellIs" dxfId="3365" priority="3363" operator="lessThan">
      <formula>0</formula>
    </cfRule>
  </conditionalFormatting>
  <conditionalFormatting sqref="D402:D403">
    <cfRule type="containsText" dxfId="3364" priority="3361" operator="containsText" text="Dec">
      <formula>NOT(ISERROR(SEARCH("Dec",D402)))</formula>
    </cfRule>
    <cfRule type="containsText" dxfId="3363" priority="3362" operator="containsText" text="Inc">
      <formula>NOT(ISERROR(SEARCH("Inc",D402)))</formula>
    </cfRule>
  </conditionalFormatting>
  <conditionalFormatting sqref="F404">
    <cfRule type="cellIs" dxfId="3362" priority="3359" operator="equal">
      <formula>"Unlocked"</formula>
    </cfRule>
    <cfRule type="cellIs" dxfId="3361" priority="3360" operator="equal">
      <formula>"Locked"</formula>
    </cfRule>
  </conditionalFormatting>
  <conditionalFormatting sqref="G404">
    <cfRule type="containsText" dxfId="3360" priority="3358" operator="containsText" text="Param">
      <formula>NOT(ISERROR(SEARCH("Param",G404)))</formula>
    </cfRule>
  </conditionalFormatting>
  <conditionalFormatting sqref="I404">
    <cfRule type="cellIs" dxfId="3359" priority="3357" operator="lessThan">
      <formula>0</formula>
    </cfRule>
  </conditionalFormatting>
  <conditionalFormatting sqref="D404">
    <cfRule type="containsText" dxfId="3358" priority="3355" operator="containsText" text="Dec">
      <formula>NOT(ISERROR(SEARCH("Dec",D404)))</formula>
    </cfRule>
    <cfRule type="containsText" dxfId="3357" priority="3356" operator="containsText" text="Inc">
      <formula>NOT(ISERROR(SEARCH("Inc",D404)))</formula>
    </cfRule>
  </conditionalFormatting>
  <conditionalFormatting sqref="F404">
    <cfRule type="cellIs" dxfId="3356" priority="3353" operator="equal">
      <formula>"Unlocked"</formula>
    </cfRule>
    <cfRule type="cellIs" dxfId="3355" priority="3354" operator="equal">
      <formula>"Locked"</formula>
    </cfRule>
  </conditionalFormatting>
  <conditionalFormatting sqref="G404">
    <cfRule type="containsText" dxfId="3354" priority="3352" operator="containsText" text="Param">
      <formula>NOT(ISERROR(SEARCH("Param",G404)))</formula>
    </cfRule>
  </conditionalFormatting>
  <conditionalFormatting sqref="I404">
    <cfRule type="cellIs" dxfId="3353" priority="3351" operator="lessThan">
      <formula>0</formula>
    </cfRule>
  </conditionalFormatting>
  <conditionalFormatting sqref="D404">
    <cfRule type="containsText" dxfId="3352" priority="3349" operator="containsText" text="Dec">
      <formula>NOT(ISERROR(SEARCH("Dec",D404)))</formula>
    </cfRule>
    <cfRule type="containsText" dxfId="3351" priority="3350" operator="containsText" text="Inc">
      <formula>NOT(ISERROR(SEARCH("Inc",D404)))</formula>
    </cfRule>
  </conditionalFormatting>
  <conditionalFormatting sqref="F404">
    <cfRule type="cellIs" dxfId="3350" priority="3347" operator="equal">
      <formula>"Unlocked"</formula>
    </cfRule>
    <cfRule type="cellIs" dxfId="3349" priority="3348" operator="equal">
      <formula>"Locked"</formula>
    </cfRule>
  </conditionalFormatting>
  <conditionalFormatting sqref="G404">
    <cfRule type="containsText" dxfId="3348" priority="3346" operator="containsText" text="Param">
      <formula>NOT(ISERROR(SEARCH("Param",G404)))</formula>
    </cfRule>
  </conditionalFormatting>
  <conditionalFormatting sqref="I404">
    <cfRule type="cellIs" dxfId="3347" priority="3345" operator="lessThan">
      <formula>0</formula>
    </cfRule>
  </conditionalFormatting>
  <conditionalFormatting sqref="D404">
    <cfRule type="containsText" dxfId="3346" priority="3343" operator="containsText" text="Dec">
      <formula>NOT(ISERROR(SEARCH("Dec",D404)))</formula>
    </cfRule>
    <cfRule type="containsText" dxfId="3345" priority="3344" operator="containsText" text="Inc">
      <formula>NOT(ISERROR(SEARCH("Inc",D404)))</formula>
    </cfRule>
  </conditionalFormatting>
  <conditionalFormatting sqref="F404">
    <cfRule type="cellIs" dxfId="3344" priority="3341" operator="equal">
      <formula>"Unlocked"</formula>
    </cfRule>
    <cfRule type="cellIs" dxfId="3343" priority="3342" operator="equal">
      <formula>"Locked"</formula>
    </cfRule>
  </conditionalFormatting>
  <conditionalFormatting sqref="G404">
    <cfRule type="containsText" dxfId="3342" priority="3340" operator="containsText" text="Param">
      <formula>NOT(ISERROR(SEARCH("Param",G404)))</formula>
    </cfRule>
  </conditionalFormatting>
  <conditionalFormatting sqref="I404">
    <cfRule type="cellIs" dxfId="3341" priority="3339" operator="lessThan">
      <formula>0</formula>
    </cfRule>
  </conditionalFormatting>
  <conditionalFormatting sqref="D404">
    <cfRule type="containsText" dxfId="3340" priority="3337" operator="containsText" text="Dec">
      <formula>NOT(ISERROR(SEARCH("Dec",D404)))</formula>
    </cfRule>
    <cfRule type="containsText" dxfId="3339" priority="3338" operator="containsText" text="Inc">
      <formula>NOT(ISERROR(SEARCH("Inc",D404)))</formula>
    </cfRule>
  </conditionalFormatting>
  <conditionalFormatting sqref="F404">
    <cfRule type="cellIs" dxfId="3338" priority="3335" operator="equal">
      <formula>"Unlocked"</formula>
    </cfRule>
    <cfRule type="cellIs" dxfId="3337" priority="3336" operator="equal">
      <formula>"Locked"</formula>
    </cfRule>
  </conditionalFormatting>
  <conditionalFormatting sqref="G404">
    <cfRule type="containsText" dxfId="3336" priority="3334" operator="containsText" text="Param">
      <formula>NOT(ISERROR(SEARCH("Param",G404)))</formula>
    </cfRule>
  </conditionalFormatting>
  <conditionalFormatting sqref="I404">
    <cfRule type="cellIs" dxfId="3335" priority="3333" operator="lessThan">
      <formula>0</formula>
    </cfRule>
  </conditionalFormatting>
  <conditionalFormatting sqref="D404">
    <cfRule type="containsText" dxfId="3334" priority="3331" operator="containsText" text="Dec">
      <formula>NOT(ISERROR(SEARCH("Dec",D404)))</formula>
    </cfRule>
    <cfRule type="containsText" dxfId="3333" priority="3332" operator="containsText" text="Inc">
      <formula>NOT(ISERROR(SEARCH("Inc",D404)))</formula>
    </cfRule>
  </conditionalFormatting>
  <conditionalFormatting sqref="F404">
    <cfRule type="cellIs" dxfId="3332" priority="3329" operator="equal">
      <formula>"Unlocked"</formula>
    </cfRule>
    <cfRule type="cellIs" dxfId="3331" priority="3330" operator="equal">
      <formula>"Locked"</formula>
    </cfRule>
  </conditionalFormatting>
  <conditionalFormatting sqref="G404">
    <cfRule type="containsText" dxfId="3330" priority="3328" operator="containsText" text="Param">
      <formula>NOT(ISERROR(SEARCH("Param",G404)))</formula>
    </cfRule>
  </conditionalFormatting>
  <conditionalFormatting sqref="I404">
    <cfRule type="cellIs" dxfId="3329" priority="3327" operator="lessThan">
      <formula>0</formula>
    </cfRule>
  </conditionalFormatting>
  <conditionalFormatting sqref="D404">
    <cfRule type="containsText" dxfId="3328" priority="3325" operator="containsText" text="Dec">
      <formula>NOT(ISERROR(SEARCH("Dec",D404)))</formula>
    </cfRule>
    <cfRule type="containsText" dxfId="3327" priority="3326" operator="containsText" text="Inc">
      <formula>NOT(ISERROR(SEARCH("Inc",D404)))</formula>
    </cfRule>
  </conditionalFormatting>
  <conditionalFormatting sqref="F404">
    <cfRule type="cellIs" dxfId="3326" priority="3323" operator="equal">
      <formula>"Unlocked"</formula>
    </cfRule>
    <cfRule type="cellIs" dxfId="3325" priority="3324" operator="equal">
      <formula>"Locked"</formula>
    </cfRule>
  </conditionalFormatting>
  <conditionalFormatting sqref="G404">
    <cfRule type="containsText" dxfId="3324" priority="3322" operator="containsText" text="Param">
      <formula>NOT(ISERROR(SEARCH("Param",G404)))</formula>
    </cfRule>
  </conditionalFormatting>
  <conditionalFormatting sqref="I404">
    <cfRule type="cellIs" dxfId="3323" priority="3321" operator="lessThan">
      <formula>0</formula>
    </cfRule>
  </conditionalFormatting>
  <conditionalFormatting sqref="D404">
    <cfRule type="containsText" dxfId="3322" priority="3319" operator="containsText" text="Dec">
      <formula>NOT(ISERROR(SEARCH("Dec",D404)))</formula>
    </cfRule>
    <cfRule type="containsText" dxfId="3321" priority="3320" operator="containsText" text="Inc">
      <formula>NOT(ISERROR(SEARCH("Inc",D404)))</formula>
    </cfRule>
  </conditionalFormatting>
  <conditionalFormatting sqref="F404">
    <cfRule type="cellIs" dxfId="3320" priority="3317" operator="equal">
      <formula>"Unlocked"</formula>
    </cfRule>
    <cfRule type="cellIs" dxfId="3319" priority="3318" operator="equal">
      <formula>"Locked"</formula>
    </cfRule>
  </conditionalFormatting>
  <conditionalFormatting sqref="G404">
    <cfRule type="containsText" dxfId="3318" priority="3316" operator="containsText" text="Param">
      <formula>NOT(ISERROR(SEARCH("Param",G404)))</formula>
    </cfRule>
  </conditionalFormatting>
  <conditionalFormatting sqref="I404">
    <cfRule type="cellIs" dxfId="3317" priority="3315" operator="lessThan">
      <formula>0</formula>
    </cfRule>
  </conditionalFormatting>
  <conditionalFormatting sqref="D404">
    <cfRule type="containsText" dxfId="3316" priority="3313" operator="containsText" text="Dec">
      <formula>NOT(ISERROR(SEARCH("Dec",D404)))</formula>
    </cfRule>
    <cfRule type="containsText" dxfId="3315" priority="3314" operator="containsText" text="Inc">
      <formula>NOT(ISERROR(SEARCH("Inc",D404)))</formula>
    </cfRule>
  </conditionalFormatting>
  <conditionalFormatting sqref="F404">
    <cfRule type="cellIs" dxfId="3314" priority="3311" operator="equal">
      <formula>"Unlocked"</formula>
    </cfRule>
    <cfRule type="cellIs" dxfId="3313" priority="3312" operator="equal">
      <formula>"Locked"</formula>
    </cfRule>
  </conditionalFormatting>
  <conditionalFormatting sqref="G404">
    <cfRule type="containsText" dxfId="3312" priority="3310" operator="containsText" text="Param">
      <formula>NOT(ISERROR(SEARCH("Param",G404)))</formula>
    </cfRule>
  </conditionalFormatting>
  <conditionalFormatting sqref="I404">
    <cfRule type="cellIs" dxfId="3311" priority="3309" operator="lessThan">
      <formula>0</formula>
    </cfRule>
  </conditionalFormatting>
  <conditionalFormatting sqref="D404">
    <cfRule type="containsText" dxfId="3310" priority="3307" operator="containsText" text="Dec">
      <formula>NOT(ISERROR(SEARCH("Dec",D404)))</formula>
    </cfRule>
    <cfRule type="containsText" dxfId="3309" priority="3308" operator="containsText" text="Inc">
      <formula>NOT(ISERROR(SEARCH("Inc",D404)))</formula>
    </cfRule>
  </conditionalFormatting>
  <conditionalFormatting sqref="F404">
    <cfRule type="cellIs" dxfId="3308" priority="3305" operator="equal">
      <formula>"Unlocked"</formula>
    </cfRule>
    <cfRule type="cellIs" dxfId="3307" priority="3306" operator="equal">
      <formula>"Locked"</formula>
    </cfRule>
  </conditionalFormatting>
  <conditionalFormatting sqref="G404">
    <cfRule type="containsText" dxfId="3306" priority="3304" operator="containsText" text="Param">
      <formula>NOT(ISERROR(SEARCH("Param",G404)))</formula>
    </cfRule>
  </conditionalFormatting>
  <conditionalFormatting sqref="I404">
    <cfRule type="cellIs" dxfId="3305" priority="3303" operator="lessThan">
      <formula>0</formula>
    </cfRule>
  </conditionalFormatting>
  <conditionalFormatting sqref="D404">
    <cfRule type="containsText" dxfId="3304" priority="3301" operator="containsText" text="Dec">
      <formula>NOT(ISERROR(SEARCH("Dec",D404)))</formula>
    </cfRule>
    <cfRule type="containsText" dxfId="3303" priority="3302" operator="containsText" text="Inc">
      <formula>NOT(ISERROR(SEARCH("Inc",D404)))</formula>
    </cfRule>
  </conditionalFormatting>
  <conditionalFormatting sqref="F404">
    <cfRule type="cellIs" dxfId="3302" priority="3299" operator="equal">
      <formula>"Unlocked"</formula>
    </cfRule>
    <cfRule type="cellIs" dxfId="3301" priority="3300" operator="equal">
      <formula>"Locked"</formula>
    </cfRule>
  </conditionalFormatting>
  <conditionalFormatting sqref="G404">
    <cfRule type="containsText" dxfId="3300" priority="3298" operator="containsText" text="Param">
      <formula>NOT(ISERROR(SEARCH("Param",G404)))</formula>
    </cfRule>
  </conditionalFormatting>
  <conditionalFormatting sqref="I404">
    <cfRule type="cellIs" dxfId="3299" priority="3297" operator="lessThan">
      <formula>0</formula>
    </cfRule>
  </conditionalFormatting>
  <conditionalFormatting sqref="D404">
    <cfRule type="containsText" dxfId="3298" priority="3295" operator="containsText" text="Dec">
      <formula>NOT(ISERROR(SEARCH("Dec",D404)))</formula>
    </cfRule>
    <cfRule type="containsText" dxfId="3297" priority="3296" operator="containsText" text="Inc">
      <formula>NOT(ISERROR(SEARCH("Inc",D404)))</formula>
    </cfRule>
  </conditionalFormatting>
  <conditionalFormatting sqref="F404">
    <cfRule type="cellIs" dxfId="3296" priority="3293" operator="equal">
      <formula>"Unlocked"</formula>
    </cfRule>
    <cfRule type="cellIs" dxfId="3295" priority="3294" operator="equal">
      <formula>"Locked"</formula>
    </cfRule>
  </conditionalFormatting>
  <conditionalFormatting sqref="G404">
    <cfRule type="containsText" dxfId="3294" priority="3292" operator="containsText" text="Param">
      <formula>NOT(ISERROR(SEARCH("Param",G404)))</formula>
    </cfRule>
  </conditionalFormatting>
  <conditionalFormatting sqref="I404">
    <cfRule type="cellIs" dxfId="3293" priority="3291" operator="lessThan">
      <formula>0</formula>
    </cfRule>
  </conditionalFormatting>
  <conditionalFormatting sqref="D404">
    <cfRule type="containsText" dxfId="3292" priority="3289" operator="containsText" text="Dec">
      <formula>NOT(ISERROR(SEARCH("Dec",D404)))</formula>
    </cfRule>
    <cfRule type="containsText" dxfId="3291" priority="3290" operator="containsText" text="Inc">
      <formula>NOT(ISERROR(SEARCH("Inc",D404)))</formula>
    </cfRule>
  </conditionalFormatting>
  <conditionalFormatting sqref="F404">
    <cfRule type="cellIs" dxfId="3290" priority="3287" operator="equal">
      <formula>"Unlocked"</formula>
    </cfRule>
    <cfRule type="cellIs" dxfId="3289" priority="3288" operator="equal">
      <formula>"Locked"</formula>
    </cfRule>
  </conditionalFormatting>
  <conditionalFormatting sqref="G404">
    <cfRule type="containsText" dxfId="3288" priority="3286" operator="containsText" text="Param">
      <formula>NOT(ISERROR(SEARCH("Param",G404)))</formula>
    </cfRule>
  </conditionalFormatting>
  <conditionalFormatting sqref="I404">
    <cfRule type="cellIs" dxfId="3287" priority="3285" operator="lessThan">
      <formula>0</formula>
    </cfRule>
  </conditionalFormatting>
  <conditionalFormatting sqref="D404">
    <cfRule type="containsText" dxfId="3286" priority="3283" operator="containsText" text="Dec">
      <formula>NOT(ISERROR(SEARCH("Dec",D404)))</formula>
    </cfRule>
    <cfRule type="containsText" dxfId="3285" priority="3284" operator="containsText" text="Inc">
      <formula>NOT(ISERROR(SEARCH("Inc",D404)))</formula>
    </cfRule>
  </conditionalFormatting>
  <conditionalFormatting sqref="F404">
    <cfRule type="cellIs" dxfId="3284" priority="3281" operator="equal">
      <formula>"Unlocked"</formula>
    </cfRule>
    <cfRule type="cellIs" dxfId="3283" priority="3282" operator="equal">
      <formula>"Locked"</formula>
    </cfRule>
  </conditionalFormatting>
  <conditionalFormatting sqref="G404">
    <cfRule type="containsText" dxfId="3282" priority="3280" operator="containsText" text="Param">
      <formula>NOT(ISERROR(SEARCH("Param",G404)))</formula>
    </cfRule>
  </conditionalFormatting>
  <conditionalFormatting sqref="I404">
    <cfRule type="cellIs" dxfId="3281" priority="3279" operator="lessThan">
      <formula>0</formula>
    </cfRule>
  </conditionalFormatting>
  <conditionalFormatting sqref="D404">
    <cfRule type="containsText" dxfId="3280" priority="3277" operator="containsText" text="Dec">
      <formula>NOT(ISERROR(SEARCH("Dec",D404)))</formula>
    </cfRule>
    <cfRule type="containsText" dxfId="3279" priority="3278" operator="containsText" text="Inc">
      <formula>NOT(ISERROR(SEARCH("Inc",D404)))</formula>
    </cfRule>
  </conditionalFormatting>
  <conditionalFormatting sqref="F404">
    <cfRule type="cellIs" dxfId="3278" priority="3275" operator="equal">
      <formula>"Unlocked"</formula>
    </cfRule>
    <cfRule type="cellIs" dxfId="3277" priority="3276" operator="equal">
      <formula>"Locked"</formula>
    </cfRule>
  </conditionalFormatting>
  <conditionalFormatting sqref="G404">
    <cfRule type="containsText" dxfId="3276" priority="3274" operator="containsText" text="Param">
      <formula>NOT(ISERROR(SEARCH("Param",G404)))</formula>
    </cfRule>
  </conditionalFormatting>
  <conditionalFormatting sqref="I404">
    <cfRule type="cellIs" dxfId="3275" priority="3273" operator="lessThan">
      <formula>0</formula>
    </cfRule>
  </conditionalFormatting>
  <conditionalFormatting sqref="D404">
    <cfRule type="containsText" dxfId="3274" priority="3271" operator="containsText" text="Dec">
      <formula>NOT(ISERROR(SEARCH("Dec",D404)))</formula>
    </cfRule>
    <cfRule type="containsText" dxfId="3273" priority="3272" operator="containsText" text="Inc">
      <formula>NOT(ISERROR(SEARCH("Inc",D404)))</formula>
    </cfRule>
  </conditionalFormatting>
  <conditionalFormatting sqref="F404">
    <cfRule type="cellIs" dxfId="3272" priority="3269" operator="equal">
      <formula>"Unlocked"</formula>
    </cfRule>
    <cfRule type="cellIs" dxfId="3271" priority="3270" operator="equal">
      <formula>"Locked"</formula>
    </cfRule>
  </conditionalFormatting>
  <conditionalFormatting sqref="G404">
    <cfRule type="containsText" dxfId="3270" priority="3268" operator="containsText" text="Param">
      <formula>NOT(ISERROR(SEARCH("Param",G404)))</formula>
    </cfRule>
  </conditionalFormatting>
  <conditionalFormatting sqref="I404">
    <cfRule type="cellIs" dxfId="3269" priority="3267" operator="lessThan">
      <formula>0</formula>
    </cfRule>
  </conditionalFormatting>
  <conditionalFormatting sqref="D404">
    <cfRule type="containsText" dxfId="3268" priority="3265" operator="containsText" text="Dec">
      <formula>NOT(ISERROR(SEARCH("Dec",D404)))</formula>
    </cfRule>
    <cfRule type="containsText" dxfId="3267" priority="3266" operator="containsText" text="Inc">
      <formula>NOT(ISERROR(SEARCH("Inc",D404)))</formula>
    </cfRule>
  </conditionalFormatting>
  <conditionalFormatting sqref="F404">
    <cfRule type="cellIs" dxfId="3266" priority="3263" operator="equal">
      <formula>"Unlocked"</formula>
    </cfRule>
    <cfRule type="cellIs" dxfId="3265" priority="3264" operator="equal">
      <formula>"Locked"</formula>
    </cfRule>
  </conditionalFormatting>
  <conditionalFormatting sqref="G404">
    <cfRule type="containsText" dxfId="3264" priority="3262" operator="containsText" text="Param">
      <formula>NOT(ISERROR(SEARCH("Param",G404)))</formula>
    </cfRule>
  </conditionalFormatting>
  <conditionalFormatting sqref="I404">
    <cfRule type="cellIs" dxfId="3263" priority="3261" operator="lessThan">
      <formula>0</formula>
    </cfRule>
  </conditionalFormatting>
  <conditionalFormatting sqref="D404">
    <cfRule type="containsText" dxfId="3262" priority="3259" operator="containsText" text="Dec">
      <formula>NOT(ISERROR(SEARCH("Dec",D404)))</formula>
    </cfRule>
    <cfRule type="containsText" dxfId="3261" priority="3260" operator="containsText" text="Inc">
      <formula>NOT(ISERROR(SEARCH("Inc",D404)))</formula>
    </cfRule>
  </conditionalFormatting>
  <conditionalFormatting sqref="F404">
    <cfRule type="cellIs" dxfId="3260" priority="3257" operator="equal">
      <formula>"Unlocked"</formula>
    </cfRule>
    <cfRule type="cellIs" dxfId="3259" priority="3258" operator="equal">
      <formula>"Locked"</formula>
    </cfRule>
  </conditionalFormatting>
  <conditionalFormatting sqref="G404">
    <cfRule type="containsText" dxfId="3258" priority="3256" operator="containsText" text="Param">
      <formula>NOT(ISERROR(SEARCH("Param",G404)))</formula>
    </cfRule>
  </conditionalFormatting>
  <conditionalFormatting sqref="I404">
    <cfRule type="cellIs" dxfId="3257" priority="3255" operator="lessThan">
      <formula>0</formula>
    </cfRule>
  </conditionalFormatting>
  <conditionalFormatting sqref="D404">
    <cfRule type="containsText" dxfId="3256" priority="3253" operator="containsText" text="Dec">
      <formula>NOT(ISERROR(SEARCH("Dec",D404)))</formula>
    </cfRule>
    <cfRule type="containsText" dxfId="3255" priority="3254" operator="containsText" text="Inc">
      <formula>NOT(ISERROR(SEARCH("Inc",D404)))</formula>
    </cfRule>
  </conditionalFormatting>
  <conditionalFormatting sqref="F404">
    <cfRule type="cellIs" dxfId="3254" priority="3251" operator="equal">
      <formula>"Unlocked"</formula>
    </cfRule>
    <cfRule type="cellIs" dxfId="3253" priority="3252" operator="equal">
      <formula>"Locked"</formula>
    </cfRule>
  </conditionalFormatting>
  <conditionalFormatting sqref="G404">
    <cfRule type="containsText" dxfId="3252" priority="3250" operator="containsText" text="Param">
      <formula>NOT(ISERROR(SEARCH("Param",G404)))</formula>
    </cfRule>
  </conditionalFormatting>
  <conditionalFormatting sqref="I404">
    <cfRule type="cellIs" dxfId="3251" priority="3249" operator="lessThan">
      <formula>0</formula>
    </cfRule>
  </conditionalFormatting>
  <conditionalFormatting sqref="D404">
    <cfRule type="containsText" dxfId="3250" priority="3247" operator="containsText" text="Dec">
      <formula>NOT(ISERROR(SEARCH("Dec",D404)))</formula>
    </cfRule>
    <cfRule type="containsText" dxfId="3249" priority="3248" operator="containsText" text="Inc">
      <formula>NOT(ISERROR(SEARCH("Inc",D404)))</formula>
    </cfRule>
  </conditionalFormatting>
  <conditionalFormatting sqref="F405:F407">
    <cfRule type="cellIs" dxfId="3248" priority="3245" operator="equal">
      <formula>"Unlocked"</formula>
    </cfRule>
    <cfRule type="cellIs" dxfId="3247" priority="3246" operator="equal">
      <formula>"Locked"</formula>
    </cfRule>
  </conditionalFormatting>
  <conditionalFormatting sqref="G405:G407">
    <cfRule type="containsText" dxfId="3246" priority="3244" operator="containsText" text="Param">
      <formula>NOT(ISERROR(SEARCH("Param",G405)))</formula>
    </cfRule>
  </conditionalFormatting>
  <conditionalFormatting sqref="I405:I407">
    <cfRule type="cellIs" dxfId="3245" priority="3243" operator="lessThan">
      <formula>0</formula>
    </cfRule>
  </conditionalFormatting>
  <conditionalFormatting sqref="D405:D407">
    <cfRule type="containsText" dxfId="3244" priority="3241" operator="containsText" text="Dec">
      <formula>NOT(ISERROR(SEARCH("Dec",D405)))</formula>
    </cfRule>
    <cfRule type="containsText" dxfId="3243" priority="3242" operator="containsText" text="Inc">
      <formula>NOT(ISERROR(SEARCH("Inc",D405)))</formula>
    </cfRule>
  </conditionalFormatting>
  <conditionalFormatting sqref="F405:F407">
    <cfRule type="cellIs" dxfId="3242" priority="3239" operator="equal">
      <formula>"Unlocked"</formula>
    </cfRule>
    <cfRule type="cellIs" dxfId="3241" priority="3240" operator="equal">
      <formula>"Locked"</formula>
    </cfRule>
  </conditionalFormatting>
  <conditionalFormatting sqref="G405:G407">
    <cfRule type="containsText" dxfId="3240" priority="3238" operator="containsText" text="Param">
      <formula>NOT(ISERROR(SEARCH("Param",G405)))</formula>
    </cfRule>
  </conditionalFormatting>
  <conditionalFormatting sqref="I405:I407">
    <cfRule type="cellIs" dxfId="3239" priority="3237" operator="lessThan">
      <formula>0</formula>
    </cfRule>
  </conditionalFormatting>
  <conditionalFormatting sqref="D405:D407">
    <cfRule type="containsText" dxfId="3238" priority="3235" operator="containsText" text="Dec">
      <formula>NOT(ISERROR(SEARCH("Dec",D405)))</formula>
    </cfRule>
    <cfRule type="containsText" dxfId="3237" priority="3236" operator="containsText" text="Inc">
      <formula>NOT(ISERROR(SEARCH("Inc",D405)))</formula>
    </cfRule>
  </conditionalFormatting>
  <conditionalFormatting sqref="F405:F407">
    <cfRule type="cellIs" dxfId="3236" priority="3233" operator="equal">
      <formula>"Unlocked"</formula>
    </cfRule>
    <cfRule type="cellIs" dxfId="3235" priority="3234" operator="equal">
      <formula>"Locked"</formula>
    </cfRule>
  </conditionalFormatting>
  <conditionalFormatting sqref="G405:G407">
    <cfRule type="containsText" dxfId="3234" priority="3232" operator="containsText" text="Param">
      <formula>NOT(ISERROR(SEARCH("Param",G405)))</formula>
    </cfRule>
  </conditionalFormatting>
  <conditionalFormatting sqref="I405:I407">
    <cfRule type="cellIs" dxfId="3233" priority="3231" operator="lessThan">
      <formula>0</formula>
    </cfRule>
  </conditionalFormatting>
  <conditionalFormatting sqref="D405:D407">
    <cfRule type="containsText" dxfId="3232" priority="3229" operator="containsText" text="Dec">
      <formula>NOT(ISERROR(SEARCH("Dec",D405)))</formula>
    </cfRule>
    <cfRule type="containsText" dxfId="3231" priority="3230" operator="containsText" text="Inc">
      <formula>NOT(ISERROR(SEARCH("Inc",D405)))</formula>
    </cfRule>
  </conditionalFormatting>
  <conditionalFormatting sqref="F405:F407">
    <cfRule type="cellIs" dxfId="3230" priority="3227" operator="equal">
      <formula>"Unlocked"</formula>
    </cfRule>
    <cfRule type="cellIs" dxfId="3229" priority="3228" operator="equal">
      <formula>"Locked"</formula>
    </cfRule>
  </conditionalFormatting>
  <conditionalFormatting sqref="G405:G407">
    <cfRule type="containsText" dxfId="3228" priority="3226" operator="containsText" text="Param">
      <formula>NOT(ISERROR(SEARCH("Param",G405)))</formula>
    </cfRule>
  </conditionalFormatting>
  <conditionalFormatting sqref="I405:I407">
    <cfRule type="cellIs" dxfId="3227" priority="3225" operator="lessThan">
      <formula>0</formula>
    </cfRule>
  </conditionalFormatting>
  <conditionalFormatting sqref="D405:D407">
    <cfRule type="containsText" dxfId="3226" priority="3223" operator="containsText" text="Dec">
      <formula>NOT(ISERROR(SEARCH("Dec",D405)))</formula>
    </cfRule>
    <cfRule type="containsText" dxfId="3225" priority="3224" operator="containsText" text="Inc">
      <formula>NOT(ISERROR(SEARCH("Inc",D405)))</formula>
    </cfRule>
  </conditionalFormatting>
  <conditionalFormatting sqref="F405:F407">
    <cfRule type="cellIs" dxfId="3224" priority="3221" operator="equal">
      <formula>"Unlocked"</formula>
    </cfRule>
    <cfRule type="cellIs" dxfId="3223" priority="3222" operator="equal">
      <formula>"Locked"</formula>
    </cfRule>
  </conditionalFormatting>
  <conditionalFormatting sqref="G405:G407">
    <cfRule type="containsText" dxfId="3222" priority="3220" operator="containsText" text="Param">
      <formula>NOT(ISERROR(SEARCH("Param",G405)))</formula>
    </cfRule>
  </conditionalFormatting>
  <conditionalFormatting sqref="I405:I407">
    <cfRule type="cellIs" dxfId="3221" priority="3219" operator="lessThan">
      <formula>0</formula>
    </cfRule>
  </conditionalFormatting>
  <conditionalFormatting sqref="D405:D407">
    <cfRule type="containsText" dxfId="3220" priority="3217" operator="containsText" text="Dec">
      <formula>NOT(ISERROR(SEARCH("Dec",D405)))</formula>
    </cfRule>
    <cfRule type="containsText" dxfId="3219" priority="3218" operator="containsText" text="Inc">
      <formula>NOT(ISERROR(SEARCH("Inc",D405)))</formula>
    </cfRule>
  </conditionalFormatting>
  <conditionalFormatting sqref="F405:F407">
    <cfRule type="cellIs" dxfId="3218" priority="3215" operator="equal">
      <formula>"Unlocked"</formula>
    </cfRule>
    <cfRule type="cellIs" dxfId="3217" priority="3216" operator="equal">
      <formula>"Locked"</formula>
    </cfRule>
  </conditionalFormatting>
  <conditionalFormatting sqref="G405:G407">
    <cfRule type="containsText" dxfId="3216" priority="3214" operator="containsText" text="Param">
      <formula>NOT(ISERROR(SEARCH("Param",G405)))</formula>
    </cfRule>
  </conditionalFormatting>
  <conditionalFormatting sqref="I405:I407">
    <cfRule type="cellIs" dxfId="3215" priority="3213" operator="lessThan">
      <formula>0</formula>
    </cfRule>
  </conditionalFormatting>
  <conditionalFormatting sqref="D405:D407">
    <cfRule type="containsText" dxfId="3214" priority="3211" operator="containsText" text="Dec">
      <formula>NOT(ISERROR(SEARCH("Dec",D405)))</formula>
    </cfRule>
    <cfRule type="containsText" dxfId="3213" priority="3212" operator="containsText" text="Inc">
      <formula>NOT(ISERROR(SEARCH("Inc",D405)))</formula>
    </cfRule>
  </conditionalFormatting>
  <conditionalFormatting sqref="F405:F407">
    <cfRule type="cellIs" dxfId="3212" priority="3209" operator="equal">
      <formula>"Unlocked"</formula>
    </cfRule>
    <cfRule type="cellIs" dxfId="3211" priority="3210" operator="equal">
      <formula>"Locked"</formula>
    </cfRule>
  </conditionalFormatting>
  <conditionalFormatting sqref="G405:G407">
    <cfRule type="containsText" dxfId="3210" priority="3208" operator="containsText" text="Param">
      <formula>NOT(ISERROR(SEARCH("Param",G405)))</formula>
    </cfRule>
  </conditionalFormatting>
  <conditionalFormatting sqref="I405:I407">
    <cfRule type="cellIs" dxfId="3209" priority="3207" operator="lessThan">
      <formula>0</formula>
    </cfRule>
  </conditionalFormatting>
  <conditionalFormatting sqref="D405:D407">
    <cfRule type="containsText" dxfId="3208" priority="3205" operator="containsText" text="Dec">
      <formula>NOT(ISERROR(SEARCH("Dec",D405)))</formula>
    </cfRule>
    <cfRule type="containsText" dxfId="3207" priority="3206" operator="containsText" text="Inc">
      <formula>NOT(ISERROR(SEARCH("Inc",D405)))</formula>
    </cfRule>
  </conditionalFormatting>
  <conditionalFormatting sqref="F405">
    <cfRule type="cellIs" dxfId="3206" priority="3203" operator="equal">
      <formula>"Unlocked"</formula>
    </cfRule>
    <cfRule type="cellIs" dxfId="3205" priority="3204" operator="equal">
      <formula>"Locked"</formula>
    </cfRule>
  </conditionalFormatting>
  <conditionalFormatting sqref="G405">
    <cfRule type="containsText" dxfId="3204" priority="3202" operator="containsText" text="Param">
      <formula>NOT(ISERROR(SEARCH("Param",G405)))</formula>
    </cfRule>
  </conditionalFormatting>
  <conditionalFormatting sqref="I405">
    <cfRule type="cellIs" dxfId="3203" priority="3201" operator="lessThan">
      <formula>0</formula>
    </cfRule>
  </conditionalFormatting>
  <conditionalFormatting sqref="D405">
    <cfRule type="containsText" dxfId="3202" priority="3199" operator="containsText" text="Dec">
      <formula>NOT(ISERROR(SEARCH("Dec",D405)))</formula>
    </cfRule>
    <cfRule type="containsText" dxfId="3201" priority="3200" operator="containsText" text="Inc">
      <formula>NOT(ISERROR(SEARCH("Inc",D405)))</formula>
    </cfRule>
  </conditionalFormatting>
  <conditionalFormatting sqref="F406:F407">
    <cfRule type="cellIs" dxfId="3200" priority="3197" operator="equal">
      <formula>"Unlocked"</formula>
    </cfRule>
    <cfRule type="cellIs" dxfId="3199" priority="3198" operator="equal">
      <formula>"Locked"</formula>
    </cfRule>
  </conditionalFormatting>
  <conditionalFormatting sqref="G406:G407">
    <cfRule type="containsText" dxfId="3198" priority="3196" operator="containsText" text="Param">
      <formula>NOT(ISERROR(SEARCH("Param",G406)))</formula>
    </cfRule>
  </conditionalFormatting>
  <conditionalFormatting sqref="I406:I407">
    <cfRule type="cellIs" dxfId="3197" priority="3195" operator="lessThan">
      <formula>0</formula>
    </cfRule>
  </conditionalFormatting>
  <conditionalFormatting sqref="D406:D407">
    <cfRule type="containsText" dxfId="3196" priority="3193" operator="containsText" text="Dec">
      <formula>NOT(ISERROR(SEARCH("Dec",D406)))</formula>
    </cfRule>
    <cfRule type="containsText" dxfId="3195" priority="3194" operator="containsText" text="Inc">
      <formula>NOT(ISERROR(SEARCH("Inc",D406)))</formula>
    </cfRule>
  </conditionalFormatting>
  <conditionalFormatting sqref="F408:F413">
    <cfRule type="cellIs" dxfId="3194" priority="3191" operator="equal">
      <formula>"Unlocked"</formula>
    </cfRule>
    <cfRule type="cellIs" dxfId="3193" priority="3192" operator="equal">
      <formula>"Locked"</formula>
    </cfRule>
  </conditionalFormatting>
  <conditionalFormatting sqref="G408:G413">
    <cfRule type="containsText" dxfId="3192" priority="3190" operator="containsText" text="Param">
      <formula>NOT(ISERROR(SEARCH("Param",G408)))</formula>
    </cfRule>
  </conditionalFormatting>
  <conditionalFormatting sqref="I408:I413">
    <cfRule type="cellIs" dxfId="3191" priority="3189" operator="lessThan">
      <formula>0</formula>
    </cfRule>
  </conditionalFormatting>
  <conditionalFormatting sqref="D408:D413">
    <cfRule type="containsText" dxfId="3190" priority="3187" operator="containsText" text="Dec">
      <formula>NOT(ISERROR(SEARCH("Dec",D408)))</formula>
    </cfRule>
    <cfRule type="containsText" dxfId="3189" priority="3188" operator="containsText" text="Inc">
      <formula>NOT(ISERROR(SEARCH("Inc",D408)))</formula>
    </cfRule>
  </conditionalFormatting>
  <conditionalFormatting sqref="F408:F410">
    <cfRule type="cellIs" dxfId="3188" priority="3185" operator="equal">
      <formula>"Unlocked"</formula>
    </cfRule>
    <cfRule type="cellIs" dxfId="3187" priority="3186" operator="equal">
      <formula>"Locked"</formula>
    </cfRule>
  </conditionalFormatting>
  <conditionalFormatting sqref="G408:G410">
    <cfRule type="containsText" dxfId="3186" priority="3184" operator="containsText" text="Param">
      <formula>NOT(ISERROR(SEARCH("Param",G408)))</formula>
    </cfRule>
  </conditionalFormatting>
  <conditionalFormatting sqref="I408:I410">
    <cfRule type="cellIs" dxfId="3185" priority="3183" operator="lessThan">
      <formula>0</formula>
    </cfRule>
  </conditionalFormatting>
  <conditionalFormatting sqref="D408:D410">
    <cfRule type="containsText" dxfId="3184" priority="3181" operator="containsText" text="Dec">
      <formula>NOT(ISERROR(SEARCH("Dec",D408)))</formula>
    </cfRule>
    <cfRule type="containsText" dxfId="3183" priority="3182" operator="containsText" text="Inc">
      <formula>NOT(ISERROR(SEARCH("Inc",D408)))</formula>
    </cfRule>
  </conditionalFormatting>
  <conditionalFormatting sqref="F408:F410">
    <cfRule type="cellIs" dxfId="3182" priority="3179" operator="equal">
      <formula>"Unlocked"</formula>
    </cfRule>
    <cfRule type="cellIs" dxfId="3181" priority="3180" operator="equal">
      <formula>"Locked"</formula>
    </cfRule>
  </conditionalFormatting>
  <conditionalFormatting sqref="G408:G410">
    <cfRule type="containsText" dxfId="3180" priority="3178" operator="containsText" text="Param">
      <formula>NOT(ISERROR(SEARCH("Param",G408)))</formula>
    </cfRule>
  </conditionalFormatting>
  <conditionalFormatting sqref="I408:I410">
    <cfRule type="cellIs" dxfId="3179" priority="3177" operator="lessThan">
      <formula>0</formula>
    </cfRule>
  </conditionalFormatting>
  <conditionalFormatting sqref="D408:D410">
    <cfRule type="containsText" dxfId="3178" priority="3175" operator="containsText" text="Dec">
      <formula>NOT(ISERROR(SEARCH("Dec",D408)))</formula>
    </cfRule>
    <cfRule type="containsText" dxfId="3177" priority="3176" operator="containsText" text="Inc">
      <formula>NOT(ISERROR(SEARCH("Inc",D408)))</formula>
    </cfRule>
  </conditionalFormatting>
  <conditionalFormatting sqref="F408:F410">
    <cfRule type="cellIs" dxfId="3176" priority="3173" operator="equal">
      <formula>"Unlocked"</formula>
    </cfRule>
    <cfRule type="cellIs" dxfId="3175" priority="3174" operator="equal">
      <formula>"Locked"</formula>
    </cfRule>
  </conditionalFormatting>
  <conditionalFormatting sqref="G408:G410">
    <cfRule type="containsText" dxfId="3174" priority="3172" operator="containsText" text="Param">
      <formula>NOT(ISERROR(SEARCH("Param",G408)))</formula>
    </cfRule>
  </conditionalFormatting>
  <conditionalFormatting sqref="I408:I410">
    <cfRule type="cellIs" dxfId="3173" priority="3171" operator="lessThan">
      <formula>0</formula>
    </cfRule>
  </conditionalFormatting>
  <conditionalFormatting sqref="D408:D410">
    <cfRule type="containsText" dxfId="3172" priority="3169" operator="containsText" text="Dec">
      <formula>NOT(ISERROR(SEARCH("Dec",D408)))</formula>
    </cfRule>
    <cfRule type="containsText" dxfId="3171" priority="3170" operator="containsText" text="Inc">
      <formula>NOT(ISERROR(SEARCH("Inc",D408)))</formula>
    </cfRule>
  </conditionalFormatting>
  <conditionalFormatting sqref="F408:F410">
    <cfRule type="cellIs" dxfId="3170" priority="3167" operator="equal">
      <formula>"Unlocked"</formula>
    </cfRule>
    <cfRule type="cellIs" dxfId="3169" priority="3168" operator="equal">
      <formula>"Locked"</formula>
    </cfRule>
  </conditionalFormatting>
  <conditionalFormatting sqref="G408:G410">
    <cfRule type="containsText" dxfId="3168" priority="3166" operator="containsText" text="Param">
      <formula>NOT(ISERROR(SEARCH("Param",G408)))</formula>
    </cfRule>
  </conditionalFormatting>
  <conditionalFormatting sqref="I408:I410">
    <cfRule type="cellIs" dxfId="3167" priority="3165" operator="lessThan">
      <formula>0</formula>
    </cfRule>
  </conditionalFormatting>
  <conditionalFormatting sqref="D408:D410">
    <cfRule type="containsText" dxfId="3166" priority="3163" operator="containsText" text="Dec">
      <formula>NOT(ISERROR(SEARCH("Dec",D408)))</formula>
    </cfRule>
    <cfRule type="containsText" dxfId="3165" priority="3164" operator="containsText" text="Inc">
      <formula>NOT(ISERROR(SEARCH("Inc",D408)))</formula>
    </cfRule>
  </conditionalFormatting>
  <conditionalFormatting sqref="F408:F410">
    <cfRule type="cellIs" dxfId="3164" priority="3161" operator="equal">
      <formula>"Unlocked"</formula>
    </cfRule>
    <cfRule type="cellIs" dxfId="3163" priority="3162" operator="equal">
      <formula>"Locked"</formula>
    </cfRule>
  </conditionalFormatting>
  <conditionalFormatting sqref="G408:G410">
    <cfRule type="containsText" dxfId="3162" priority="3160" operator="containsText" text="Param">
      <formula>NOT(ISERROR(SEARCH("Param",G408)))</formula>
    </cfRule>
  </conditionalFormatting>
  <conditionalFormatting sqref="I408:I410">
    <cfRule type="cellIs" dxfId="3161" priority="3159" operator="lessThan">
      <formula>0</formula>
    </cfRule>
  </conditionalFormatting>
  <conditionalFormatting sqref="D408:D410">
    <cfRule type="containsText" dxfId="3160" priority="3157" operator="containsText" text="Dec">
      <formula>NOT(ISERROR(SEARCH("Dec",D408)))</formula>
    </cfRule>
    <cfRule type="containsText" dxfId="3159" priority="3158" operator="containsText" text="Inc">
      <formula>NOT(ISERROR(SEARCH("Inc",D408)))</formula>
    </cfRule>
  </conditionalFormatting>
  <conditionalFormatting sqref="F408:F410">
    <cfRule type="cellIs" dxfId="3158" priority="3155" operator="equal">
      <formula>"Unlocked"</formula>
    </cfRule>
    <cfRule type="cellIs" dxfId="3157" priority="3156" operator="equal">
      <formula>"Locked"</formula>
    </cfRule>
  </conditionalFormatting>
  <conditionalFormatting sqref="G408:G410">
    <cfRule type="containsText" dxfId="3156" priority="3154" operator="containsText" text="Param">
      <formula>NOT(ISERROR(SEARCH("Param",G408)))</formula>
    </cfRule>
  </conditionalFormatting>
  <conditionalFormatting sqref="I408:I410">
    <cfRule type="cellIs" dxfId="3155" priority="3153" operator="lessThan">
      <formula>0</formula>
    </cfRule>
  </conditionalFormatting>
  <conditionalFormatting sqref="D408:D410">
    <cfRule type="containsText" dxfId="3154" priority="3151" operator="containsText" text="Dec">
      <formula>NOT(ISERROR(SEARCH("Dec",D408)))</formula>
    </cfRule>
    <cfRule type="containsText" dxfId="3153" priority="3152" operator="containsText" text="Inc">
      <formula>NOT(ISERROR(SEARCH("Inc",D408)))</formula>
    </cfRule>
  </conditionalFormatting>
  <conditionalFormatting sqref="F408:F410">
    <cfRule type="cellIs" dxfId="3152" priority="3149" operator="equal">
      <formula>"Unlocked"</formula>
    </cfRule>
    <cfRule type="cellIs" dxfId="3151" priority="3150" operator="equal">
      <formula>"Locked"</formula>
    </cfRule>
  </conditionalFormatting>
  <conditionalFormatting sqref="G408:G410">
    <cfRule type="containsText" dxfId="3150" priority="3148" operator="containsText" text="Param">
      <formula>NOT(ISERROR(SEARCH("Param",G408)))</formula>
    </cfRule>
  </conditionalFormatting>
  <conditionalFormatting sqref="I408:I410">
    <cfRule type="cellIs" dxfId="3149" priority="3147" operator="lessThan">
      <formula>0</formula>
    </cfRule>
  </conditionalFormatting>
  <conditionalFormatting sqref="D408:D410">
    <cfRule type="containsText" dxfId="3148" priority="3145" operator="containsText" text="Dec">
      <formula>NOT(ISERROR(SEARCH("Dec",D408)))</formula>
    </cfRule>
    <cfRule type="containsText" dxfId="3147" priority="3146" operator="containsText" text="Inc">
      <formula>NOT(ISERROR(SEARCH("Inc",D408)))</formula>
    </cfRule>
  </conditionalFormatting>
  <conditionalFormatting sqref="F408:F409">
    <cfRule type="cellIs" dxfId="3146" priority="3143" operator="equal">
      <formula>"Unlocked"</formula>
    </cfRule>
    <cfRule type="cellIs" dxfId="3145" priority="3144" operator="equal">
      <formula>"Locked"</formula>
    </cfRule>
  </conditionalFormatting>
  <conditionalFormatting sqref="G408:G409">
    <cfRule type="containsText" dxfId="3144" priority="3142" operator="containsText" text="Param">
      <formula>NOT(ISERROR(SEARCH("Param",G408)))</formula>
    </cfRule>
  </conditionalFormatting>
  <conditionalFormatting sqref="I408:I409">
    <cfRule type="cellIs" dxfId="3143" priority="3141" operator="lessThan">
      <formula>0</formula>
    </cfRule>
  </conditionalFormatting>
  <conditionalFormatting sqref="D408:D409">
    <cfRule type="containsText" dxfId="3142" priority="3139" operator="containsText" text="Dec">
      <formula>NOT(ISERROR(SEARCH("Dec",D408)))</formula>
    </cfRule>
    <cfRule type="containsText" dxfId="3141" priority="3140" operator="containsText" text="Inc">
      <formula>NOT(ISERROR(SEARCH("Inc",D408)))</formula>
    </cfRule>
  </conditionalFormatting>
  <conditionalFormatting sqref="F408:F409">
    <cfRule type="cellIs" dxfId="3140" priority="3137" operator="equal">
      <formula>"Unlocked"</formula>
    </cfRule>
    <cfRule type="cellIs" dxfId="3139" priority="3138" operator="equal">
      <formula>"Locked"</formula>
    </cfRule>
  </conditionalFormatting>
  <conditionalFormatting sqref="G408:G409">
    <cfRule type="containsText" dxfId="3138" priority="3136" operator="containsText" text="Param">
      <formula>NOT(ISERROR(SEARCH("Param",G408)))</formula>
    </cfRule>
  </conditionalFormatting>
  <conditionalFormatting sqref="I408:I409">
    <cfRule type="cellIs" dxfId="3137" priority="3135" operator="lessThan">
      <formula>0</formula>
    </cfRule>
  </conditionalFormatting>
  <conditionalFormatting sqref="D408:D409">
    <cfRule type="containsText" dxfId="3136" priority="3133" operator="containsText" text="Dec">
      <formula>NOT(ISERROR(SEARCH("Dec",D408)))</formula>
    </cfRule>
    <cfRule type="containsText" dxfId="3135" priority="3134" operator="containsText" text="Inc">
      <formula>NOT(ISERROR(SEARCH("Inc",D408)))</formula>
    </cfRule>
  </conditionalFormatting>
  <conditionalFormatting sqref="F408:F409">
    <cfRule type="cellIs" dxfId="3134" priority="3131" operator="equal">
      <formula>"Unlocked"</formula>
    </cfRule>
    <cfRule type="cellIs" dxfId="3133" priority="3132" operator="equal">
      <formula>"Locked"</formula>
    </cfRule>
  </conditionalFormatting>
  <conditionalFormatting sqref="G408:G409">
    <cfRule type="containsText" dxfId="3132" priority="3130" operator="containsText" text="Param">
      <formula>NOT(ISERROR(SEARCH("Param",G408)))</formula>
    </cfRule>
  </conditionalFormatting>
  <conditionalFormatting sqref="I408:I409">
    <cfRule type="cellIs" dxfId="3131" priority="3129" operator="lessThan">
      <formula>0</formula>
    </cfRule>
  </conditionalFormatting>
  <conditionalFormatting sqref="D408:D409">
    <cfRule type="containsText" dxfId="3130" priority="3127" operator="containsText" text="Dec">
      <formula>NOT(ISERROR(SEARCH("Dec",D408)))</formula>
    </cfRule>
    <cfRule type="containsText" dxfId="3129" priority="3128" operator="containsText" text="Inc">
      <formula>NOT(ISERROR(SEARCH("Inc",D408)))</formula>
    </cfRule>
  </conditionalFormatting>
  <conditionalFormatting sqref="F408:F409">
    <cfRule type="cellIs" dxfId="3128" priority="3125" operator="equal">
      <formula>"Unlocked"</formula>
    </cfRule>
    <cfRule type="cellIs" dxfId="3127" priority="3126" operator="equal">
      <formula>"Locked"</formula>
    </cfRule>
  </conditionalFormatting>
  <conditionalFormatting sqref="G408:G409">
    <cfRule type="containsText" dxfId="3126" priority="3124" operator="containsText" text="Param">
      <formula>NOT(ISERROR(SEARCH("Param",G408)))</formula>
    </cfRule>
  </conditionalFormatting>
  <conditionalFormatting sqref="I408:I409">
    <cfRule type="cellIs" dxfId="3125" priority="3123" operator="lessThan">
      <formula>0</formula>
    </cfRule>
  </conditionalFormatting>
  <conditionalFormatting sqref="D408:D409">
    <cfRule type="containsText" dxfId="3124" priority="3121" operator="containsText" text="Dec">
      <formula>NOT(ISERROR(SEARCH("Dec",D408)))</formula>
    </cfRule>
    <cfRule type="containsText" dxfId="3123" priority="3122" operator="containsText" text="Inc">
      <formula>NOT(ISERROR(SEARCH("Inc",D408)))</formula>
    </cfRule>
  </conditionalFormatting>
  <conditionalFormatting sqref="F408:F409">
    <cfRule type="cellIs" dxfId="3122" priority="3119" operator="equal">
      <formula>"Unlocked"</formula>
    </cfRule>
    <cfRule type="cellIs" dxfId="3121" priority="3120" operator="equal">
      <formula>"Locked"</formula>
    </cfRule>
  </conditionalFormatting>
  <conditionalFormatting sqref="G408:G409">
    <cfRule type="containsText" dxfId="3120" priority="3118" operator="containsText" text="Param">
      <formula>NOT(ISERROR(SEARCH("Param",G408)))</formula>
    </cfRule>
  </conditionalFormatting>
  <conditionalFormatting sqref="I408:I409">
    <cfRule type="cellIs" dxfId="3119" priority="3117" operator="lessThan">
      <formula>0</formula>
    </cfRule>
  </conditionalFormatting>
  <conditionalFormatting sqref="D408:D409">
    <cfRule type="containsText" dxfId="3118" priority="3115" operator="containsText" text="Dec">
      <formula>NOT(ISERROR(SEARCH("Dec",D408)))</formula>
    </cfRule>
    <cfRule type="containsText" dxfId="3117" priority="3116" operator="containsText" text="Inc">
      <formula>NOT(ISERROR(SEARCH("Inc",D408)))</formula>
    </cfRule>
  </conditionalFormatting>
  <conditionalFormatting sqref="F408:F409">
    <cfRule type="cellIs" dxfId="3116" priority="3113" operator="equal">
      <formula>"Unlocked"</formula>
    </cfRule>
    <cfRule type="cellIs" dxfId="3115" priority="3114" operator="equal">
      <formula>"Locked"</formula>
    </cfRule>
  </conditionalFormatting>
  <conditionalFormatting sqref="G408:G409">
    <cfRule type="containsText" dxfId="3114" priority="3112" operator="containsText" text="Param">
      <formula>NOT(ISERROR(SEARCH("Param",G408)))</formula>
    </cfRule>
  </conditionalFormatting>
  <conditionalFormatting sqref="I408:I409">
    <cfRule type="cellIs" dxfId="3113" priority="3111" operator="lessThan">
      <formula>0</formula>
    </cfRule>
  </conditionalFormatting>
  <conditionalFormatting sqref="D408:D409">
    <cfRule type="containsText" dxfId="3112" priority="3109" operator="containsText" text="Dec">
      <formula>NOT(ISERROR(SEARCH("Dec",D408)))</formula>
    </cfRule>
    <cfRule type="containsText" dxfId="3111" priority="3110" operator="containsText" text="Inc">
      <formula>NOT(ISERROR(SEARCH("Inc",D408)))</formula>
    </cfRule>
  </conditionalFormatting>
  <conditionalFormatting sqref="F408:F409">
    <cfRule type="cellIs" dxfId="3110" priority="3107" operator="equal">
      <formula>"Unlocked"</formula>
    </cfRule>
    <cfRule type="cellIs" dxfId="3109" priority="3108" operator="equal">
      <formula>"Locked"</formula>
    </cfRule>
  </conditionalFormatting>
  <conditionalFormatting sqref="G408:G409">
    <cfRule type="containsText" dxfId="3108" priority="3106" operator="containsText" text="Param">
      <formula>NOT(ISERROR(SEARCH("Param",G408)))</formula>
    </cfRule>
  </conditionalFormatting>
  <conditionalFormatting sqref="I408:I409">
    <cfRule type="cellIs" dxfId="3107" priority="3105" operator="lessThan">
      <formula>0</formula>
    </cfRule>
  </conditionalFormatting>
  <conditionalFormatting sqref="D408:D409">
    <cfRule type="containsText" dxfId="3106" priority="3103" operator="containsText" text="Dec">
      <formula>NOT(ISERROR(SEARCH("Dec",D408)))</formula>
    </cfRule>
    <cfRule type="containsText" dxfId="3105" priority="3104" operator="containsText" text="Inc">
      <formula>NOT(ISERROR(SEARCH("Inc",D408)))</formula>
    </cfRule>
  </conditionalFormatting>
  <conditionalFormatting sqref="F408:F409">
    <cfRule type="cellIs" dxfId="3104" priority="3101" operator="equal">
      <formula>"Unlocked"</formula>
    </cfRule>
    <cfRule type="cellIs" dxfId="3103" priority="3102" operator="equal">
      <formula>"Locked"</formula>
    </cfRule>
  </conditionalFormatting>
  <conditionalFormatting sqref="G408:G409">
    <cfRule type="containsText" dxfId="3102" priority="3100" operator="containsText" text="Param">
      <formula>NOT(ISERROR(SEARCH("Param",G408)))</formula>
    </cfRule>
  </conditionalFormatting>
  <conditionalFormatting sqref="I408:I409">
    <cfRule type="cellIs" dxfId="3101" priority="3099" operator="lessThan">
      <formula>0</formula>
    </cfRule>
  </conditionalFormatting>
  <conditionalFormatting sqref="D408:D409">
    <cfRule type="containsText" dxfId="3100" priority="3097" operator="containsText" text="Dec">
      <formula>NOT(ISERROR(SEARCH("Dec",D408)))</formula>
    </cfRule>
    <cfRule type="containsText" dxfId="3099" priority="3098" operator="containsText" text="Inc">
      <formula>NOT(ISERROR(SEARCH("Inc",D408)))</formula>
    </cfRule>
  </conditionalFormatting>
  <conditionalFormatting sqref="F408:F409">
    <cfRule type="cellIs" dxfId="3098" priority="3095" operator="equal">
      <formula>"Unlocked"</formula>
    </cfRule>
    <cfRule type="cellIs" dxfId="3097" priority="3096" operator="equal">
      <formula>"Locked"</formula>
    </cfRule>
  </conditionalFormatting>
  <conditionalFormatting sqref="G408:G409">
    <cfRule type="containsText" dxfId="3096" priority="3094" operator="containsText" text="Param">
      <formula>NOT(ISERROR(SEARCH("Param",G408)))</formula>
    </cfRule>
  </conditionalFormatting>
  <conditionalFormatting sqref="I408:I409">
    <cfRule type="cellIs" dxfId="3095" priority="3093" operator="lessThan">
      <formula>0</formula>
    </cfRule>
  </conditionalFormatting>
  <conditionalFormatting sqref="D408:D409">
    <cfRule type="containsText" dxfId="3094" priority="3091" operator="containsText" text="Dec">
      <formula>NOT(ISERROR(SEARCH("Dec",D408)))</formula>
    </cfRule>
    <cfRule type="containsText" dxfId="3093" priority="3092" operator="containsText" text="Inc">
      <formula>NOT(ISERROR(SEARCH("Inc",D408)))</formula>
    </cfRule>
  </conditionalFormatting>
  <conditionalFormatting sqref="F408:F409">
    <cfRule type="cellIs" dxfId="3092" priority="3089" operator="equal">
      <formula>"Unlocked"</formula>
    </cfRule>
    <cfRule type="cellIs" dxfId="3091" priority="3090" operator="equal">
      <formula>"Locked"</formula>
    </cfRule>
  </conditionalFormatting>
  <conditionalFormatting sqref="G408:G409">
    <cfRule type="containsText" dxfId="3090" priority="3088" operator="containsText" text="Param">
      <formula>NOT(ISERROR(SEARCH("Param",G408)))</formula>
    </cfRule>
  </conditionalFormatting>
  <conditionalFormatting sqref="I408:I409">
    <cfRule type="cellIs" dxfId="3089" priority="3087" operator="lessThan">
      <formula>0</formula>
    </cfRule>
  </conditionalFormatting>
  <conditionalFormatting sqref="D408:D409">
    <cfRule type="containsText" dxfId="3088" priority="3085" operator="containsText" text="Dec">
      <formula>NOT(ISERROR(SEARCH("Dec",D408)))</formula>
    </cfRule>
    <cfRule type="containsText" dxfId="3087" priority="3086" operator="containsText" text="Inc">
      <formula>NOT(ISERROR(SEARCH("Inc",D408)))</formula>
    </cfRule>
  </conditionalFormatting>
  <conditionalFormatting sqref="F408:F409">
    <cfRule type="cellIs" dxfId="3086" priority="3083" operator="equal">
      <formula>"Unlocked"</formula>
    </cfRule>
    <cfRule type="cellIs" dxfId="3085" priority="3084" operator="equal">
      <formula>"Locked"</formula>
    </cfRule>
  </conditionalFormatting>
  <conditionalFormatting sqref="G408:G409">
    <cfRule type="containsText" dxfId="3084" priority="3082" operator="containsText" text="Param">
      <formula>NOT(ISERROR(SEARCH("Param",G408)))</formula>
    </cfRule>
  </conditionalFormatting>
  <conditionalFormatting sqref="I408:I409">
    <cfRule type="cellIs" dxfId="3083" priority="3081" operator="lessThan">
      <formula>0</formula>
    </cfRule>
  </conditionalFormatting>
  <conditionalFormatting sqref="D408:D409">
    <cfRule type="containsText" dxfId="3082" priority="3079" operator="containsText" text="Dec">
      <formula>NOT(ISERROR(SEARCH("Dec",D408)))</formula>
    </cfRule>
    <cfRule type="containsText" dxfId="3081" priority="3080" operator="containsText" text="Inc">
      <formula>NOT(ISERROR(SEARCH("Inc",D408)))</formula>
    </cfRule>
  </conditionalFormatting>
  <conditionalFormatting sqref="F408:F409">
    <cfRule type="cellIs" dxfId="3080" priority="3077" operator="equal">
      <formula>"Unlocked"</formula>
    </cfRule>
    <cfRule type="cellIs" dxfId="3079" priority="3078" operator="equal">
      <formula>"Locked"</formula>
    </cfRule>
  </conditionalFormatting>
  <conditionalFormatting sqref="G408:G409">
    <cfRule type="containsText" dxfId="3078" priority="3076" operator="containsText" text="Param">
      <formula>NOT(ISERROR(SEARCH("Param",G408)))</formula>
    </cfRule>
  </conditionalFormatting>
  <conditionalFormatting sqref="I408:I409">
    <cfRule type="cellIs" dxfId="3077" priority="3075" operator="lessThan">
      <formula>0</formula>
    </cfRule>
  </conditionalFormatting>
  <conditionalFormatting sqref="D408:D409">
    <cfRule type="containsText" dxfId="3076" priority="3073" operator="containsText" text="Dec">
      <formula>NOT(ISERROR(SEARCH("Dec",D408)))</formula>
    </cfRule>
    <cfRule type="containsText" dxfId="3075" priority="3074" operator="containsText" text="Inc">
      <formula>NOT(ISERROR(SEARCH("Inc",D408)))</formula>
    </cfRule>
  </conditionalFormatting>
  <conditionalFormatting sqref="F408:F409">
    <cfRule type="cellIs" dxfId="3074" priority="3071" operator="equal">
      <formula>"Unlocked"</formula>
    </cfRule>
    <cfRule type="cellIs" dxfId="3073" priority="3072" operator="equal">
      <formula>"Locked"</formula>
    </cfRule>
  </conditionalFormatting>
  <conditionalFormatting sqref="G408:G409">
    <cfRule type="containsText" dxfId="3072" priority="3070" operator="containsText" text="Param">
      <formula>NOT(ISERROR(SEARCH("Param",G408)))</formula>
    </cfRule>
  </conditionalFormatting>
  <conditionalFormatting sqref="I408:I409">
    <cfRule type="cellIs" dxfId="3071" priority="3069" operator="lessThan">
      <formula>0</formula>
    </cfRule>
  </conditionalFormatting>
  <conditionalFormatting sqref="D408:D409">
    <cfRule type="containsText" dxfId="3070" priority="3067" operator="containsText" text="Dec">
      <formula>NOT(ISERROR(SEARCH("Dec",D408)))</formula>
    </cfRule>
    <cfRule type="containsText" dxfId="3069" priority="3068" operator="containsText" text="Inc">
      <formula>NOT(ISERROR(SEARCH("Inc",D408)))</formula>
    </cfRule>
  </conditionalFormatting>
  <conditionalFormatting sqref="F408:F409">
    <cfRule type="cellIs" dxfId="3068" priority="3065" operator="equal">
      <formula>"Unlocked"</formula>
    </cfRule>
    <cfRule type="cellIs" dxfId="3067" priority="3066" operator="equal">
      <formula>"Locked"</formula>
    </cfRule>
  </conditionalFormatting>
  <conditionalFormatting sqref="G408:G409">
    <cfRule type="containsText" dxfId="3066" priority="3064" operator="containsText" text="Param">
      <formula>NOT(ISERROR(SEARCH("Param",G408)))</formula>
    </cfRule>
  </conditionalFormatting>
  <conditionalFormatting sqref="I408:I409">
    <cfRule type="cellIs" dxfId="3065" priority="3063" operator="lessThan">
      <formula>0</formula>
    </cfRule>
  </conditionalFormatting>
  <conditionalFormatting sqref="D408:D409">
    <cfRule type="containsText" dxfId="3064" priority="3061" operator="containsText" text="Dec">
      <formula>NOT(ISERROR(SEARCH("Dec",D408)))</formula>
    </cfRule>
    <cfRule type="containsText" dxfId="3063" priority="3062" operator="containsText" text="Inc">
      <formula>NOT(ISERROR(SEARCH("Inc",D408)))</formula>
    </cfRule>
  </conditionalFormatting>
  <conditionalFormatting sqref="F408:F409">
    <cfRule type="cellIs" dxfId="3062" priority="3059" operator="equal">
      <formula>"Unlocked"</formula>
    </cfRule>
    <cfRule type="cellIs" dxfId="3061" priority="3060" operator="equal">
      <formula>"Locked"</formula>
    </cfRule>
  </conditionalFormatting>
  <conditionalFormatting sqref="G408:G409">
    <cfRule type="containsText" dxfId="3060" priority="3058" operator="containsText" text="Param">
      <formula>NOT(ISERROR(SEARCH("Param",G408)))</formula>
    </cfRule>
  </conditionalFormatting>
  <conditionalFormatting sqref="I408:I409">
    <cfRule type="cellIs" dxfId="3059" priority="3057" operator="lessThan">
      <formula>0</formula>
    </cfRule>
  </conditionalFormatting>
  <conditionalFormatting sqref="D408:D409">
    <cfRule type="containsText" dxfId="3058" priority="3055" operator="containsText" text="Dec">
      <formula>NOT(ISERROR(SEARCH("Dec",D408)))</formula>
    </cfRule>
    <cfRule type="containsText" dxfId="3057" priority="3056" operator="containsText" text="Inc">
      <formula>NOT(ISERROR(SEARCH("Inc",D408)))</formula>
    </cfRule>
  </conditionalFormatting>
  <conditionalFormatting sqref="F408:F409">
    <cfRule type="cellIs" dxfId="3056" priority="3053" operator="equal">
      <formula>"Unlocked"</formula>
    </cfRule>
    <cfRule type="cellIs" dxfId="3055" priority="3054" operator="equal">
      <formula>"Locked"</formula>
    </cfRule>
  </conditionalFormatting>
  <conditionalFormatting sqref="G408:G409">
    <cfRule type="containsText" dxfId="3054" priority="3052" operator="containsText" text="Param">
      <formula>NOT(ISERROR(SEARCH("Param",G408)))</formula>
    </cfRule>
  </conditionalFormatting>
  <conditionalFormatting sqref="I408:I409">
    <cfRule type="cellIs" dxfId="3053" priority="3051" operator="lessThan">
      <formula>0</formula>
    </cfRule>
  </conditionalFormatting>
  <conditionalFormatting sqref="D408:D409">
    <cfRule type="containsText" dxfId="3052" priority="3049" operator="containsText" text="Dec">
      <formula>NOT(ISERROR(SEARCH("Dec",D408)))</formula>
    </cfRule>
    <cfRule type="containsText" dxfId="3051" priority="3050" operator="containsText" text="Inc">
      <formula>NOT(ISERROR(SEARCH("Inc",D408)))</formula>
    </cfRule>
  </conditionalFormatting>
  <conditionalFormatting sqref="F408:F409">
    <cfRule type="cellIs" dxfId="3050" priority="3047" operator="equal">
      <formula>"Unlocked"</formula>
    </cfRule>
    <cfRule type="cellIs" dxfId="3049" priority="3048" operator="equal">
      <formula>"Locked"</formula>
    </cfRule>
  </conditionalFormatting>
  <conditionalFormatting sqref="G408:G409">
    <cfRule type="containsText" dxfId="3048" priority="3046" operator="containsText" text="Param">
      <formula>NOT(ISERROR(SEARCH("Param",G408)))</formula>
    </cfRule>
  </conditionalFormatting>
  <conditionalFormatting sqref="I408:I409">
    <cfRule type="cellIs" dxfId="3047" priority="3045" operator="lessThan">
      <formula>0</formula>
    </cfRule>
  </conditionalFormatting>
  <conditionalFormatting sqref="D408:D409">
    <cfRule type="containsText" dxfId="3046" priority="3043" operator="containsText" text="Dec">
      <formula>NOT(ISERROR(SEARCH("Dec",D408)))</formula>
    </cfRule>
    <cfRule type="containsText" dxfId="3045" priority="3044" operator="containsText" text="Inc">
      <formula>NOT(ISERROR(SEARCH("Inc",D408)))</formula>
    </cfRule>
  </conditionalFormatting>
  <conditionalFormatting sqref="F408:F409">
    <cfRule type="cellIs" dxfId="3044" priority="3041" operator="equal">
      <formula>"Unlocked"</formula>
    </cfRule>
    <cfRule type="cellIs" dxfId="3043" priority="3042" operator="equal">
      <formula>"Locked"</formula>
    </cfRule>
  </conditionalFormatting>
  <conditionalFormatting sqref="G408:G409">
    <cfRule type="containsText" dxfId="3042" priority="3040" operator="containsText" text="Param">
      <formula>NOT(ISERROR(SEARCH("Param",G408)))</formula>
    </cfRule>
  </conditionalFormatting>
  <conditionalFormatting sqref="I408:I409">
    <cfRule type="cellIs" dxfId="3041" priority="3039" operator="lessThan">
      <formula>0</formula>
    </cfRule>
  </conditionalFormatting>
  <conditionalFormatting sqref="D408:D409">
    <cfRule type="containsText" dxfId="3040" priority="3037" operator="containsText" text="Dec">
      <formula>NOT(ISERROR(SEARCH("Dec",D408)))</formula>
    </cfRule>
    <cfRule type="containsText" dxfId="3039" priority="3038" operator="containsText" text="Inc">
      <formula>NOT(ISERROR(SEARCH("Inc",D408)))</formula>
    </cfRule>
  </conditionalFormatting>
  <conditionalFormatting sqref="F408:F409">
    <cfRule type="cellIs" dxfId="3038" priority="3035" operator="equal">
      <formula>"Unlocked"</formula>
    </cfRule>
    <cfRule type="cellIs" dxfId="3037" priority="3036" operator="equal">
      <formula>"Locked"</formula>
    </cfRule>
  </conditionalFormatting>
  <conditionalFormatting sqref="G408:G409">
    <cfRule type="containsText" dxfId="3036" priority="3034" operator="containsText" text="Param">
      <formula>NOT(ISERROR(SEARCH("Param",G408)))</formula>
    </cfRule>
  </conditionalFormatting>
  <conditionalFormatting sqref="I408:I409">
    <cfRule type="cellIs" dxfId="3035" priority="3033" operator="lessThan">
      <formula>0</formula>
    </cfRule>
  </conditionalFormatting>
  <conditionalFormatting sqref="D408:D409">
    <cfRule type="containsText" dxfId="3034" priority="3031" operator="containsText" text="Dec">
      <formula>NOT(ISERROR(SEARCH("Dec",D408)))</formula>
    </cfRule>
    <cfRule type="containsText" dxfId="3033" priority="3032" operator="containsText" text="Inc">
      <formula>NOT(ISERROR(SEARCH("Inc",D408)))</formula>
    </cfRule>
  </conditionalFormatting>
  <conditionalFormatting sqref="F410">
    <cfRule type="cellIs" dxfId="3032" priority="3029" operator="equal">
      <formula>"Unlocked"</formula>
    </cfRule>
    <cfRule type="cellIs" dxfId="3031" priority="3030" operator="equal">
      <formula>"Locked"</formula>
    </cfRule>
  </conditionalFormatting>
  <conditionalFormatting sqref="G410">
    <cfRule type="containsText" dxfId="3030" priority="3028" operator="containsText" text="Param">
      <formula>NOT(ISERROR(SEARCH("Param",G410)))</formula>
    </cfRule>
  </conditionalFormatting>
  <conditionalFormatting sqref="I410">
    <cfRule type="cellIs" dxfId="3029" priority="3027" operator="lessThan">
      <formula>0</formula>
    </cfRule>
  </conditionalFormatting>
  <conditionalFormatting sqref="D410">
    <cfRule type="containsText" dxfId="3028" priority="3025" operator="containsText" text="Dec">
      <formula>NOT(ISERROR(SEARCH("Dec",D410)))</formula>
    </cfRule>
    <cfRule type="containsText" dxfId="3027" priority="3026" operator="containsText" text="Inc">
      <formula>NOT(ISERROR(SEARCH("Inc",D410)))</formula>
    </cfRule>
  </conditionalFormatting>
  <conditionalFormatting sqref="F410">
    <cfRule type="cellIs" dxfId="3026" priority="3023" operator="equal">
      <formula>"Unlocked"</formula>
    </cfRule>
    <cfRule type="cellIs" dxfId="3025" priority="3024" operator="equal">
      <formula>"Locked"</formula>
    </cfRule>
  </conditionalFormatting>
  <conditionalFormatting sqref="G410">
    <cfRule type="containsText" dxfId="3024" priority="3022" operator="containsText" text="Param">
      <formula>NOT(ISERROR(SEARCH("Param",G410)))</formula>
    </cfRule>
  </conditionalFormatting>
  <conditionalFormatting sqref="I410">
    <cfRule type="cellIs" dxfId="3023" priority="3021" operator="lessThan">
      <formula>0</formula>
    </cfRule>
  </conditionalFormatting>
  <conditionalFormatting sqref="D410">
    <cfRule type="containsText" dxfId="3022" priority="3019" operator="containsText" text="Dec">
      <formula>NOT(ISERROR(SEARCH("Dec",D410)))</formula>
    </cfRule>
    <cfRule type="containsText" dxfId="3021" priority="3020" operator="containsText" text="Inc">
      <formula>NOT(ISERROR(SEARCH("Inc",D410)))</formula>
    </cfRule>
  </conditionalFormatting>
  <conditionalFormatting sqref="F410">
    <cfRule type="cellIs" dxfId="3020" priority="3017" operator="equal">
      <formula>"Unlocked"</formula>
    </cfRule>
    <cfRule type="cellIs" dxfId="3019" priority="3018" operator="equal">
      <formula>"Locked"</formula>
    </cfRule>
  </conditionalFormatting>
  <conditionalFormatting sqref="G410">
    <cfRule type="containsText" dxfId="3018" priority="3016" operator="containsText" text="Param">
      <formula>NOT(ISERROR(SEARCH("Param",G410)))</formula>
    </cfRule>
  </conditionalFormatting>
  <conditionalFormatting sqref="I410">
    <cfRule type="cellIs" dxfId="3017" priority="3015" operator="lessThan">
      <formula>0</formula>
    </cfRule>
  </conditionalFormatting>
  <conditionalFormatting sqref="D410">
    <cfRule type="containsText" dxfId="3016" priority="3013" operator="containsText" text="Dec">
      <formula>NOT(ISERROR(SEARCH("Dec",D410)))</formula>
    </cfRule>
    <cfRule type="containsText" dxfId="3015" priority="3014" operator="containsText" text="Inc">
      <formula>NOT(ISERROR(SEARCH("Inc",D410)))</formula>
    </cfRule>
  </conditionalFormatting>
  <conditionalFormatting sqref="F410">
    <cfRule type="cellIs" dxfId="3014" priority="3011" operator="equal">
      <formula>"Unlocked"</formula>
    </cfRule>
    <cfRule type="cellIs" dxfId="3013" priority="3012" operator="equal">
      <formula>"Locked"</formula>
    </cfRule>
  </conditionalFormatting>
  <conditionalFormatting sqref="G410">
    <cfRule type="containsText" dxfId="3012" priority="3010" operator="containsText" text="Param">
      <formula>NOT(ISERROR(SEARCH("Param",G410)))</formula>
    </cfRule>
  </conditionalFormatting>
  <conditionalFormatting sqref="I410">
    <cfRule type="cellIs" dxfId="3011" priority="3009" operator="lessThan">
      <formula>0</formula>
    </cfRule>
  </conditionalFormatting>
  <conditionalFormatting sqref="D410">
    <cfRule type="containsText" dxfId="3010" priority="3007" operator="containsText" text="Dec">
      <formula>NOT(ISERROR(SEARCH("Dec",D410)))</formula>
    </cfRule>
    <cfRule type="containsText" dxfId="3009" priority="3008" operator="containsText" text="Inc">
      <formula>NOT(ISERROR(SEARCH("Inc",D410)))</formula>
    </cfRule>
  </conditionalFormatting>
  <conditionalFormatting sqref="F410">
    <cfRule type="cellIs" dxfId="3008" priority="3005" operator="equal">
      <formula>"Unlocked"</formula>
    </cfRule>
    <cfRule type="cellIs" dxfId="3007" priority="3006" operator="equal">
      <formula>"Locked"</formula>
    </cfRule>
  </conditionalFormatting>
  <conditionalFormatting sqref="G410">
    <cfRule type="containsText" dxfId="3006" priority="3004" operator="containsText" text="Param">
      <formula>NOT(ISERROR(SEARCH("Param",G410)))</formula>
    </cfRule>
  </conditionalFormatting>
  <conditionalFormatting sqref="I410">
    <cfRule type="cellIs" dxfId="3005" priority="3003" operator="lessThan">
      <formula>0</formula>
    </cfRule>
  </conditionalFormatting>
  <conditionalFormatting sqref="D410">
    <cfRule type="containsText" dxfId="3004" priority="3001" operator="containsText" text="Dec">
      <formula>NOT(ISERROR(SEARCH("Dec",D410)))</formula>
    </cfRule>
    <cfRule type="containsText" dxfId="3003" priority="3002" operator="containsText" text="Inc">
      <formula>NOT(ISERROR(SEARCH("Inc",D410)))</formula>
    </cfRule>
  </conditionalFormatting>
  <conditionalFormatting sqref="F410">
    <cfRule type="cellIs" dxfId="3002" priority="2999" operator="equal">
      <formula>"Unlocked"</formula>
    </cfRule>
    <cfRule type="cellIs" dxfId="3001" priority="3000" operator="equal">
      <formula>"Locked"</formula>
    </cfRule>
  </conditionalFormatting>
  <conditionalFormatting sqref="G410">
    <cfRule type="containsText" dxfId="3000" priority="2998" operator="containsText" text="Param">
      <formula>NOT(ISERROR(SEARCH("Param",G410)))</formula>
    </cfRule>
  </conditionalFormatting>
  <conditionalFormatting sqref="I410">
    <cfRule type="cellIs" dxfId="2999" priority="2997" operator="lessThan">
      <formula>0</formula>
    </cfRule>
  </conditionalFormatting>
  <conditionalFormatting sqref="D410">
    <cfRule type="containsText" dxfId="2998" priority="2995" operator="containsText" text="Dec">
      <formula>NOT(ISERROR(SEARCH("Dec",D410)))</formula>
    </cfRule>
    <cfRule type="containsText" dxfId="2997" priority="2996" operator="containsText" text="Inc">
      <formula>NOT(ISERROR(SEARCH("Inc",D410)))</formula>
    </cfRule>
  </conditionalFormatting>
  <conditionalFormatting sqref="F410">
    <cfRule type="cellIs" dxfId="2996" priority="2993" operator="equal">
      <formula>"Unlocked"</formula>
    </cfRule>
    <cfRule type="cellIs" dxfId="2995" priority="2994" operator="equal">
      <formula>"Locked"</formula>
    </cfRule>
  </conditionalFormatting>
  <conditionalFormatting sqref="G410">
    <cfRule type="containsText" dxfId="2994" priority="2992" operator="containsText" text="Param">
      <formula>NOT(ISERROR(SEARCH("Param",G410)))</formula>
    </cfRule>
  </conditionalFormatting>
  <conditionalFormatting sqref="I410">
    <cfRule type="cellIs" dxfId="2993" priority="2991" operator="lessThan">
      <formula>0</formula>
    </cfRule>
  </conditionalFormatting>
  <conditionalFormatting sqref="D410">
    <cfRule type="containsText" dxfId="2992" priority="2989" operator="containsText" text="Dec">
      <formula>NOT(ISERROR(SEARCH("Dec",D410)))</formula>
    </cfRule>
    <cfRule type="containsText" dxfId="2991" priority="2990" operator="containsText" text="Inc">
      <formula>NOT(ISERROR(SEARCH("Inc",D410)))</formula>
    </cfRule>
  </conditionalFormatting>
  <conditionalFormatting sqref="F410">
    <cfRule type="cellIs" dxfId="2990" priority="2987" operator="equal">
      <formula>"Unlocked"</formula>
    </cfRule>
    <cfRule type="cellIs" dxfId="2989" priority="2988" operator="equal">
      <formula>"Locked"</formula>
    </cfRule>
  </conditionalFormatting>
  <conditionalFormatting sqref="G410">
    <cfRule type="containsText" dxfId="2988" priority="2986" operator="containsText" text="Param">
      <formula>NOT(ISERROR(SEARCH("Param",G410)))</formula>
    </cfRule>
  </conditionalFormatting>
  <conditionalFormatting sqref="I410">
    <cfRule type="cellIs" dxfId="2987" priority="2985" operator="lessThan">
      <formula>0</formula>
    </cfRule>
  </conditionalFormatting>
  <conditionalFormatting sqref="D410">
    <cfRule type="containsText" dxfId="2986" priority="2983" operator="containsText" text="Dec">
      <formula>NOT(ISERROR(SEARCH("Dec",D410)))</formula>
    </cfRule>
    <cfRule type="containsText" dxfId="2985" priority="2984" operator="containsText" text="Inc">
      <formula>NOT(ISERROR(SEARCH("Inc",D410)))</formula>
    </cfRule>
  </conditionalFormatting>
  <conditionalFormatting sqref="F410">
    <cfRule type="cellIs" dxfId="2984" priority="2981" operator="equal">
      <formula>"Unlocked"</formula>
    </cfRule>
    <cfRule type="cellIs" dxfId="2983" priority="2982" operator="equal">
      <formula>"Locked"</formula>
    </cfRule>
  </conditionalFormatting>
  <conditionalFormatting sqref="G410">
    <cfRule type="containsText" dxfId="2982" priority="2980" operator="containsText" text="Param">
      <formula>NOT(ISERROR(SEARCH("Param",G410)))</formula>
    </cfRule>
  </conditionalFormatting>
  <conditionalFormatting sqref="I410">
    <cfRule type="cellIs" dxfId="2981" priority="2979" operator="lessThan">
      <formula>0</formula>
    </cfRule>
  </conditionalFormatting>
  <conditionalFormatting sqref="D410">
    <cfRule type="containsText" dxfId="2980" priority="2977" operator="containsText" text="Dec">
      <formula>NOT(ISERROR(SEARCH("Dec",D410)))</formula>
    </cfRule>
    <cfRule type="containsText" dxfId="2979" priority="2978" operator="containsText" text="Inc">
      <formula>NOT(ISERROR(SEARCH("Inc",D410)))</formula>
    </cfRule>
  </conditionalFormatting>
  <conditionalFormatting sqref="F410">
    <cfRule type="cellIs" dxfId="2978" priority="2975" operator="equal">
      <formula>"Unlocked"</formula>
    </cfRule>
    <cfRule type="cellIs" dxfId="2977" priority="2976" operator="equal">
      <formula>"Locked"</formula>
    </cfRule>
  </conditionalFormatting>
  <conditionalFormatting sqref="G410">
    <cfRule type="containsText" dxfId="2976" priority="2974" operator="containsText" text="Param">
      <formula>NOT(ISERROR(SEARCH("Param",G410)))</formula>
    </cfRule>
  </conditionalFormatting>
  <conditionalFormatting sqref="I410">
    <cfRule type="cellIs" dxfId="2975" priority="2973" operator="lessThan">
      <formula>0</formula>
    </cfRule>
  </conditionalFormatting>
  <conditionalFormatting sqref="D410">
    <cfRule type="containsText" dxfId="2974" priority="2971" operator="containsText" text="Dec">
      <formula>NOT(ISERROR(SEARCH("Dec",D410)))</formula>
    </cfRule>
    <cfRule type="containsText" dxfId="2973" priority="2972" operator="containsText" text="Inc">
      <formula>NOT(ISERROR(SEARCH("Inc",D410)))</formula>
    </cfRule>
  </conditionalFormatting>
  <conditionalFormatting sqref="F410">
    <cfRule type="cellIs" dxfId="2972" priority="2969" operator="equal">
      <formula>"Unlocked"</formula>
    </cfRule>
    <cfRule type="cellIs" dxfId="2971" priority="2970" operator="equal">
      <formula>"Locked"</formula>
    </cfRule>
  </conditionalFormatting>
  <conditionalFormatting sqref="G410">
    <cfRule type="containsText" dxfId="2970" priority="2968" operator="containsText" text="Param">
      <formula>NOT(ISERROR(SEARCH("Param",G410)))</formula>
    </cfRule>
  </conditionalFormatting>
  <conditionalFormatting sqref="I410">
    <cfRule type="cellIs" dxfId="2969" priority="2967" operator="lessThan">
      <formula>0</formula>
    </cfRule>
  </conditionalFormatting>
  <conditionalFormatting sqref="D410">
    <cfRule type="containsText" dxfId="2968" priority="2965" operator="containsText" text="Dec">
      <formula>NOT(ISERROR(SEARCH("Dec",D410)))</formula>
    </cfRule>
    <cfRule type="containsText" dxfId="2967" priority="2966" operator="containsText" text="Inc">
      <formula>NOT(ISERROR(SEARCH("Inc",D410)))</formula>
    </cfRule>
  </conditionalFormatting>
  <conditionalFormatting sqref="F410">
    <cfRule type="cellIs" dxfId="2966" priority="2963" operator="equal">
      <formula>"Unlocked"</formula>
    </cfRule>
    <cfRule type="cellIs" dxfId="2965" priority="2964" operator="equal">
      <formula>"Locked"</formula>
    </cfRule>
  </conditionalFormatting>
  <conditionalFormatting sqref="G410">
    <cfRule type="containsText" dxfId="2964" priority="2962" operator="containsText" text="Param">
      <formula>NOT(ISERROR(SEARCH("Param",G410)))</formula>
    </cfRule>
  </conditionalFormatting>
  <conditionalFormatting sqref="I410">
    <cfRule type="cellIs" dxfId="2963" priority="2961" operator="lessThan">
      <formula>0</formula>
    </cfRule>
  </conditionalFormatting>
  <conditionalFormatting sqref="D410">
    <cfRule type="containsText" dxfId="2962" priority="2959" operator="containsText" text="Dec">
      <formula>NOT(ISERROR(SEARCH("Dec",D410)))</formula>
    </cfRule>
    <cfRule type="containsText" dxfId="2961" priority="2960" operator="containsText" text="Inc">
      <formula>NOT(ISERROR(SEARCH("Inc",D410)))</formula>
    </cfRule>
  </conditionalFormatting>
  <conditionalFormatting sqref="F410">
    <cfRule type="cellIs" dxfId="2960" priority="2957" operator="equal">
      <formula>"Unlocked"</formula>
    </cfRule>
    <cfRule type="cellIs" dxfId="2959" priority="2958" operator="equal">
      <formula>"Locked"</formula>
    </cfRule>
  </conditionalFormatting>
  <conditionalFormatting sqref="G410">
    <cfRule type="containsText" dxfId="2958" priority="2956" operator="containsText" text="Param">
      <formula>NOT(ISERROR(SEARCH("Param",G410)))</formula>
    </cfRule>
  </conditionalFormatting>
  <conditionalFormatting sqref="I410">
    <cfRule type="cellIs" dxfId="2957" priority="2955" operator="lessThan">
      <formula>0</formula>
    </cfRule>
  </conditionalFormatting>
  <conditionalFormatting sqref="D410">
    <cfRule type="containsText" dxfId="2956" priority="2953" operator="containsText" text="Dec">
      <formula>NOT(ISERROR(SEARCH("Dec",D410)))</formula>
    </cfRule>
    <cfRule type="containsText" dxfId="2955" priority="2954" operator="containsText" text="Inc">
      <formula>NOT(ISERROR(SEARCH("Inc",D410)))</formula>
    </cfRule>
  </conditionalFormatting>
  <conditionalFormatting sqref="F410">
    <cfRule type="cellIs" dxfId="2954" priority="2951" operator="equal">
      <formula>"Unlocked"</formula>
    </cfRule>
    <cfRule type="cellIs" dxfId="2953" priority="2952" operator="equal">
      <formula>"Locked"</formula>
    </cfRule>
  </conditionalFormatting>
  <conditionalFormatting sqref="G410">
    <cfRule type="containsText" dxfId="2952" priority="2950" operator="containsText" text="Param">
      <formula>NOT(ISERROR(SEARCH("Param",G410)))</formula>
    </cfRule>
  </conditionalFormatting>
  <conditionalFormatting sqref="I410">
    <cfRule type="cellIs" dxfId="2951" priority="2949" operator="lessThan">
      <formula>0</formula>
    </cfRule>
  </conditionalFormatting>
  <conditionalFormatting sqref="D410">
    <cfRule type="containsText" dxfId="2950" priority="2947" operator="containsText" text="Dec">
      <formula>NOT(ISERROR(SEARCH("Dec",D410)))</formula>
    </cfRule>
    <cfRule type="containsText" dxfId="2949" priority="2948" operator="containsText" text="Inc">
      <formula>NOT(ISERROR(SEARCH("Inc",D410)))</formula>
    </cfRule>
  </conditionalFormatting>
  <conditionalFormatting sqref="F410">
    <cfRule type="cellIs" dxfId="2948" priority="2945" operator="equal">
      <formula>"Unlocked"</formula>
    </cfRule>
    <cfRule type="cellIs" dxfId="2947" priority="2946" operator="equal">
      <formula>"Locked"</formula>
    </cfRule>
  </conditionalFormatting>
  <conditionalFormatting sqref="G410">
    <cfRule type="containsText" dxfId="2946" priority="2944" operator="containsText" text="Param">
      <formula>NOT(ISERROR(SEARCH("Param",G410)))</formula>
    </cfRule>
  </conditionalFormatting>
  <conditionalFormatting sqref="I410">
    <cfRule type="cellIs" dxfId="2945" priority="2943" operator="lessThan">
      <formula>0</formula>
    </cfRule>
  </conditionalFormatting>
  <conditionalFormatting sqref="D410">
    <cfRule type="containsText" dxfId="2944" priority="2941" operator="containsText" text="Dec">
      <formula>NOT(ISERROR(SEARCH("Dec",D410)))</formula>
    </cfRule>
    <cfRule type="containsText" dxfId="2943" priority="2942" operator="containsText" text="Inc">
      <formula>NOT(ISERROR(SEARCH("Inc",D410)))</formula>
    </cfRule>
  </conditionalFormatting>
  <conditionalFormatting sqref="F410">
    <cfRule type="cellIs" dxfId="2942" priority="2939" operator="equal">
      <formula>"Unlocked"</formula>
    </cfRule>
    <cfRule type="cellIs" dxfId="2941" priority="2940" operator="equal">
      <formula>"Locked"</formula>
    </cfRule>
  </conditionalFormatting>
  <conditionalFormatting sqref="G410">
    <cfRule type="containsText" dxfId="2940" priority="2938" operator="containsText" text="Param">
      <formula>NOT(ISERROR(SEARCH("Param",G410)))</formula>
    </cfRule>
  </conditionalFormatting>
  <conditionalFormatting sqref="I410">
    <cfRule type="cellIs" dxfId="2939" priority="2937" operator="lessThan">
      <formula>0</formula>
    </cfRule>
  </conditionalFormatting>
  <conditionalFormatting sqref="D410">
    <cfRule type="containsText" dxfId="2938" priority="2935" operator="containsText" text="Dec">
      <formula>NOT(ISERROR(SEARCH("Dec",D410)))</formula>
    </cfRule>
    <cfRule type="containsText" dxfId="2937" priority="2936" operator="containsText" text="Inc">
      <formula>NOT(ISERROR(SEARCH("Inc",D410)))</formula>
    </cfRule>
  </conditionalFormatting>
  <conditionalFormatting sqref="F410">
    <cfRule type="cellIs" dxfId="2936" priority="2933" operator="equal">
      <formula>"Unlocked"</formula>
    </cfRule>
    <cfRule type="cellIs" dxfId="2935" priority="2934" operator="equal">
      <formula>"Locked"</formula>
    </cfRule>
  </conditionalFormatting>
  <conditionalFormatting sqref="G410">
    <cfRule type="containsText" dxfId="2934" priority="2932" operator="containsText" text="Param">
      <formula>NOT(ISERROR(SEARCH("Param",G410)))</formula>
    </cfRule>
  </conditionalFormatting>
  <conditionalFormatting sqref="I410">
    <cfRule type="cellIs" dxfId="2933" priority="2931" operator="lessThan">
      <formula>0</formula>
    </cfRule>
  </conditionalFormatting>
  <conditionalFormatting sqref="D410">
    <cfRule type="containsText" dxfId="2932" priority="2929" operator="containsText" text="Dec">
      <formula>NOT(ISERROR(SEARCH("Dec",D410)))</formula>
    </cfRule>
    <cfRule type="containsText" dxfId="2931" priority="2930" operator="containsText" text="Inc">
      <formula>NOT(ISERROR(SEARCH("Inc",D410)))</formula>
    </cfRule>
  </conditionalFormatting>
  <conditionalFormatting sqref="F410">
    <cfRule type="cellIs" dxfId="2930" priority="2927" operator="equal">
      <formula>"Unlocked"</formula>
    </cfRule>
    <cfRule type="cellIs" dxfId="2929" priority="2928" operator="equal">
      <formula>"Locked"</formula>
    </cfRule>
  </conditionalFormatting>
  <conditionalFormatting sqref="G410">
    <cfRule type="containsText" dxfId="2928" priority="2926" operator="containsText" text="Param">
      <formula>NOT(ISERROR(SEARCH("Param",G410)))</formula>
    </cfRule>
  </conditionalFormatting>
  <conditionalFormatting sqref="I410">
    <cfRule type="cellIs" dxfId="2927" priority="2925" operator="lessThan">
      <formula>0</formula>
    </cfRule>
  </conditionalFormatting>
  <conditionalFormatting sqref="D410">
    <cfRule type="containsText" dxfId="2926" priority="2923" operator="containsText" text="Dec">
      <formula>NOT(ISERROR(SEARCH("Dec",D410)))</formula>
    </cfRule>
    <cfRule type="containsText" dxfId="2925" priority="2924" operator="containsText" text="Inc">
      <formula>NOT(ISERROR(SEARCH("Inc",D410)))</formula>
    </cfRule>
  </conditionalFormatting>
  <conditionalFormatting sqref="F410">
    <cfRule type="cellIs" dxfId="2924" priority="2921" operator="equal">
      <formula>"Unlocked"</formula>
    </cfRule>
    <cfRule type="cellIs" dxfId="2923" priority="2922" operator="equal">
      <formula>"Locked"</formula>
    </cfRule>
  </conditionalFormatting>
  <conditionalFormatting sqref="G410">
    <cfRule type="containsText" dxfId="2922" priority="2920" operator="containsText" text="Param">
      <formula>NOT(ISERROR(SEARCH("Param",G410)))</formula>
    </cfRule>
  </conditionalFormatting>
  <conditionalFormatting sqref="I410">
    <cfRule type="cellIs" dxfId="2921" priority="2919" operator="lessThan">
      <formula>0</formula>
    </cfRule>
  </conditionalFormatting>
  <conditionalFormatting sqref="D410">
    <cfRule type="containsText" dxfId="2920" priority="2917" operator="containsText" text="Dec">
      <formula>NOT(ISERROR(SEARCH("Dec",D410)))</formula>
    </cfRule>
    <cfRule type="containsText" dxfId="2919" priority="2918" operator="containsText" text="Inc">
      <formula>NOT(ISERROR(SEARCH("Inc",D410)))</formula>
    </cfRule>
  </conditionalFormatting>
  <conditionalFormatting sqref="F411:F413">
    <cfRule type="cellIs" dxfId="2918" priority="2915" operator="equal">
      <formula>"Unlocked"</formula>
    </cfRule>
    <cfRule type="cellIs" dxfId="2917" priority="2916" operator="equal">
      <formula>"Locked"</formula>
    </cfRule>
  </conditionalFormatting>
  <conditionalFormatting sqref="G411:G413">
    <cfRule type="containsText" dxfId="2916" priority="2914" operator="containsText" text="Param">
      <formula>NOT(ISERROR(SEARCH("Param",G411)))</formula>
    </cfRule>
  </conditionalFormatting>
  <conditionalFormatting sqref="I411:I413">
    <cfRule type="cellIs" dxfId="2915" priority="2913" operator="lessThan">
      <formula>0</formula>
    </cfRule>
  </conditionalFormatting>
  <conditionalFormatting sqref="D411:D413">
    <cfRule type="containsText" dxfId="2914" priority="2911" operator="containsText" text="Dec">
      <formula>NOT(ISERROR(SEARCH("Dec",D411)))</formula>
    </cfRule>
    <cfRule type="containsText" dxfId="2913" priority="2912" operator="containsText" text="Inc">
      <formula>NOT(ISERROR(SEARCH("Inc",D411)))</formula>
    </cfRule>
  </conditionalFormatting>
  <conditionalFormatting sqref="F411:F413">
    <cfRule type="cellIs" dxfId="2912" priority="2909" operator="equal">
      <formula>"Unlocked"</formula>
    </cfRule>
    <cfRule type="cellIs" dxfId="2911" priority="2910" operator="equal">
      <formula>"Locked"</formula>
    </cfRule>
  </conditionalFormatting>
  <conditionalFormatting sqref="G411:G413">
    <cfRule type="containsText" dxfId="2910" priority="2908" operator="containsText" text="Param">
      <formula>NOT(ISERROR(SEARCH("Param",G411)))</formula>
    </cfRule>
  </conditionalFormatting>
  <conditionalFormatting sqref="I411:I413">
    <cfRule type="cellIs" dxfId="2909" priority="2907" operator="lessThan">
      <formula>0</formula>
    </cfRule>
  </conditionalFormatting>
  <conditionalFormatting sqref="D411:D413">
    <cfRule type="containsText" dxfId="2908" priority="2905" operator="containsText" text="Dec">
      <formula>NOT(ISERROR(SEARCH("Dec",D411)))</formula>
    </cfRule>
    <cfRule type="containsText" dxfId="2907" priority="2906" operator="containsText" text="Inc">
      <formula>NOT(ISERROR(SEARCH("Inc",D411)))</formula>
    </cfRule>
  </conditionalFormatting>
  <conditionalFormatting sqref="F411:F413">
    <cfRule type="cellIs" dxfId="2906" priority="2903" operator="equal">
      <formula>"Unlocked"</formula>
    </cfRule>
    <cfRule type="cellIs" dxfId="2905" priority="2904" operator="equal">
      <formula>"Locked"</formula>
    </cfRule>
  </conditionalFormatting>
  <conditionalFormatting sqref="G411:G413">
    <cfRule type="containsText" dxfId="2904" priority="2902" operator="containsText" text="Param">
      <formula>NOT(ISERROR(SEARCH("Param",G411)))</formula>
    </cfRule>
  </conditionalFormatting>
  <conditionalFormatting sqref="I411:I413">
    <cfRule type="cellIs" dxfId="2903" priority="2901" operator="lessThan">
      <formula>0</formula>
    </cfRule>
  </conditionalFormatting>
  <conditionalFormatting sqref="D411:D413">
    <cfRule type="containsText" dxfId="2902" priority="2899" operator="containsText" text="Dec">
      <formula>NOT(ISERROR(SEARCH("Dec",D411)))</formula>
    </cfRule>
    <cfRule type="containsText" dxfId="2901" priority="2900" operator="containsText" text="Inc">
      <formula>NOT(ISERROR(SEARCH("Inc",D411)))</formula>
    </cfRule>
  </conditionalFormatting>
  <conditionalFormatting sqref="F411:F413">
    <cfRule type="cellIs" dxfId="2900" priority="2897" operator="equal">
      <formula>"Unlocked"</formula>
    </cfRule>
    <cfRule type="cellIs" dxfId="2899" priority="2898" operator="equal">
      <formula>"Locked"</formula>
    </cfRule>
  </conditionalFormatting>
  <conditionalFormatting sqref="G411:G413">
    <cfRule type="containsText" dxfId="2898" priority="2896" operator="containsText" text="Param">
      <formula>NOT(ISERROR(SEARCH("Param",G411)))</formula>
    </cfRule>
  </conditionalFormatting>
  <conditionalFormatting sqref="I411:I413">
    <cfRule type="cellIs" dxfId="2897" priority="2895" operator="lessThan">
      <formula>0</formula>
    </cfRule>
  </conditionalFormatting>
  <conditionalFormatting sqref="D411:D413">
    <cfRule type="containsText" dxfId="2896" priority="2893" operator="containsText" text="Dec">
      <formula>NOT(ISERROR(SEARCH("Dec",D411)))</formula>
    </cfRule>
    <cfRule type="containsText" dxfId="2895" priority="2894" operator="containsText" text="Inc">
      <formula>NOT(ISERROR(SEARCH("Inc",D411)))</formula>
    </cfRule>
  </conditionalFormatting>
  <conditionalFormatting sqref="F411:F413">
    <cfRule type="cellIs" dxfId="2894" priority="2891" operator="equal">
      <formula>"Unlocked"</formula>
    </cfRule>
    <cfRule type="cellIs" dxfId="2893" priority="2892" operator="equal">
      <formula>"Locked"</formula>
    </cfRule>
  </conditionalFormatting>
  <conditionalFormatting sqref="G411:G413">
    <cfRule type="containsText" dxfId="2892" priority="2890" operator="containsText" text="Param">
      <formula>NOT(ISERROR(SEARCH("Param",G411)))</formula>
    </cfRule>
  </conditionalFormatting>
  <conditionalFormatting sqref="I411:I413">
    <cfRule type="cellIs" dxfId="2891" priority="2889" operator="lessThan">
      <formula>0</formula>
    </cfRule>
  </conditionalFormatting>
  <conditionalFormatting sqref="D411:D413">
    <cfRule type="containsText" dxfId="2890" priority="2887" operator="containsText" text="Dec">
      <formula>NOT(ISERROR(SEARCH("Dec",D411)))</formula>
    </cfRule>
    <cfRule type="containsText" dxfId="2889" priority="2888" operator="containsText" text="Inc">
      <formula>NOT(ISERROR(SEARCH("Inc",D411)))</formula>
    </cfRule>
  </conditionalFormatting>
  <conditionalFormatting sqref="F411:F413">
    <cfRule type="cellIs" dxfId="2888" priority="2885" operator="equal">
      <formula>"Unlocked"</formula>
    </cfRule>
    <cfRule type="cellIs" dxfId="2887" priority="2886" operator="equal">
      <formula>"Locked"</formula>
    </cfRule>
  </conditionalFormatting>
  <conditionalFormatting sqref="G411:G413">
    <cfRule type="containsText" dxfId="2886" priority="2884" operator="containsText" text="Param">
      <formula>NOT(ISERROR(SEARCH("Param",G411)))</formula>
    </cfRule>
  </conditionalFormatting>
  <conditionalFormatting sqref="I411:I413">
    <cfRule type="cellIs" dxfId="2885" priority="2883" operator="lessThan">
      <formula>0</formula>
    </cfRule>
  </conditionalFormatting>
  <conditionalFormatting sqref="D411:D413">
    <cfRule type="containsText" dxfId="2884" priority="2881" operator="containsText" text="Dec">
      <formula>NOT(ISERROR(SEARCH("Dec",D411)))</formula>
    </cfRule>
    <cfRule type="containsText" dxfId="2883" priority="2882" operator="containsText" text="Inc">
      <formula>NOT(ISERROR(SEARCH("Inc",D411)))</formula>
    </cfRule>
  </conditionalFormatting>
  <conditionalFormatting sqref="F411:F413">
    <cfRule type="cellIs" dxfId="2882" priority="2879" operator="equal">
      <formula>"Unlocked"</formula>
    </cfRule>
    <cfRule type="cellIs" dxfId="2881" priority="2880" operator="equal">
      <formula>"Locked"</formula>
    </cfRule>
  </conditionalFormatting>
  <conditionalFormatting sqref="G411:G413">
    <cfRule type="containsText" dxfId="2880" priority="2878" operator="containsText" text="Param">
      <formula>NOT(ISERROR(SEARCH("Param",G411)))</formula>
    </cfRule>
  </conditionalFormatting>
  <conditionalFormatting sqref="I411:I413">
    <cfRule type="cellIs" dxfId="2879" priority="2877" operator="lessThan">
      <formula>0</formula>
    </cfRule>
  </conditionalFormatting>
  <conditionalFormatting sqref="D411:D413">
    <cfRule type="containsText" dxfId="2878" priority="2875" operator="containsText" text="Dec">
      <formula>NOT(ISERROR(SEARCH("Dec",D411)))</formula>
    </cfRule>
    <cfRule type="containsText" dxfId="2877" priority="2876" operator="containsText" text="Inc">
      <formula>NOT(ISERROR(SEARCH("Inc",D411)))</formula>
    </cfRule>
  </conditionalFormatting>
  <conditionalFormatting sqref="F411">
    <cfRule type="cellIs" dxfId="2876" priority="2873" operator="equal">
      <formula>"Unlocked"</formula>
    </cfRule>
    <cfRule type="cellIs" dxfId="2875" priority="2874" operator="equal">
      <formula>"Locked"</formula>
    </cfRule>
  </conditionalFormatting>
  <conditionalFormatting sqref="G411">
    <cfRule type="containsText" dxfId="2874" priority="2872" operator="containsText" text="Param">
      <formula>NOT(ISERROR(SEARCH("Param",G411)))</formula>
    </cfRule>
  </conditionalFormatting>
  <conditionalFormatting sqref="I411">
    <cfRule type="cellIs" dxfId="2873" priority="2871" operator="lessThan">
      <formula>0</formula>
    </cfRule>
  </conditionalFormatting>
  <conditionalFormatting sqref="D411">
    <cfRule type="containsText" dxfId="2872" priority="2869" operator="containsText" text="Dec">
      <formula>NOT(ISERROR(SEARCH("Dec",D411)))</formula>
    </cfRule>
    <cfRule type="containsText" dxfId="2871" priority="2870" operator="containsText" text="Inc">
      <formula>NOT(ISERROR(SEARCH("Inc",D411)))</formula>
    </cfRule>
  </conditionalFormatting>
  <conditionalFormatting sqref="F412:F413">
    <cfRule type="cellIs" dxfId="2870" priority="2867" operator="equal">
      <formula>"Unlocked"</formula>
    </cfRule>
    <cfRule type="cellIs" dxfId="2869" priority="2868" operator="equal">
      <formula>"Locked"</formula>
    </cfRule>
  </conditionalFormatting>
  <conditionalFormatting sqref="G412:G413">
    <cfRule type="containsText" dxfId="2868" priority="2866" operator="containsText" text="Param">
      <formula>NOT(ISERROR(SEARCH("Param",G412)))</formula>
    </cfRule>
  </conditionalFormatting>
  <conditionalFormatting sqref="I412:I413">
    <cfRule type="cellIs" dxfId="2867" priority="2865" operator="lessThan">
      <formula>0</formula>
    </cfRule>
  </conditionalFormatting>
  <conditionalFormatting sqref="D412:D413">
    <cfRule type="containsText" dxfId="2866" priority="2863" operator="containsText" text="Dec">
      <formula>NOT(ISERROR(SEARCH("Dec",D412)))</formula>
    </cfRule>
    <cfRule type="containsText" dxfId="2865" priority="2864" operator="containsText" text="Inc">
      <formula>NOT(ISERROR(SEARCH("Inc",D412)))</formula>
    </cfRule>
  </conditionalFormatting>
  <conditionalFormatting sqref="F414:F419">
    <cfRule type="cellIs" dxfId="2864" priority="2861" operator="equal">
      <formula>"Unlocked"</formula>
    </cfRule>
    <cfRule type="cellIs" dxfId="2863" priority="2862" operator="equal">
      <formula>"Locked"</formula>
    </cfRule>
  </conditionalFormatting>
  <conditionalFormatting sqref="G414:G419">
    <cfRule type="containsText" dxfId="2862" priority="2860" operator="containsText" text="Param">
      <formula>NOT(ISERROR(SEARCH("Param",G414)))</formula>
    </cfRule>
  </conditionalFormatting>
  <conditionalFormatting sqref="I414:I419">
    <cfRule type="cellIs" dxfId="2861" priority="2859" operator="lessThan">
      <formula>0</formula>
    </cfRule>
  </conditionalFormatting>
  <conditionalFormatting sqref="D414:D419">
    <cfRule type="containsText" dxfId="2860" priority="2857" operator="containsText" text="Dec">
      <formula>NOT(ISERROR(SEARCH("Dec",D414)))</formula>
    </cfRule>
    <cfRule type="containsText" dxfId="2859" priority="2858" operator="containsText" text="Inc">
      <formula>NOT(ISERROR(SEARCH("Inc",D414)))</formula>
    </cfRule>
  </conditionalFormatting>
  <conditionalFormatting sqref="F414:F419">
    <cfRule type="cellIs" dxfId="2858" priority="2855" operator="equal">
      <formula>"Unlocked"</formula>
    </cfRule>
    <cfRule type="cellIs" dxfId="2857" priority="2856" operator="equal">
      <formula>"Locked"</formula>
    </cfRule>
  </conditionalFormatting>
  <conditionalFormatting sqref="G414:G419">
    <cfRule type="containsText" dxfId="2856" priority="2854" operator="containsText" text="Param">
      <formula>NOT(ISERROR(SEARCH("Param",G414)))</formula>
    </cfRule>
  </conditionalFormatting>
  <conditionalFormatting sqref="I414:I419">
    <cfRule type="cellIs" dxfId="2855" priority="2853" operator="lessThan">
      <formula>0</formula>
    </cfRule>
  </conditionalFormatting>
  <conditionalFormatting sqref="D414:D419">
    <cfRule type="containsText" dxfId="2854" priority="2851" operator="containsText" text="Dec">
      <formula>NOT(ISERROR(SEARCH("Dec",D414)))</formula>
    </cfRule>
    <cfRule type="containsText" dxfId="2853" priority="2852" operator="containsText" text="Inc">
      <formula>NOT(ISERROR(SEARCH("Inc",D414)))</formula>
    </cfRule>
  </conditionalFormatting>
  <conditionalFormatting sqref="F414:F416">
    <cfRule type="cellIs" dxfId="2852" priority="2849" operator="equal">
      <formula>"Unlocked"</formula>
    </cfRule>
    <cfRule type="cellIs" dxfId="2851" priority="2850" operator="equal">
      <formula>"Locked"</formula>
    </cfRule>
  </conditionalFormatting>
  <conditionalFormatting sqref="G414:G416">
    <cfRule type="containsText" dxfId="2850" priority="2848" operator="containsText" text="Param">
      <formula>NOT(ISERROR(SEARCH("Param",G414)))</formula>
    </cfRule>
  </conditionalFormatting>
  <conditionalFormatting sqref="I414:I416">
    <cfRule type="cellIs" dxfId="2849" priority="2847" operator="lessThan">
      <formula>0</formula>
    </cfRule>
  </conditionalFormatting>
  <conditionalFormatting sqref="D414:D416">
    <cfRule type="containsText" dxfId="2848" priority="2845" operator="containsText" text="Dec">
      <formula>NOT(ISERROR(SEARCH("Dec",D414)))</formula>
    </cfRule>
    <cfRule type="containsText" dxfId="2847" priority="2846" operator="containsText" text="Inc">
      <formula>NOT(ISERROR(SEARCH("Inc",D414)))</formula>
    </cfRule>
  </conditionalFormatting>
  <conditionalFormatting sqref="F414:F416">
    <cfRule type="cellIs" dxfId="2846" priority="2843" operator="equal">
      <formula>"Unlocked"</formula>
    </cfRule>
    <cfRule type="cellIs" dxfId="2845" priority="2844" operator="equal">
      <formula>"Locked"</formula>
    </cfRule>
  </conditionalFormatting>
  <conditionalFormatting sqref="G414:G416">
    <cfRule type="containsText" dxfId="2844" priority="2842" operator="containsText" text="Param">
      <formula>NOT(ISERROR(SEARCH("Param",G414)))</formula>
    </cfRule>
  </conditionalFormatting>
  <conditionalFormatting sqref="I414:I416">
    <cfRule type="cellIs" dxfId="2843" priority="2841" operator="lessThan">
      <formula>0</formula>
    </cfRule>
  </conditionalFormatting>
  <conditionalFormatting sqref="D414:D416">
    <cfRule type="containsText" dxfId="2842" priority="2839" operator="containsText" text="Dec">
      <formula>NOT(ISERROR(SEARCH("Dec",D414)))</formula>
    </cfRule>
    <cfRule type="containsText" dxfId="2841" priority="2840" operator="containsText" text="Inc">
      <formula>NOT(ISERROR(SEARCH("Inc",D414)))</formula>
    </cfRule>
  </conditionalFormatting>
  <conditionalFormatting sqref="F414:F416">
    <cfRule type="cellIs" dxfId="2840" priority="2837" operator="equal">
      <formula>"Unlocked"</formula>
    </cfRule>
    <cfRule type="cellIs" dxfId="2839" priority="2838" operator="equal">
      <formula>"Locked"</formula>
    </cfRule>
  </conditionalFormatting>
  <conditionalFormatting sqref="G414:G416">
    <cfRule type="containsText" dxfId="2838" priority="2836" operator="containsText" text="Param">
      <formula>NOT(ISERROR(SEARCH("Param",G414)))</formula>
    </cfRule>
  </conditionalFormatting>
  <conditionalFormatting sqref="I414:I416">
    <cfRule type="cellIs" dxfId="2837" priority="2835" operator="lessThan">
      <formula>0</formula>
    </cfRule>
  </conditionalFormatting>
  <conditionalFormatting sqref="D414:D416">
    <cfRule type="containsText" dxfId="2836" priority="2833" operator="containsText" text="Dec">
      <formula>NOT(ISERROR(SEARCH("Dec",D414)))</formula>
    </cfRule>
    <cfRule type="containsText" dxfId="2835" priority="2834" operator="containsText" text="Inc">
      <formula>NOT(ISERROR(SEARCH("Inc",D414)))</formula>
    </cfRule>
  </conditionalFormatting>
  <conditionalFormatting sqref="F414:F416">
    <cfRule type="cellIs" dxfId="2834" priority="2831" operator="equal">
      <formula>"Unlocked"</formula>
    </cfRule>
    <cfRule type="cellIs" dxfId="2833" priority="2832" operator="equal">
      <formula>"Locked"</formula>
    </cfRule>
  </conditionalFormatting>
  <conditionalFormatting sqref="G414:G416">
    <cfRule type="containsText" dxfId="2832" priority="2830" operator="containsText" text="Param">
      <formula>NOT(ISERROR(SEARCH("Param",G414)))</formula>
    </cfRule>
  </conditionalFormatting>
  <conditionalFormatting sqref="I414:I416">
    <cfRule type="cellIs" dxfId="2831" priority="2829" operator="lessThan">
      <formula>0</formula>
    </cfRule>
  </conditionalFormatting>
  <conditionalFormatting sqref="D414:D416">
    <cfRule type="containsText" dxfId="2830" priority="2827" operator="containsText" text="Dec">
      <formula>NOT(ISERROR(SEARCH("Dec",D414)))</formula>
    </cfRule>
    <cfRule type="containsText" dxfId="2829" priority="2828" operator="containsText" text="Inc">
      <formula>NOT(ISERROR(SEARCH("Inc",D414)))</formula>
    </cfRule>
  </conditionalFormatting>
  <conditionalFormatting sqref="F414:F416">
    <cfRule type="cellIs" dxfId="2828" priority="2825" operator="equal">
      <formula>"Unlocked"</formula>
    </cfRule>
    <cfRule type="cellIs" dxfId="2827" priority="2826" operator="equal">
      <formula>"Locked"</formula>
    </cfRule>
  </conditionalFormatting>
  <conditionalFormatting sqref="G414:G416">
    <cfRule type="containsText" dxfId="2826" priority="2824" operator="containsText" text="Param">
      <formula>NOT(ISERROR(SEARCH("Param",G414)))</formula>
    </cfRule>
  </conditionalFormatting>
  <conditionalFormatting sqref="I414:I416">
    <cfRule type="cellIs" dxfId="2825" priority="2823" operator="lessThan">
      <formula>0</formula>
    </cfRule>
  </conditionalFormatting>
  <conditionalFormatting sqref="D414:D416">
    <cfRule type="containsText" dxfId="2824" priority="2821" operator="containsText" text="Dec">
      <formula>NOT(ISERROR(SEARCH("Dec",D414)))</formula>
    </cfRule>
    <cfRule type="containsText" dxfId="2823" priority="2822" operator="containsText" text="Inc">
      <formula>NOT(ISERROR(SEARCH("Inc",D414)))</formula>
    </cfRule>
  </conditionalFormatting>
  <conditionalFormatting sqref="F414:F416">
    <cfRule type="cellIs" dxfId="2822" priority="2819" operator="equal">
      <formula>"Unlocked"</formula>
    </cfRule>
    <cfRule type="cellIs" dxfId="2821" priority="2820" operator="equal">
      <formula>"Locked"</formula>
    </cfRule>
  </conditionalFormatting>
  <conditionalFormatting sqref="G414:G416">
    <cfRule type="containsText" dxfId="2820" priority="2818" operator="containsText" text="Param">
      <formula>NOT(ISERROR(SEARCH("Param",G414)))</formula>
    </cfRule>
  </conditionalFormatting>
  <conditionalFormatting sqref="I414:I416">
    <cfRule type="cellIs" dxfId="2819" priority="2817" operator="lessThan">
      <formula>0</formula>
    </cfRule>
  </conditionalFormatting>
  <conditionalFormatting sqref="D414:D416">
    <cfRule type="containsText" dxfId="2818" priority="2815" operator="containsText" text="Dec">
      <formula>NOT(ISERROR(SEARCH("Dec",D414)))</formula>
    </cfRule>
    <cfRule type="containsText" dxfId="2817" priority="2816" operator="containsText" text="Inc">
      <formula>NOT(ISERROR(SEARCH("Inc",D414)))</formula>
    </cfRule>
  </conditionalFormatting>
  <conditionalFormatting sqref="F414:F416">
    <cfRule type="cellIs" dxfId="2816" priority="2813" operator="equal">
      <formula>"Unlocked"</formula>
    </cfRule>
    <cfRule type="cellIs" dxfId="2815" priority="2814" operator="equal">
      <formula>"Locked"</formula>
    </cfRule>
  </conditionalFormatting>
  <conditionalFormatting sqref="G414:G416">
    <cfRule type="containsText" dxfId="2814" priority="2812" operator="containsText" text="Param">
      <formula>NOT(ISERROR(SEARCH("Param",G414)))</formula>
    </cfRule>
  </conditionalFormatting>
  <conditionalFormatting sqref="I414:I416">
    <cfRule type="cellIs" dxfId="2813" priority="2811" operator="lessThan">
      <formula>0</formula>
    </cfRule>
  </conditionalFormatting>
  <conditionalFormatting sqref="D414:D416">
    <cfRule type="containsText" dxfId="2812" priority="2809" operator="containsText" text="Dec">
      <formula>NOT(ISERROR(SEARCH("Dec",D414)))</formula>
    </cfRule>
    <cfRule type="containsText" dxfId="2811" priority="2810" operator="containsText" text="Inc">
      <formula>NOT(ISERROR(SEARCH("Inc",D414)))</formula>
    </cfRule>
  </conditionalFormatting>
  <conditionalFormatting sqref="F414:F415">
    <cfRule type="cellIs" dxfId="2810" priority="2807" operator="equal">
      <formula>"Unlocked"</formula>
    </cfRule>
    <cfRule type="cellIs" dxfId="2809" priority="2808" operator="equal">
      <formula>"Locked"</formula>
    </cfRule>
  </conditionalFormatting>
  <conditionalFormatting sqref="G414:G415">
    <cfRule type="containsText" dxfId="2808" priority="2806" operator="containsText" text="Param">
      <formula>NOT(ISERROR(SEARCH("Param",G414)))</formula>
    </cfRule>
  </conditionalFormatting>
  <conditionalFormatting sqref="I414:I415">
    <cfRule type="cellIs" dxfId="2807" priority="2805" operator="lessThan">
      <formula>0</formula>
    </cfRule>
  </conditionalFormatting>
  <conditionalFormatting sqref="D414:D415">
    <cfRule type="containsText" dxfId="2806" priority="2803" operator="containsText" text="Dec">
      <formula>NOT(ISERROR(SEARCH("Dec",D414)))</formula>
    </cfRule>
    <cfRule type="containsText" dxfId="2805" priority="2804" operator="containsText" text="Inc">
      <formula>NOT(ISERROR(SEARCH("Inc",D414)))</formula>
    </cfRule>
  </conditionalFormatting>
  <conditionalFormatting sqref="F414:F415">
    <cfRule type="cellIs" dxfId="2804" priority="2801" operator="equal">
      <formula>"Unlocked"</formula>
    </cfRule>
    <cfRule type="cellIs" dxfId="2803" priority="2802" operator="equal">
      <formula>"Locked"</formula>
    </cfRule>
  </conditionalFormatting>
  <conditionalFormatting sqref="G414:G415">
    <cfRule type="containsText" dxfId="2802" priority="2800" operator="containsText" text="Param">
      <formula>NOT(ISERROR(SEARCH("Param",G414)))</formula>
    </cfRule>
  </conditionalFormatting>
  <conditionalFormatting sqref="I414:I415">
    <cfRule type="cellIs" dxfId="2801" priority="2799" operator="lessThan">
      <formula>0</formula>
    </cfRule>
  </conditionalFormatting>
  <conditionalFormatting sqref="D414:D415">
    <cfRule type="containsText" dxfId="2800" priority="2797" operator="containsText" text="Dec">
      <formula>NOT(ISERROR(SEARCH("Dec",D414)))</formula>
    </cfRule>
    <cfRule type="containsText" dxfId="2799" priority="2798" operator="containsText" text="Inc">
      <formula>NOT(ISERROR(SEARCH("Inc",D414)))</formula>
    </cfRule>
  </conditionalFormatting>
  <conditionalFormatting sqref="F414:F415">
    <cfRule type="cellIs" dxfId="2798" priority="2795" operator="equal">
      <formula>"Unlocked"</formula>
    </cfRule>
    <cfRule type="cellIs" dxfId="2797" priority="2796" operator="equal">
      <formula>"Locked"</formula>
    </cfRule>
  </conditionalFormatting>
  <conditionalFormatting sqref="G414:G415">
    <cfRule type="containsText" dxfId="2796" priority="2794" operator="containsText" text="Param">
      <formula>NOT(ISERROR(SEARCH("Param",G414)))</formula>
    </cfRule>
  </conditionalFormatting>
  <conditionalFormatting sqref="I414:I415">
    <cfRule type="cellIs" dxfId="2795" priority="2793" operator="lessThan">
      <formula>0</formula>
    </cfRule>
  </conditionalFormatting>
  <conditionalFormatting sqref="D414:D415">
    <cfRule type="containsText" dxfId="2794" priority="2791" operator="containsText" text="Dec">
      <formula>NOT(ISERROR(SEARCH("Dec",D414)))</formula>
    </cfRule>
    <cfRule type="containsText" dxfId="2793" priority="2792" operator="containsText" text="Inc">
      <formula>NOT(ISERROR(SEARCH("Inc",D414)))</formula>
    </cfRule>
  </conditionalFormatting>
  <conditionalFormatting sqref="F414:F415">
    <cfRule type="cellIs" dxfId="2792" priority="2789" operator="equal">
      <formula>"Unlocked"</formula>
    </cfRule>
    <cfRule type="cellIs" dxfId="2791" priority="2790" operator="equal">
      <formula>"Locked"</formula>
    </cfRule>
  </conditionalFormatting>
  <conditionalFormatting sqref="G414:G415">
    <cfRule type="containsText" dxfId="2790" priority="2788" operator="containsText" text="Param">
      <formula>NOT(ISERROR(SEARCH("Param",G414)))</formula>
    </cfRule>
  </conditionalFormatting>
  <conditionalFormatting sqref="I414:I415">
    <cfRule type="cellIs" dxfId="2789" priority="2787" operator="lessThan">
      <formula>0</formula>
    </cfRule>
  </conditionalFormatting>
  <conditionalFormatting sqref="D414:D415">
    <cfRule type="containsText" dxfId="2788" priority="2785" operator="containsText" text="Dec">
      <formula>NOT(ISERROR(SEARCH("Dec",D414)))</formula>
    </cfRule>
    <cfRule type="containsText" dxfId="2787" priority="2786" operator="containsText" text="Inc">
      <formula>NOT(ISERROR(SEARCH("Inc",D414)))</formula>
    </cfRule>
  </conditionalFormatting>
  <conditionalFormatting sqref="F414:F415">
    <cfRule type="cellIs" dxfId="2786" priority="2783" operator="equal">
      <formula>"Unlocked"</formula>
    </cfRule>
    <cfRule type="cellIs" dxfId="2785" priority="2784" operator="equal">
      <formula>"Locked"</formula>
    </cfRule>
  </conditionalFormatting>
  <conditionalFormatting sqref="G414:G415">
    <cfRule type="containsText" dxfId="2784" priority="2782" operator="containsText" text="Param">
      <formula>NOT(ISERROR(SEARCH("Param",G414)))</formula>
    </cfRule>
  </conditionalFormatting>
  <conditionalFormatting sqref="I414:I415">
    <cfRule type="cellIs" dxfId="2783" priority="2781" operator="lessThan">
      <formula>0</formula>
    </cfRule>
  </conditionalFormatting>
  <conditionalFormatting sqref="D414:D415">
    <cfRule type="containsText" dxfId="2782" priority="2779" operator="containsText" text="Dec">
      <formula>NOT(ISERROR(SEARCH("Dec",D414)))</formula>
    </cfRule>
    <cfRule type="containsText" dxfId="2781" priority="2780" operator="containsText" text="Inc">
      <formula>NOT(ISERROR(SEARCH("Inc",D414)))</formula>
    </cfRule>
  </conditionalFormatting>
  <conditionalFormatting sqref="F414:F415">
    <cfRule type="cellIs" dxfId="2780" priority="2777" operator="equal">
      <formula>"Unlocked"</formula>
    </cfRule>
    <cfRule type="cellIs" dxfId="2779" priority="2778" operator="equal">
      <formula>"Locked"</formula>
    </cfRule>
  </conditionalFormatting>
  <conditionalFormatting sqref="G414:G415">
    <cfRule type="containsText" dxfId="2778" priority="2776" operator="containsText" text="Param">
      <formula>NOT(ISERROR(SEARCH("Param",G414)))</formula>
    </cfRule>
  </conditionalFormatting>
  <conditionalFormatting sqref="I414:I415">
    <cfRule type="cellIs" dxfId="2777" priority="2775" operator="lessThan">
      <formula>0</formula>
    </cfRule>
  </conditionalFormatting>
  <conditionalFormatting sqref="D414:D415">
    <cfRule type="containsText" dxfId="2776" priority="2773" operator="containsText" text="Dec">
      <formula>NOT(ISERROR(SEARCH("Dec",D414)))</formula>
    </cfRule>
    <cfRule type="containsText" dxfId="2775" priority="2774" operator="containsText" text="Inc">
      <formula>NOT(ISERROR(SEARCH("Inc",D414)))</formula>
    </cfRule>
  </conditionalFormatting>
  <conditionalFormatting sqref="F414:F415">
    <cfRule type="cellIs" dxfId="2774" priority="2771" operator="equal">
      <formula>"Unlocked"</formula>
    </cfRule>
    <cfRule type="cellIs" dxfId="2773" priority="2772" operator="equal">
      <formula>"Locked"</formula>
    </cfRule>
  </conditionalFormatting>
  <conditionalFormatting sqref="G414:G415">
    <cfRule type="containsText" dxfId="2772" priority="2770" operator="containsText" text="Param">
      <formula>NOT(ISERROR(SEARCH("Param",G414)))</formula>
    </cfRule>
  </conditionalFormatting>
  <conditionalFormatting sqref="I414:I415">
    <cfRule type="cellIs" dxfId="2771" priority="2769" operator="lessThan">
      <formula>0</formula>
    </cfRule>
  </conditionalFormatting>
  <conditionalFormatting sqref="D414:D415">
    <cfRule type="containsText" dxfId="2770" priority="2767" operator="containsText" text="Dec">
      <formula>NOT(ISERROR(SEARCH("Dec",D414)))</formula>
    </cfRule>
    <cfRule type="containsText" dxfId="2769" priority="2768" operator="containsText" text="Inc">
      <formula>NOT(ISERROR(SEARCH("Inc",D414)))</formula>
    </cfRule>
  </conditionalFormatting>
  <conditionalFormatting sqref="F414:F415">
    <cfRule type="cellIs" dxfId="2768" priority="2765" operator="equal">
      <formula>"Unlocked"</formula>
    </cfRule>
    <cfRule type="cellIs" dxfId="2767" priority="2766" operator="equal">
      <formula>"Locked"</formula>
    </cfRule>
  </conditionalFormatting>
  <conditionalFormatting sqref="G414:G415">
    <cfRule type="containsText" dxfId="2766" priority="2764" operator="containsText" text="Param">
      <formula>NOT(ISERROR(SEARCH("Param",G414)))</formula>
    </cfRule>
  </conditionalFormatting>
  <conditionalFormatting sqref="I414:I415">
    <cfRule type="cellIs" dxfId="2765" priority="2763" operator="lessThan">
      <formula>0</formula>
    </cfRule>
  </conditionalFormatting>
  <conditionalFormatting sqref="D414:D415">
    <cfRule type="containsText" dxfId="2764" priority="2761" operator="containsText" text="Dec">
      <formula>NOT(ISERROR(SEARCH("Dec",D414)))</formula>
    </cfRule>
    <cfRule type="containsText" dxfId="2763" priority="2762" operator="containsText" text="Inc">
      <formula>NOT(ISERROR(SEARCH("Inc",D414)))</formula>
    </cfRule>
  </conditionalFormatting>
  <conditionalFormatting sqref="F414:F415">
    <cfRule type="cellIs" dxfId="2762" priority="2759" operator="equal">
      <formula>"Unlocked"</formula>
    </cfRule>
    <cfRule type="cellIs" dxfId="2761" priority="2760" operator="equal">
      <formula>"Locked"</formula>
    </cfRule>
  </conditionalFormatting>
  <conditionalFormatting sqref="G414:G415">
    <cfRule type="containsText" dxfId="2760" priority="2758" operator="containsText" text="Param">
      <formula>NOT(ISERROR(SEARCH("Param",G414)))</formula>
    </cfRule>
  </conditionalFormatting>
  <conditionalFormatting sqref="I414:I415">
    <cfRule type="cellIs" dxfId="2759" priority="2757" operator="lessThan">
      <formula>0</formula>
    </cfRule>
  </conditionalFormatting>
  <conditionalFormatting sqref="D414:D415">
    <cfRule type="containsText" dxfId="2758" priority="2755" operator="containsText" text="Dec">
      <formula>NOT(ISERROR(SEARCH("Dec",D414)))</formula>
    </cfRule>
    <cfRule type="containsText" dxfId="2757" priority="2756" operator="containsText" text="Inc">
      <formula>NOT(ISERROR(SEARCH("Inc",D414)))</formula>
    </cfRule>
  </conditionalFormatting>
  <conditionalFormatting sqref="F414:F415">
    <cfRule type="cellIs" dxfId="2756" priority="2753" operator="equal">
      <formula>"Unlocked"</formula>
    </cfRule>
    <cfRule type="cellIs" dxfId="2755" priority="2754" operator="equal">
      <formula>"Locked"</formula>
    </cfRule>
  </conditionalFormatting>
  <conditionalFormatting sqref="G414:G415">
    <cfRule type="containsText" dxfId="2754" priority="2752" operator="containsText" text="Param">
      <formula>NOT(ISERROR(SEARCH("Param",G414)))</formula>
    </cfRule>
  </conditionalFormatting>
  <conditionalFormatting sqref="I414:I415">
    <cfRule type="cellIs" dxfId="2753" priority="2751" operator="lessThan">
      <formula>0</formula>
    </cfRule>
  </conditionalFormatting>
  <conditionalFormatting sqref="D414:D415">
    <cfRule type="containsText" dxfId="2752" priority="2749" operator="containsText" text="Dec">
      <formula>NOT(ISERROR(SEARCH("Dec",D414)))</formula>
    </cfRule>
    <cfRule type="containsText" dxfId="2751" priority="2750" operator="containsText" text="Inc">
      <formula>NOT(ISERROR(SEARCH("Inc",D414)))</formula>
    </cfRule>
  </conditionalFormatting>
  <conditionalFormatting sqref="F414:F415">
    <cfRule type="cellIs" dxfId="2750" priority="2747" operator="equal">
      <formula>"Unlocked"</formula>
    </cfRule>
    <cfRule type="cellIs" dxfId="2749" priority="2748" operator="equal">
      <formula>"Locked"</formula>
    </cfRule>
  </conditionalFormatting>
  <conditionalFormatting sqref="G414:G415">
    <cfRule type="containsText" dxfId="2748" priority="2746" operator="containsText" text="Param">
      <formula>NOT(ISERROR(SEARCH("Param",G414)))</formula>
    </cfRule>
  </conditionalFormatting>
  <conditionalFormatting sqref="I414:I415">
    <cfRule type="cellIs" dxfId="2747" priority="2745" operator="lessThan">
      <formula>0</formula>
    </cfRule>
  </conditionalFormatting>
  <conditionalFormatting sqref="D414:D415">
    <cfRule type="containsText" dxfId="2746" priority="2743" operator="containsText" text="Dec">
      <formula>NOT(ISERROR(SEARCH("Dec",D414)))</formula>
    </cfRule>
    <cfRule type="containsText" dxfId="2745" priority="2744" operator="containsText" text="Inc">
      <formula>NOT(ISERROR(SEARCH("Inc",D414)))</formula>
    </cfRule>
  </conditionalFormatting>
  <conditionalFormatting sqref="F414:F415">
    <cfRule type="cellIs" dxfId="2744" priority="2741" operator="equal">
      <formula>"Unlocked"</formula>
    </cfRule>
    <cfRule type="cellIs" dxfId="2743" priority="2742" operator="equal">
      <formula>"Locked"</formula>
    </cfRule>
  </conditionalFormatting>
  <conditionalFormatting sqref="G414:G415">
    <cfRule type="containsText" dxfId="2742" priority="2740" operator="containsText" text="Param">
      <formula>NOT(ISERROR(SEARCH("Param",G414)))</formula>
    </cfRule>
  </conditionalFormatting>
  <conditionalFormatting sqref="I414:I415">
    <cfRule type="cellIs" dxfId="2741" priority="2739" operator="lessThan">
      <formula>0</formula>
    </cfRule>
  </conditionalFormatting>
  <conditionalFormatting sqref="D414:D415">
    <cfRule type="containsText" dxfId="2740" priority="2737" operator="containsText" text="Dec">
      <formula>NOT(ISERROR(SEARCH("Dec",D414)))</formula>
    </cfRule>
    <cfRule type="containsText" dxfId="2739" priority="2738" operator="containsText" text="Inc">
      <formula>NOT(ISERROR(SEARCH("Inc",D414)))</formula>
    </cfRule>
  </conditionalFormatting>
  <conditionalFormatting sqref="F414:F415">
    <cfRule type="cellIs" dxfId="2738" priority="2735" operator="equal">
      <formula>"Unlocked"</formula>
    </cfRule>
    <cfRule type="cellIs" dxfId="2737" priority="2736" operator="equal">
      <formula>"Locked"</formula>
    </cfRule>
  </conditionalFormatting>
  <conditionalFormatting sqref="G414:G415">
    <cfRule type="containsText" dxfId="2736" priority="2734" operator="containsText" text="Param">
      <formula>NOT(ISERROR(SEARCH("Param",G414)))</formula>
    </cfRule>
  </conditionalFormatting>
  <conditionalFormatting sqref="I414:I415">
    <cfRule type="cellIs" dxfId="2735" priority="2733" operator="lessThan">
      <formula>0</formula>
    </cfRule>
  </conditionalFormatting>
  <conditionalFormatting sqref="D414:D415">
    <cfRule type="containsText" dxfId="2734" priority="2731" operator="containsText" text="Dec">
      <formula>NOT(ISERROR(SEARCH("Dec",D414)))</formula>
    </cfRule>
    <cfRule type="containsText" dxfId="2733" priority="2732" operator="containsText" text="Inc">
      <formula>NOT(ISERROR(SEARCH("Inc",D414)))</formula>
    </cfRule>
  </conditionalFormatting>
  <conditionalFormatting sqref="F414:F415">
    <cfRule type="cellIs" dxfId="2732" priority="2729" operator="equal">
      <formula>"Unlocked"</formula>
    </cfRule>
    <cfRule type="cellIs" dxfId="2731" priority="2730" operator="equal">
      <formula>"Locked"</formula>
    </cfRule>
  </conditionalFormatting>
  <conditionalFormatting sqref="G414:G415">
    <cfRule type="containsText" dxfId="2730" priority="2728" operator="containsText" text="Param">
      <formula>NOT(ISERROR(SEARCH("Param",G414)))</formula>
    </cfRule>
  </conditionalFormatting>
  <conditionalFormatting sqref="I414:I415">
    <cfRule type="cellIs" dxfId="2729" priority="2727" operator="lessThan">
      <formula>0</formula>
    </cfRule>
  </conditionalFormatting>
  <conditionalFormatting sqref="D414:D415">
    <cfRule type="containsText" dxfId="2728" priority="2725" operator="containsText" text="Dec">
      <formula>NOT(ISERROR(SEARCH("Dec",D414)))</formula>
    </cfRule>
    <cfRule type="containsText" dxfId="2727" priority="2726" operator="containsText" text="Inc">
      <formula>NOT(ISERROR(SEARCH("Inc",D414)))</formula>
    </cfRule>
  </conditionalFormatting>
  <conditionalFormatting sqref="F414:F415">
    <cfRule type="cellIs" dxfId="2726" priority="2723" operator="equal">
      <formula>"Unlocked"</formula>
    </cfRule>
    <cfRule type="cellIs" dxfId="2725" priority="2724" operator="equal">
      <formula>"Locked"</formula>
    </cfRule>
  </conditionalFormatting>
  <conditionalFormatting sqref="G414:G415">
    <cfRule type="containsText" dxfId="2724" priority="2722" operator="containsText" text="Param">
      <formula>NOT(ISERROR(SEARCH("Param",G414)))</formula>
    </cfRule>
  </conditionalFormatting>
  <conditionalFormatting sqref="I414:I415">
    <cfRule type="cellIs" dxfId="2723" priority="2721" operator="lessThan">
      <formula>0</formula>
    </cfRule>
  </conditionalFormatting>
  <conditionalFormatting sqref="D414:D415">
    <cfRule type="containsText" dxfId="2722" priority="2719" operator="containsText" text="Dec">
      <formula>NOT(ISERROR(SEARCH("Dec",D414)))</formula>
    </cfRule>
    <cfRule type="containsText" dxfId="2721" priority="2720" operator="containsText" text="Inc">
      <formula>NOT(ISERROR(SEARCH("Inc",D414)))</formula>
    </cfRule>
  </conditionalFormatting>
  <conditionalFormatting sqref="F414:F415">
    <cfRule type="cellIs" dxfId="2720" priority="2717" operator="equal">
      <formula>"Unlocked"</formula>
    </cfRule>
    <cfRule type="cellIs" dxfId="2719" priority="2718" operator="equal">
      <formula>"Locked"</formula>
    </cfRule>
  </conditionalFormatting>
  <conditionalFormatting sqref="G414:G415">
    <cfRule type="containsText" dxfId="2718" priority="2716" operator="containsText" text="Param">
      <formula>NOT(ISERROR(SEARCH("Param",G414)))</formula>
    </cfRule>
  </conditionalFormatting>
  <conditionalFormatting sqref="I414:I415">
    <cfRule type="cellIs" dxfId="2717" priority="2715" operator="lessThan">
      <formula>0</formula>
    </cfRule>
  </conditionalFormatting>
  <conditionalFormatting sqref="D414:D415">
    <cfRule type="containsText" dxfId="2716" priority="2713" operator="containsText" text="Dec">
      <formula>NOT(ISERROR(SEARCH("Dec",D414)))</formula>
    </cfRule>
    <cfRule type="containsText" dxfId="2715" priority="2714" operator="containsText" text="Inc">
      <formula>NOT(ISERROR(SEARCH("Inc",D414)))</formula>
    </cfRule>
  </conditionalFormatting>
  <conditionalFormatting sqref="F414:F415">
    <cfRule type="cellIs" dxfId="2714" priority="2711" operator="equal">
      <formula>"Unlocked"</formula>
    </cfRule>
    <cfRule type="cellIs" dxfId="2713" priority="2712" operator="equal">
      <formula>"Locked"</formula>
    </cfRule>
  </conditionalFormatting>
  <conditionalFormatting sqref="G414:G415">
    <cfRule type="containsText" dxfId="2712" priority="2710" operator="containsText" text="Param">
      <formula>NOT(ISERROR(SEARCH("Param",G414)))</formula>
    </cfRule>
  </conditionalFormatting>
  <conditionalFormatting sqref="I414:I415">
    <cfRule type="cellIs" dxfId="2711" priority="2709" operator="lessThan">
      <formula>0</formula>
    </cfRule>
  </conditionalFormatting>
  <conditionalFormatting sqref="D414:D415">
    <cfRule type="containsText" dxfId="2710" priority="2707" operator="containsText" text="Dec">
      <formula>NOT(ISERROR(SEARCH("Dec",D414)))</formula>
    </cfRule>
    <cfRule type="containsText" dxfId="2709" priority="2708" operator="containsText" text="Inc">
      <formula>NOT(ISERROR(SEARCH("Inc",D414)))</formula>
    </cfRule>
  </conditionalFormatting>
  <conditionalFormatting sqref="F414:F415">
    <cfRule type="cellIs" dxfId="2708" priority="2705" operator="equal">
      <formula>"Unlocked"</formula>
    </cfRule>
    <cfRule type="cellIs" dxfId="2707" priority="2706" operator="equal">
      <formula>"Locked"</formula>
    </cfRule>
  </conditionalFormatting>
  <conditionalFormatting sqref="G414:G415">
    <cfRule type="containsText" dxfId="2706" priority="2704" operator="containsText" text="Param">
      <formula>NOT(ISERROR(SEARCH("Param",G414)))</formula>
    </cfRule>
  </conditionalFormatting>
  <conditionalFormatting sqref="I414:I415">
    <cfRule type="cellIs" dxfId="2705" priority="2703" operator="lessThan">
      <formula>0</formula>
    </cfRule>
  </conditionalFormatting>
  <conditionalFormatting sqref="D414:D415">
    <cfRule type="containsText" dxfId="2704" priority="2701" operator="containsText" text="Dec">
      <formula>NOT(ISERROR(SEARCH("Dec",D414)))</formula>
    </cfRule>
    <cfRule type="containsText" dxfId="2703" priority="2702" operator="containsText" text="Inc">
      <formula>NOT(ISERROR(SEARCH("Inc",D414)))</formula>
    </cfRule>
  </conditionalFormatting>
  <conditionalFormatting sqref="F414:F415">
    <cfRule type="cellIs" dxfId="2702" priority="2699" operator="equal">
      <formula>"Unlocked"</formula>
    </cfRule>
    <cfRule type="cellIs" dxfId="2701" priority="2700" operator="equal">
      <formula>"Locked"</formula>
    </cfRule>
  </conditionalFormatting>
  <conditionalFormatting sqref="G414:G415">
    <cfRule type="containsText" dxfId="2700" priority="2698" operator="containsText" text="Param">
      <formula>NOT(ISERROR(SEARCH("Param",G414)))</formula>
    </cfRule>
  </conditionalFormatting>
  <conditionalFormatting sqref="I414:I415">
    <cfRule type="cellIs" dxfId="2699" priority="2697" operator="lessThan">
      <formula>0</formula>
    </cfRule>
  </conditionalFormatting>
  <conditionalFormatting sqref="D414:D415">
    <cfRule type="containsText" dxfId="2698" priority="2695" operator="containsText" text="Dec">
      <formula>NOT(ISERROR(SEARCH("Dec",D414)))</formula>
    </cfRule>
    <cfRule type="containsText" dxfId="2697" priority="2696" operator="containsText" text="Inc">
      <formula>NOT(ISERROR(SEARCH("Inc",D414)))</formula>
    </cfRule>
  </conditionalFormatting>
  <conditionalFormatting sqref="F416">
    <cfRule type="cellIs" dxfId="2696" priority="2693" operator="equal">
      <formula>"Unlocked"</formula>
    </cfRule>
    <cfRule type="cellIs" dxfId="2695" priority="2694" operator="equal">
      <formula>"Locked"</formula>
    </cfRule>
  </conditionalFormatting>
  <conditionalFormatting sqref="G416">
    <cfRule type="containsText" dxfId="2694" priority="2692" operator="containsText" text="Param">
      <formula>NOT(ISERROR(SEARCH("Param",G416)))</formula>
    </cfRule>
  </conditionalFormatting>
  <conditionalFormatting sqref="I416">
    <cfRule type="cellIs" dxfId="2693" priority="2691" operator="lessThan">
      <formula>0</formula>
    </cfRule>
  </conditionalFormatting>
  <conditionalFormatting sqref="D416">
    <cfRule type="containsText" dxfId="2692" priority="2689" operator="containsText" text="Dec">
      <formula>NOT(ISERROR(SEARCH("Dec",D416)))</formula>
    </cfRule>
    <cfRule type="containsText" dxfId="2691" priority="2690" operator="containsText" text="Inc">
      <formula>NOT(ISERROR(SEARCH("Inc",D416)))</formula>
    </cfRule>
  </conditionalFormatting>
  <conditionalFormatting sqref="F416">
    <cfRule type="cellIs" dxfId="2690" priority="2687" operator="equal">
      <formula>"Unlocked"</formula>
    </cfRule>
    <cfRule type="cellIs" dxfId="2689" priority="2688" operator="equal">
      <formula>"Locked"</formula>
    </cfRule>
  </conditionalFormatting>
  <conditionalFormatting sqref="G416">
    <cfRule type="containsText" dxfId="2688" priority="2686" operator="containsText" text="Param">
      <formula>NOT(ISERROR(SEARCH("Param",G416)))</formula>
    </cfRule>
  </conditionalFormatting>
  <conditionalFormatting sqref="I416">
    <cfRule type="cellIs" dxfId="2687" priority="2685" operator="lessThan">
      <formula>0</formula>
    </cfRule>
  </conditionalFormatting>
  <conditionalFormatting sqref="D416">
    <cfRule type="containsText" dxfId="2686" priority="2683" operator="containsText" text="Dec">
      <formula>NOT(ISERROR(SEARCH("Dec",D416)))</formula>
    </cfRule>
    <cfRule type="containsText" dxfId="2685" priority="2684" operator="containsText" text="Inc">
      <formula>NOT(ISERROR(SEARCH("Inc",D416)))</formula>
    </cfRule>
  </conditionalFormatting>
  <conditionalFormatting sqref="F416">
    <cfRule type="cellIs" dxfId="2684" priority="2681" operator="equal">
      <formula>"Unlocked"</formula>
    </cfRule>
    <cfRule type="cellIs" dxfId="2683" priority="2682" operator="equal">
      <formula>"Locked"</formula>
    </cfRule>
  </conditionalFormatting>
  <conditionalFormatting sqref="G416">
    <cfRule type="containsText" dxfId="2682" priority="2680" operator="containsText" text="Param">
      <formula>NOT(ISERROR(SEARCH("Param",G416)))</formula>
    </cfRule>
  </conditionalFormatting>
  <conditionalFormatting sqref="I416">
    <cfRule type="cellIs" dxfId="2681" priority="2679" operator="lessThan">
      <formula>0</formula>
    </cfRule>
  </conditionalFormatting>
  <conditionalFormatting sqref="D416">
    <cfRule type="containsText" dxfId="2680" priority="2677" operator="containsText" text="Dec">
      <formula>NOT(ISERROR(SEARCH("Dec",D416)))</formula>
    </cfRule>
    <cfRule type="containsText" dxfId="2679" priority="2678" operator="containsText" text="Inc">
      <formula>NOT(ISERROR(SEARCH("Inc",D416)))</formula>
    </cfRule>
  </conditionalFormatting>
  <conditionalFormatting sqref="F416">
    <cfRule type="cellIs" dxfId="2678" priority="2675" operator="equal">
      <formula>"Unlocked"</formula>
    </cfRule>
    <cfRule type="cellIs" dxfId="2677" priority="2676" operator="equal">
      <formula>"Locked"</formula>
    </cfRule>
  </conditionalFormatting>
  <conditionalFormatting sqref="G416">
    <cfRule type="containsText" dxfId="2676" priority="2674" operator="containsText" text="Param">
      <formula>NOT(ISERROR(SEARCH("Param",G416)))</formula>
    </cfRule>
  </conditionalFormatting>
  <conditionalFormatting sqref="I416">
    <cfRule type="cellIs" dxfId="2675" priority="2673" operator="lessThan">
      <formula>0</formula>
    </cfRule>
  </conditionalFormatting>
  <conditionalFormatting sqref="D416">
    <cfRule type="containsText" dxfId="2674" priority="2671" operator="containsText" text="Dec">
      <formula>NOT(ISERROR(SEARCH("Dec",D416)))</formula>
    </cfRule>
    <cfRule type="containsText" dxfId="2673" priority="2672" operator="containsText" text="Inc">
      <formula>NOT(ISERROR(SEARCH("Inc",D416)))</formula>
    </cfRule>
  </conditionalFormatting>
  <conditionalFormatting sqref="F416">
    <cfRule type="cellIs" dxfId="2672" priority="2669" operator="equal">
      <formula>"Unlocked"</formula>
    </cfRule>
    <cfRule type="cellIs" dxfId="2671" priority="2670" operator="equal">
      <formula>"Locked"</formula>
    </cfRule>
  </conditionalFormatting>
  <conditionalFormatting sqref="G416">
    <cfRule type="containsText" dxfId="2670" priority="2668" operator="containsText" text="Param">
      <formula>NOT(ISERROR(SEARCH("Param",G416)))</formula>
    </cfRule>
  </conditionalFormatting>
  <conditionalFormatting sqref="I416">
    <cfRule type="cellIs" dxfId="2669" priority="2667" operator="lessThan">
      <formula>0</formula>
    </cfRule>
  </conditionalFormatting>
  <conditionalFormatting sqref="D416">
    <cfRule type="containsText" dxfId="2668" priority="2665" operator="containsText" text="Dec">
      <formula>NOT(ISERROR(SEARCH("Dec",D416)))</formula>
    </cfRule>
    <cfRule type="containsText" dxfId="2667" priority="2666" operator="containsText" text="Inc">
      <formula>NOT(ISERROR(SEARCH("Inc",D416)))</formula>
    </cfRule>
  </conditionalFormatting>
  <conditionalFormatting sqref="F416">
    <cfRule type="cellIs" dxfId="2666" priority="2663" operator="equal">
      <formula>"Unlocked"</formula>
    </cfRule>
    <cfRule type="cellIs" dxfId="2665" priority="2664" operator="equal">
      <formula>"Locked"</formula>
    </cfRule>
  </conditionalFormatting>
  <conditionalFormatting sqref="G416">
    <cfRule type="containsText" dxfId="2664" priority="2662" operator="containsText" text="Param">
      <formula>NOT(ISERROR(SEARCH("Param",G416)))</formula>
    </cfRule>
  </conditionalFormatting>
  <conditionalFormatting sqref="I416">
    <cfRule type="cellIs" dxfId="2663" priority="2661" operator="lessThan">
      <formula>0</formula>
    </cfRule>
  </conditionalFormatting>
  <conditionalFormatting sqref="D416">
    <cfRule type="containsText" dxfId="2662" priority="2659" operator="containsText" text="Dec">
      <formula>NOT(ISERROR(SEARCH("Dec",D416)))</formula>
    </cfRule>
    <cfRule type="containsText" dxfId="2661" priority="2660" operator="containsText" text="Inc">
      <formula>NOT(ISERROR(SEARCH("Inc",D416)))</formula>
    </cfRule>
  </conditionalFormatting>
  <conditionalFormatting sqref="F416">
    <cfRule type="cellIs" dxfId="2660" priority="2657" operator="equal">
      <formula>"Unlocked"</formula>
    </cfRule>
    <cfRule type="cellIs" dxfId="2659" priority="2658" operator="equal">
      <formula>"Locked"</formula>
    </cfRule>
  </conditionalFormatting>
  <conditionalFormatting sqref="G416">
    <cfRule type="containsText" dxfId="2658" priority="2656" operator="containsText" text="Param">
      <formula>NOT(ISERROR(SEARCH("Param",G416)))</formula>
    </cfRule>
  </conditionalFormatting>
  <conditionalFormatting sqref="I416">
    <cfRule type="cellIs" dxfId="2657" priority="2655" operator="lessThan">
      <formula>0</formula>
    </cfRule>
  </conditionalFormatting>
  <conditionalFormatting sqref="D416">
    <cfRule type="containsText" dxfId="2656" priority="2653" operator="containsText" text="Dec">
      <formula>NOT(ISERROR(SEARCH("Dec",D416)))</formula>
    </cfRule>
    <cfRule type="containsText" dxfId="2655" priority="2654" operator="containsText" text="Inc">
      <formula>NOT(ISERROR(SEARCH("Inc",D416)))</formula>
    </cfRule>
  </conditionalFormatting>
  <conditionalFormatting sqref="F416">
    <cfRule type="cellIs" dxfId="2654" priority="2651" operator="equal">
      <formula>"Unlocked"</formula>
    </cfRule>
    <cfRule type="cellIs" dxfId="2653" priority="2652" operator="equal">
      <formula>"Locked"</formula>
    </cfRule>
  </conditionalFormatting>
  <conditionalFormatting sqref="G416">
    <cfRule type="containsText" dxfId="2652" priority="2650" operator="containsText" text="Param">
      <formula>NOT(ISERROR(SEARCH("Param",G416)))</formula>
    </cfRule>
  </conditionalFormatting>
  <conditionalFormatting sqref="I416">
    <cfRule type="cellIs" dxfId="2651" priority="2649" operator="lessThan">
      <formula>0</formula>
    </cfRule>
  </conditionalFormatting>
  <conditionalFormatting sqref="D416">
    <cfRule type="containsText" dxfId="2650" priority="2647" operator="containsText" text="Dec">
      <formula>NOT(ISERROR(SEARCH("Dec",D416)))</formula>
    </cfRule>
    <cfRule type="containsText" dxfId="2649" priority="2648" operator="containsText" text="Inc">
      <formula>NOT(ISERROR(SEARCH("Inc",D416)))</formula>
    </cfRule>
  </conditionalFormatting>
  <conditionalFormatting sqref="F416">
    <cfRule type="cellIs" dxfId="2648" priority="2645" operator="equal">
      <formula>"Unlocked"</formula>
    </cfRule>
    <cfRule type="cellIs" dxfId="2647" priority="2646" operator="equal">
      <formula>"Locked"</formula>
    </cfRule>
  </conditionalFormatting>
  <conditionalFormatting sqref="G416">
    <cfRule type="containsText" dxfId="2646" priority="2644" operator="containsText" text="Param">
      <formula>NOT(ISERROR(SEARCH("Param",G416)))</formula>
    </cfRule>
  </conditionalFormatting>
  <conditionalFormatting sqref="I416">
    <cfRule type="cellIs" dxfId="2645" priority="2643" operator="lessThan">
      <formula>0</formula>
    </cfRule>
  </conditionalFormatting>
  <conditionalFormatting sqref="D416">
    <cfRule type="containsText" dxfId="2644" priority="2641" operator="containsText" text="Dec">
      <formula>NOT(ISERROR(SEARCH("Dec",D416)))</formula>
    </cfRule>
    <cfRule type="containsText" dxfId="2643" priority="2642" operator="containsText" text="Inc">
      <formula>NOT(ISERROR(SEARCH("Inc",D416)))</formula>
    </cfRule>
  </conditionalFormatting>
  <conditionalFormatting sqref="F416">
    <cfRule type="cellIs" dxfId="2642" priority="2639" operator="equal">
      <formula>"Unlocked"</formula>
    </cfRule>
    <cfRule type="cellIs" dxfId="2641" priority="2640" operator="equal">
      <formula>"Locked"</formula>
    </cfRule>
  </conditionalFormatting>
  <conditionalFormatting sqref="G416">
    <cfRule type="containsText" dxfId="2640" priority="2638" operator="containsText" text="Param">
      <formula>NOT(ISERROR(SEARCH("Param",G416)))</formula>
    </cfRule>
  </conditionalFormatting>
  <conditionalFormatting sqref="I416">
    <cfRule type="cellIs" dxfId="2639" priority="2637" operator="lessThan">
      <formula>0</formula>
    </cfRule>
  </conditionalFormatting>
  <conditionalFormatting sqref="D416">
    <cfRule type="containsText" dxfId="2638" priority="2635" operator="containsText" text="Dec">
      <formula>NOT(ISERROR(SEARCH("Dec",D416)))</formula>
    </cfRule>
    <cfRule type="containsText" dxfId="2637" priority="2636" operator="containsText" text="Inc">
      <formula>NOT(ISERROR(SEARCH("Inc",D416)))</formula>
    </cfRule>
  </conditionalFormatting>
  <conditionalFormatting sqref="F416">
    <cfRule type="cellIs" dxfId="2636" priority="2633" operator="equal">
      <formula>"Unlocked"</formula>
    </cfRule>
    <cfRule type="cellIs" dxfId="2635" priority="2634" operator="equal">
      <formula>"Locked"</formula>
    </cfRule>
  </conditionalFormatting>
  <conditionalFormatting sqref="G416">
    <cfRule type="containsText" dxfId="2634" priority="2632" operator="containsText" text="Param">
      <formula>NOT(ISERROR(SEARCH("Param",G416)))</formula>
    </cfRule>
  </conditionalFormatting>
  <conditionalFormatting sqref="I416">
    <cfRule type="cellIs" dxfId="2633" priority="2631" operator="lessThan">
      <formula>0</formula>
    </cfRule>
  </conditionalFormatting>
  <conditionalFormatting sqref="D416">
    <cfRule type="containsText" dxfId="2632" priority="2629" operator="containsText" text="Dec">
      <formula>NOT(ISERROR(SEARCH("Dec",D416)))</formula>
    </cfRule>
    <cfRule type="containsText" dxfId="2631" priority="2630" operator="containsText" text="Inc">
      <formula>NOT(ISERROR(SEARCH("Inc",D416)))</formula>
    </cfRule>
  </conditionalFormatting>
  <conditionalFormatting sqref="F416">
    <cfRule type="cellIs" dxfId="2630" priority="2627" operator="equal">
      <formula>"Unlocked"</formula>
    </cfRule>
    <cfRule type="cellIs" dxfId="2629" priority="2628" operator="equal">
      <formula>"Locked"</formula>
    </cfRule>
  </conditionalFormatting>
  <conditionalFormatting sqref="G416">
    <cfRule type="containsText" dxfId="2628" priority="2626" operator="containsText" text="Param">
      <formula>NOT(ISERROR(SEARCH("Param",G416)))</formula>
    </cfRule>
  </conditionalFormatting>
  <conditionalFormatting sqref="I416">
    <cfRule type="cellIs" dxfId="2627" priority="2625" operator="lessThan">
      <formula>0</formula>
    </cfRule>
  </conditionalFormatting>
  <conditionalFormatting sqref="D416">
    <cfRule type="containsText" dxfId="2626" priority="2623" operator="containsText" text="Dec">
      <formula>NOT(ISERROR(SEARCH("Dec",D416)))</formula>
    </cfRule>
    <cfRule type="containsText" dxfId="2625" priority="2624" operator="containsText" text="Inc">
      <formula>NOT(ISERROR(SEARCH("Inc",D416)))</formula>
    </cfRule>
  </conditionalFormatting>
  <conditionalFormatting sqref="F416">
    <cfRule type="cellIs" dxfId="2624" priority="2621" operator="equal">
      <formula>"Unlocked"</formula>
    </cfRule>
    <cfRule type="cellIs" dxfId="2623" priority="2622" operator="equal">
      <formula>"Locked"</formula>
    </cfRule>
  </conditionalFormatting>
  <conditionalFormatting sqref="G416">
    <cfRule type="containsText" dxfId="2622" priority="2620" operator="containsText" text="Param">
      <formula>NOT(ISERROR(SEARCH("Param",G416)))</formula>
    </cfRule>
  </conditionalFormatting>
  <conditionalFormatting sqref="I416">
    <cfRule type="cellIs" dxfId="2621" priority="2619" operator="lessThan">
      <formula>0</formula>
    </cfRule>
  </conditionalFormatting>
  <conditionalFormatting sqref="D416">
    <cfRule type="containsText" dxfId="2620" priority="2617" operator="containsText" text="Dec">
      <formula>NOT(ISERROR(SEARCH("Dec",D416)))</formula>
    </cfRule>
    <cfRule type="containsText" dxfId="2619" priority="2618" operator="containsText" text="Inc">
      <formula>NOT(ISERROR(SEARCH("Inc",D416)))</formula>
    </cfRule>
  </conditionalFormatting>
  <conditionalFormatting sqref="F416">
    <cfRule type="cellIs" dxfId="2618" priority="2615" operator="equal">
      <formula>"Unlocked"</formula>
    </cfRule>
    <cfRule type="cellIs" dxfId="2617" priority="2616" operator="equal">
      <formula>"Locked"</formula>
    </cfRule>
  </conditionalFormatting>
  <conditionalFormatting sqref="G416">
    <cfRule type="containsText" dxfId="2616" priority="2614" operator="containsText" text="Param">
      <formula>NOT(ISERROR(SEARCH("Param",G416)))</formula>
    </cfRule>
  </conditionalFormatting>
  <conditionalFormatting sqref="I416">
    <cfRule type="cellIs" dxfId="2615" priority="2613" operator="lessThan">
      <formula>0</formula>
    </cfRule>
  </conditionalFormatting>
  <conditionalFormatting sqref="D416">
    <cfRule type="containsText" dxfId="2614" priority="2611" operator="containsText" text="Dec">
      <formula>NOT(ISERROR(SEARCH("Dec",D416)))</formula>
    </cfRule>
    <cfRule type="containsText" dxfId="2613" priority="2612" operator="containsText" text="Inc">
      <formula>NOT(ISERROR(SEARCH("Inc",D416)))</formula>
    </cfRule>
  </conditionalFormatting>
  <conditionalFormatting sqref="F416">
    <cfRule type="cellIs" dxfId="2612" priority="2609" operator="equal">
      <formula>"Unlocked"</formula>
    </cfRule>
    <cfRule type="cellIs" dxfId="2611" priority="2610" operator="equal">
      <formula>"Locked"</formula>
    </cfRule>
  </conditionalFormatting>
  <conditionalFormatting sqref="G416">
    <cfRule type="containsText" dxfId="2610" priority="2608" operator="containsText" text="Param">
      <formula>NOT(ISERROR(SEARCH("Param",G416)))</formula>
    </cfRule>
  </conditionalFormatting>
  <conditionalFormatting sqref="I416">
    <cfRule type="cellIs" dxfId="2609" priority="2607" operator="lessThan">
      <formula>0</formula>
    </cfRule>
  </conditionalFormatting>
  <conditionalFormatting sqref="D416">
    <cfRule type="containsText" dxfId="2608" priority="2605" operator="containsText" text="Dec">
      <formula>NOT(ISERROR(SEARCH("Dec",D416)))</formula>
    </cfRule>
    <cfRule type="containsText" dxfId="2607" priority="2606" operator="containsText" text="Inc">
      <formula>NOT(ISERROR(SEARCH("Inc",D416)))</formula>
    </cfRule>
  </conditionalFormatting>
  <conditionalFormatting sqref="F416">
    <cfRule type="cellIs" dxfId="2606" priority="2603" operator="equal">
      <formula>"Unlocked"</formula>
    </cfRule>
    <cfRule type="cellIs" dxfId="2605" priority="2604" operator="equal">
      <formula>"Locked"</formula>
    </cfRule>
  </conditionalFormatting>
  <conditionalFormatting sqref="G416">
    <cfRule type="containsText" dxfId="2604" priority="2602" operator="containsText" text="Param">
      <formula>NOT(ISERROR(SEARCH("Param",G416)))</formula>
    </cfRule>
  </conditionalFormatting>
  <conditionalFormatting sqref="I416">
    <cfRule type="cellIs" dxfId="2603" priority="2601" operator="lessThan">
      <formula>0</formula>
    </cfRule>
  </conditionalFormatting>
  <conditionalFormatting sqref="D416">
    <cfRule type="containsText" dxfId="2602" priority="2599" operator="containsText" text="Dec">
      <formula>NOT(ISERROR(SEARCH("Dec",D416)))</formula>
    </cfRule>
    <cfRule type="containsText" dxfId="2601" priority="2600" operator="containsText" text="Inc">
      <formula>NOT(ISERROR(SEARCH("Inc",D416)))</formula>
    </cfRule>
  </conditionalFormatting>
  <conditionalFormatting sqref="F416">
    <cfRule type="cellIs" dxfId="2600" priority="2597" operator="equal">
      <formula>"Unlocked"</formula>
    </cfRule>
    <cfRule type="cellIs" dxfId="2599" priority="2598" operator="equal">
      <formula>"Locked"</formula>
    </cfRule>
  </conditionalFormatting>
  <conditionalFormatting sqref="G416">
    <cfRule type="containsText" dxfId="2598" priority="2596" operator="containsText" text="Param">
      <formula>NOT(ISERROR(SEARCH("Param",G416)))</formula>
    </cfRule>
  </conditionalFormatting>
  <conditionalFormatting sqref="I416">
    <cfRule type="cellIs" dxfId="2597" priority="2595" operator="lessThan">
      <formula>0</formula>
    </cfRule>
  </conditionalFormatting>
  <conditionalFormatting sqref="D416">
    <cfRule type="containsText" dxfId="2596" priority="2593" operator="containsText" text="Dec">
      <formula>NOT(ISERROR(SEARCH("Dec",D416)))</formula>
    </cfRule>
    <cfRule type="containsText" dxfId="2595" priority="2594" operator="containsText" text="Inc">
      <formula>NOT(ISERROR(SEARCH("Inc",D416)))</formula>
    </cfRule>
  </conditionalFormatting>
  <conditionalFormatting sqref="F416">
    <cfRule type="cellIs" dxfId="2594" priority="2591" operator="equal">
      <formula>"Unlocked"</formula>
    </cfRule>
    <cfRule type="cellIs" dxfId="2593" priority="2592" operator="equal">
      <formula>"Locked"</formula>
    </cfRule>
  </conditionalFormatting>
  <conditionalFormatting sqref="G416">
    <cfRule type="containsText" dxfId="2592" priority="2590" operator="containsText" text="Param">
      <formula>NOT(ISERROR(SEARCH("Param",G416)))</formula>
    </cfRule>
  </conditionalFormatting>
  <conditionalFormatting sqref="I416">
    <cfRule type="cellIs" dxfId="2591" priority="2589" operator="lessThan">
      <formula>0</formula>
    </cfRule>
  </conditionalFormatting>
  <conditionalFormatting sqref="D416">
    <cfRule type="containsText" dxfId="2590" priority="2587" operator="containsText" text="Dec">
      <formula>NOT(ISERROR(SEARCH("Dec",D416)))</formula>
    </cfRule>
    <cfRule type="containsText" dxfId="2589" priority="2588" operator="containsText" text="Inc">
      <formula>NOT(ISERROR(SEARCH("Inc",D416)))</formula>
    </cfRule>
  </conditionalFormatting>
  <conditionalFormatting sqref="F416">
    <cfRule type="cellIs" dxfId="2588" priority="2585" operator="equal">
      <formula>"Unlocked"</formula>
    </cfRule>
    <cfRule type="cellIs" dxfId="2587" priority="2586" operator="equal">
      <formula>"Locked"</formula>
    </cfRule>
  </conditionalFormatting>
  <conditionalFormatting sqref="G416">
    <cfRule type="containsText" dxfId="2586" priority="2584" operator="containsText" text="Param">
      <formula>NOT(ISERROR(SEARCH("Param",G416)))</formula>
    </cfRule>
  </conditionalFormatting>
  <conditionalFormatting sqref="I416">
    <cfRule type="cellIs" dxfId="2585" priority="2583" operator="lessThan">
      <formula>0</formula>
    </cfRule>
  </conditionalFormatting>
  <conditionalFormatting sqref="D416">
    <cfRule type="containsText" dxfId="2584" priority="2581" operator="containsText" text="Dec">
      <formula>NOT(ISERROR(SEARCH("Dec",D416)))</formula>
    </cfRule>
    <cfRule type="containsText" dxfId="2583" priority="2582" operator="containsText" text="Inc">
      <formula>NOT(ISERROR(SEARCH("Inc",D416)))</formula>
    </cfRule>
  </conditionalFormatting>
  <conditionalFormatting sqref="F417:F419">
    <cfRule type="cellIs" dxfId="2582" priority="2579" operator="equal">
      <formula>"Unlocked"</formula>
    </cfRule>
    <cfRule type="cellIs" dxfId="2581" priority="2580" operator="equal">
      <formula>"Locked"</formula>
    </cfRule>
  </conditionalFormatting>
  <conditionalFormatting sqref="G417:G419">
    <cfRule type="containsText" dxfId="2580" priority="2578" operator="containsText" text="Param">
      <formula>NOT(ISERROR(SEARCH("Param",G417)))</formula>
    </cfRule>
  </conditionalFormatting>
  <conditionalFormatting sqref="I417:I419">
    <cfRule type="cellIs" dxfId="2579" priority="2577" operator="lessThan">
      <formula>0</formula>
    </cfRule>
  </conditionalFormatting>
  <conditionalFormatting sqref="D417:D419">
    <cfRule type="containsText" dxfId="2578" priority="2575" operator="containsText" text="Dec">
      <formula>NOT(ISERROR(SEARCH("Dec",D417)))</formula>
    </cfRule>
    <cfRule type="containsText" dxfId="2577" priority="2576" operator="containsText" text="Inc">
      <formula>NOT(ISERROR(SEARCH("Inc",D417)))</formula>
    </cfRule>
  </conditionalFormatting>
  <conditionalFormatting sqref="F417:F419">
    <cfRule type="cellIs" dxfId="2576" priority="2573" operator="equal">
      <formula>"Unlocked"</formula>
    </cfRule>
    <cfRule type="cellIs" dxfId="2575" priority="2574" operator="equal">
      <formula>"Locked"</formula>
    </cfRule>
  </conditionalFormatting>
  <conditionalFormatting sqref="G417:G419">
    <cfRule type="containsText" dxfId="2574" priority="2572" operator="containsText" text="Param">
      <formula>NOT(ISERROR(SEARCH("Param",G417)))</formula>
    </cfRule>
  </conditionalFormatting>
  <conditionalFormatting sqref="I417:I419">
    <cfRule type="cellIs" dxfId="2573" priority="2571" operator="lessThan">
      <formula>0</formula>
    </cfRule>
  </conditionalFormatting>
  <conditionalFormatting sqref="D417:D419">
    <cfRule type="containsText" dxfId="2572" priority="2569" operator="containsText" text="Dec">
      <formula>NOT(ISERROR(SEARCH("Dec",D417)))</formula>
    </cfRule>
    <cfRule type="containsText" dxfId="2571" priority="2570" operator="containsText" text="Inc">
      <formula>NOT(ISERROR(SEARCH("Inc",D417)))</formula>
    </cfRule>
  </conditionalFormatting>
  <conditionalFormatting sqref="F417:F419">
    <cfRule type="cellIs" dxfId="2570" priority="2567" operator="equal">
      <formula>"Unlocked"</formula>
    </cfRule>
    <cfRule type="cellIs" dxfId="2569" priority="2568" operator="equal">
      <formula>"Locked"</formula>
    </cfRule>
  </conditionalFormatting>
  <conditionalFormatting sqref="G417:G419">
    <cfRule type="containsText" dxfId="2568" priority="2566" operator="containsText" text="Param">
      <formula>NOT(ISERROR(SEARCH("Param",G417)))</formula>
    </cfRule>
  </conditionalFormatting>
  <conditionalFormatting sqref="I417:I419">
    <cfRule type="cellIs" dxfId="2567" priority="2565" operator="lessThan">
      <formula>0</formula>
    </cfRule>
  </conditionalFormatting>
  <conditionalFormatting sqref="D417:D419">
    <cfRule type="containsText" dxfId="2566" priority="2563" operator="containsText" text="Dec">
      <formula>NOT(ISERROR(SEARCH("Dec",D417)))</formula>
    </cfRule>
    <cfRule type="containsText" dxfId="2565" priority="2564" operator="containsText" text="Inc">
      <formula>NOT(ISERROR(SEARCH("Inc",D417)))</formula>
    </cfRule>
  </conditionalFormatting>
  <conditionalFormatting sqref="F417:F419">
    <cfRule type="cellIs" dxfId="2564" priority="2561" operator="equal">
      <formula>"Unlocked"</formula>
    </cfRule>
    <cfRule type="cellIs" dxfId="2563" priority="2562" operator="equal">
      <formula>"Locked"</formula>
    </cfRule>
  </conditionalFormatting>
  <conditionalFormatting sqref="G417:G419">
    <cfRule type="containsText" dxfId="2562" priority="2560" operator="containsText" text="Param">
      <formula>NOT(ISERROR(SEARCH("Param",G417)))</formula>
    </cfRule>
  </conditionalFormatting>
  <conditionalFormatting sqref="I417:I419">
    <cfRule type="cellIs" dxfId="2561" priority="2559" operator="lessThan">
      <formula>0</formula>
    </cfRule>
  </conditionalFormatting>
  <conditionalFormatting sqref="D417:D419">
    <cfRule type="containsText" dxfId="2560" priority="2557" operator="containsText" text="Dec">
      <formula>NOT(ISERROR(SEARCH("Dec",D417)))</formula>
    </cfRule>
    <cfRule type="containsText" dxfId="2559" priority="2558" operator="containsText" text="Inc">
      <formula>NOT(ISERROR(SEARCH("Inc",D417)))</formula>
    </cfRule>
  </conditionalFormatting>
  <conditionalFormatting sqref="F417:F419">
    <cfRule type="cellIs" dxfId="2558" priority="2555" operator="equal">
      <formula>"Unlocked"</formula>
    </cfRule>
    <cfRule type="cellIs" dxfId="2557" priority="2556" operator="equal">
      <formula>"Locked"</formula>
    </cfRule>
  </conditionalFormatting>
  <conditionalFormatting sqref="G417:G419">
    <cfRule type="containsText" dxfId="2556" priority="2554" operator="containsText" text="Param">
      <formula>NOT(ISERROR(SEARCH("Param",G417)))</formula>
    </cfRule>
  </conditionalFormatting>
  <conditionalFormatting sqref="I417:I419">
    <cfRule type="cellIs" dxfId="2555" priority="2553" operator="lessThan">
      <formula>0</formula>
    </cfRule>
  </conditionalFormatting>
  <conditionalFormatting sqref="D417:D419">
    <cfRule type="containsText" dxfId="2554" priority="2551" operator="containsText" text="Dec">
      <formula>NOT(ISERROR(SEARCH("Dec",D417)))</formula>
    </cfRule>
    <cfRule type="containsText" dxfId="2553" priority="2552" operator="containsText" text="Inc">
      <formula>NOT(ISERROR(SEARCH("Inc",D417)))</formula>
    </cfRule>
  </conditionalFormatting>
  <conditionalFormatting sqref="F417:F419">
    <cfRule type="cellIs" dxfId="2552" priority="2549" operator="equal">
      <formula>"Unlocked"</formula>
    </cfRule>
    <cfRule type="cellIs" dxfId="2551" priority="2550" operator="equal">
      <formula>"Locked"</formula>
    </cfRule>
  </conditionalFormatting>
  <conditionalFormatting sqref="G417:G419">
    <cfRule type="containsText" dxfId="2550" priority="2548" operator="containsText" text="Param">
      <formula>NOT(ISERROR(SEARCH("Param",G417)))</formula>
    </cfRule>
  </conditionalFormatting>
  <conditionalFormatting sqref="I417:I419">
    <cfRule type="cellIs" dxfId="2549" priority="2547" operator="lessThan">
      <formula>0</formula>
    </cfRule>
  </conditionalFormatting>
  <conditionalFormatting sqref="D417:D419">
    <cfRule type="containsText" dxfId="2548" priority="2545" operator="containsText" text="Dec">
      <formula>NOT(ISERROR(SEARCH("Dec",D417)))</formula>
    </cfRule>
    <cfRule type="containsText" dxfId="2547" priority="2546" operator="containsText" text="Inc">
      <formula>NOT(ISERROR(SEARCH("Inc",D417)))</formula>
    </cfRule>
  </conditionalFormatting>
  <conditionalFormatting sqref="F417:F419">
    <cfRule type="cellIs" dxfId="2546" priority="2543" operator="equal">
      <formula>"Unlocked"</formula>
    </cfRule>
    <cfRule type="cellIs" dxfId="2545" priority="2544" operator="equal">
      <formula>"Locked"</formula>
    </cfRule>
  </conditionalFormatting>
  <conditionalFormatting sqref="G417:G419">
    <cfRule type="containsText" dxfId="2544" priority="2542" operator="containsText" text="Param">
      <formula>NOT(ISERROR(SEARCH("Param",G417)))</formula>
    </cfRule>
  </conditionalFormatting>
  <conditionalFormatting sqref="I417:I419">
    <cfRule type="cellIs" dxfId="2543" priority="2541" operator="lessThan">
      <formula>0</formula>
    </cfRule>
  </conditionalFormatting>
  <conditionalFormatting sqref="D417:D419">
    <cfRule type="containsText" dxfId="2542" priority="2539" operator="containsText" text="Dec">
      <formula>NOT(ISERROR(SEARCH("Dec",D417)))</formula>
    </cfRule>
    <cfRule type="containsText" dxfId="2541" priority="2540" operator="containsText" text="Inc">
      <formula>NOT(ISERROR(SEARCH("Inc",D417)))</formula>
    </cfRule>
  </conditionalFormatting>
  <conditionalFormatting sqref="F417">
    <cfRule type="cellIs" dxfId="2540" priority="2537" operator="equal">
      <formula>"Unlocked"</formula>
    </cfRule>
    <cfRule type="cellIs" dxfId="2539" priority="2538" operator="equal">
      <formula>"Locked"</formula>
    </cfRule>
  </conditionalFormatting>
  <conditionalFormatting sqref="G417">
    <cfRule type="containsText" dxfId="2538" priority="2536" operator="containsText" text="Param">
      <formula>NOT(ISERROR(SEARCH("Param",G417)))</formula>
    </cfRule>
  </conditionalFormatting>
  <conditionalFormatting sqref="I417">
    <cfRule type="cellIs" dxfId="2537" priority="2535" operator="lessThan">
      <formula>0</formula>
    </cfRule>
  </conditionalFormatting>
  <conditionalFormatting sqref="D417">
    <cfRule type="containsText" dxfId="2536" priority="2533" operator="containsText" text="Dec">
      <formula>NOT(ISERROR(SEARCH("Dec",D417)))</formula>
    </cfRule>
    <cfRule type="containsText" dxfId="2535" priority="2534" operator="containsText" text="Inc">
      <formula>NOT(ISERROR(SEARCH("Inc",D417)))</formula>
    </cfRule>
  </conditionalFormatting>
  <conditionalFormatting sqref="F418:F419">
    <cfRule type="cellIs" dxfId="2534" priority="2531" operator="equal">
      <formula>"Unlocked"</formula>
    </cfRule>
    <cfRule type="cellIs" dxfId="2533" priority="2532" operator="equal">
      <formula>"Locked"</formula>
    </cfRule>
  </conditionalFormatting>
  <conditionalFormatting sqref="G418:G419">
    <cfRule type="containsText" dxfId="2532" priority="2530" operator="containsText" text="Param">
      <formula>NOT(ISERROR(SEARCH("Param",G418)))</formula>
    </cfRule>
  </conditionalFormatting>
  <conditionalFormatting sqref="I418:I419">
    <cfRule type="cellIs" dxfId="2531" priority="2529" operator="lessThan">
      <formula>0</formula>
    </cfRule>
  </conditionalFormatting>
  <conditionalFormatting sqref="D418:D419">
    <cfRule type="containsText" dxfId="2530" priority="2527" operator="containsText" text="Dec">
      <formula>NOT(ISERROR(SEARCH("Dec",D418)))</formula>
    </cfRule>
    <cfRule type="containsText" dxfId="2529" priority="2528" operator="containsText" text="Inc">
      <formula>NOT(ISERROR(SEARCH("Inc",D418)))</formula>
    </cfRule>
  </conditionalFormatting>
  <conditionalFormatting sqref="F420:F425">
    <cfRule type="cellIs" dxfId="2528" priority="2525" operator="equal">
      <formula>"Unlocked"</formula>
    </cfRule>
    <cfRule type="cellIs" dxfId="2527" priority="2526" operator="equal">
      <formula>"Locked"</formula>
    </cfRule>
  </conditionalFormatting>
  <conditionalFormatting sqref="G420:G425">
    <cfRule type="containsText" dxfId="2526" priority="2524" operator="containsText" text="Param">
      <formula>NOT(ISERROR(SEARCH("Param",G420)))</formula>
    </cfRule>
  </conditionalFormatting>
  <conditionalFormatting sqref="I420:I425">
    <cfRule type="cellIs" dxfId="2525" priority="2523" operator="lessThan">
      <formula>0</formula>
    </cfRule>
  </conditionalFormatting>
  <conditionalFormatting sqref="D420:D425">
    <cfRule type="containsText" dxfId="2524" priority="2521" operator="containsText" text="Dec">
      <formula>NOT(ISERROR(SEARCH("Dec",D420)))</formula>
    </cfRule>
    <cfRule type="containsText" dxfId="2523" priority="2522" operator="containsText" text="Inc">
      <formula>NOT(ISERROR(SEARCH("Inc",D420)))</formula>
    </cfRule>
  </conditionalFormatting>
  <conditionalFormatting sqref="F420:F425">
    <cfRule type="cellIs" dxfId="2522" priority="2519" operator="equal">
      <formula>"Unlocked"</formula>
    </cfRule>
    <cfRule type="cellIs" dxfId="2521" priority="2520" operator="equal">
      <formula>"Locked"</formula>
    </cfRule>
  </conditionalFormatting>
  <conditionalFormatting sqref="G420:G425">
    <cfRule type="containsText" dxfId="2520" priority="2518" operator="containsText" text="Param">
      <formula>NOT(ISERROR(SEARCH("Param",G420)))</formula>
    </cfRule>
  </conditionalFormatting>
  <conditionalFormatting sqref="I420:I425">
    <cfRule type="cellIs" dxfId="2519" priority="2517" operator="lessThan">
      <formula>0</formula>
    </cfRule>
  </conditionalFormatting>
  <conditionalFormatting sqref="D420:D425">
    <cfRule type="containsText" dxfId="2518" priority="2515" operator="containsText" text="Dec">
      <formula>NOT(ISERROR(SEARCH("Dec",D420)))</formula>
    </cfRule>
    <cfRule type="containsText" dxfId="2517" priority="2516" operator="containsText" text="Inc">
      <formula>NOT(ISERROR(SEARCH("Inc",D420)))</formula>
    </cfRule>
  </conditionalFormatting>
  <conditionalFormatting sqref="F420:F425">
    <cfRule type="cellIs" dxfId="2516" priority="2513" operator="equal">
      <formula>"Unlocked"</formula>
    </cfRule>
    <cfRule type="cellIs" dxfId="2515" priority="2514" operator="equal">
      <formula>"Locked"</formula>
    </cfRule>
  </conditionalFormatting>
  <conditionalFormatting sqref="G420:G425">
    <cfRule type="containsText" dxfId="2514" priority="2512" operator="containsText" text="Param">
      <formula>NOT(ISERROR(SEARCH("Param",G420)))</formula>
    </cfRule>
  </conditionalFormatting>
  <conditionalFormatting sqref="I420:I425">
    <cfRule type="cellIs" dxfId="2513" priority="2511" operator="lessThan">
      <formula>0</formula>
    </cfRule>
  </conditionalFormatting>
  <conditionalFormatting sqref="D420:D425">
    <cfRule type="containsText" dxfId="2512" priority="2509" operator="containsText" text="Dec">
      <formula>NOT(ISERROR(SEARCH("Dec",D420)))</formula>
    </cfRule>
    <cfRule type="containsText" dxfId="2511" priority="2510" operator="containsText" text="Inc">
      <formula>NOT(ISERROR(SEARCH("Inc",D420)))</formula>
    </cfRule>
  </conditionalFormatting>
  <conditionalFormatting sqref="F420:F422">
    <cfRule type="cellIs" dxfId="2510" priority="2507" operator="equal">
      <formula>"Unlocked"</formula>
    </cfRule>
    <cfRule type="cellIs" dxfId="2509" priority="2508" operator="equal">
      <formula>"Locked"</formula>
    </cfRule>
  </conditionalFormatting>
  <conditionalFormatting sqref="G420:G422">
    <cfRule type="containsText" dxfId="2508" priority="2506" operator="containsText" text="Param">
      <formula>NOT(ISERROR(SEARCH("Param",G420)))</formula>
    </cfRule>
  </conditionalFormatting>
  <conditionalFormatting sqref="I420:I422">
    <cfRule type="cellIs" dxfId="2507" priority="2505" operator="lessThan">
      <formula>0</formula>
    </cfRule>
  </conditionalFormatting>
  <conditionalFormatting sqref="D420:D422">
    <cfRule type="containsText" dxfId="2506" priority="2503" operator="containsText" text="Dec">
      <formula>NOT(ISERROR(SEARCH("Dec",D420)))</formula>
    </cfRule>
    <cfRule type="containsText" dxfId="2505" priority="2504" operator="containsText" text="Inc">
      <formula>NOT(ISERROR(SEARCH("Inc",D420)))</formula>
    </cfRule>
  </conditionalFormatting>
  <conditionalFormatting sqref="F420:F422">
    <cfRule type="cellIs" dxfId="2504" priority="2501" operator="equal">
      <formula>"Unlocked"</formula>
    </cfRule>
    <cfRule type="cellIs" dxfId="2503" priority="2502" operator="equal">
      <formula>"Locked"</formula>
    </cfRule>
  </conditionalFormatting>
  <conditionalFormatting sqref="G420:G422">
    <cfRule type="containsText" dxfId="2502" priority="2500" operator="containsText" text="Param">
      <formula>NOT(ISERROR(SEARCH("Param",G420)))</formula>
    </cfRule>
  </conditionalFormatting>
  <conditionalFormatting sqref="I420:I422">
    <cfRule type="cellIs" dxfId="2501" priority="2499" operator="lessThan">
      <formula>0</formula>
    </cfRule>
  </conditionalFormatting>
  <conditionalFormatting sqref="D420:D422">
    <cfRule type="containsText" dxfId="2500" priority="2497" operator="containsText" text="Dec">
      <formula>NOT(ISERROR(SEARCH("Dec",D420)))</formula>
    </cfRule>
    <cfRule type="containsText" dxfId="2499" priority="2498" operator="containsText" text="Inc">
      <formula>NOT(ISERROR(SEARCH("Inc",D420)))</formula>
    </cfRule>
  </conditionalFormatting>
  <conditionalFormatting sqref="F420:F422">
    <cfRule type="cellIs" dxfId="2498" priority="2495" operator="equal">
      <formula>"Unlocked"</formula>
    </cfRule>
    <cfRule type="cellIs" dxfId="2497" priority="2496" operator="equal">
      <formula>"Locked"</formula>
    </cfRule>
  </conditionalFormatting>
  <conditionalFormatting sqref="G420:G422">
    <cfRule type="containsText" dxfId="2496" priority="2494" operator="containsText" text="Param">
      <formula>NOT(ISERROR(SEARCH("Param",G420)))</formula>
    </cfRule>
  </conditionalFormatting>
  <conditionalFormatting sqref="I420:I422">
    <cfRule type="cellIs" dxfId="2495" priority="2493" operator="lessThan">
      <formula>0</formula>
    </cfRule>
  </conditionalFormatting>
  <conditionalFormatting sqref="D420:D422">
    <cfRule type="containsText" dxfId="2494" priority="2491" operator="containsText" text="Dec">
      <formula>NOT(ISERROR(SEARCH("Dec",D420)))</formula>
    </cfRule>
    <cfRule type="containsText" dxfId="2493" priority="2492" operator="containsText" text="Inc">
      <formula>NOT(ISERROR(SEARCH("Inc",D420)))</formula>
    </cfRule>
  </conditionalFormatting>
  <conditionalFormatting sqref="F420:F422">
    <cfRule type="cellIs" dxfId="2492" priority="2489" operator="equal">
      <formula>"Unlocked"</formula>
    </cfRule>
    <cfRule type="cellIs" dxfId="2491" priority="2490" operator="equal">
      <formula>"Locked"</formula>
    </cfRule>
  </conditionalFormatting>
  <conditionalFormatting sqref="G420:G422">
    <cfRule type="containsText" dxfId="2490" priority="2488" operator="containsText" text="Param">
      <formula>NOT(ISERROR(SEARCH("Param",G420)))</formula>
    </cfRule>
  </conditionalFormatting>
  <conditionalFormatting sqref="I420:I422">
    <cfRule type="cellIs" dxfId="2489" priority="2487" operator="lessThan">
      <formula>0</formula>
    </cfRule>
  </conditionalFormatting>
  <conditionalFormatting sqref="D420:D422">
    <cfRule type="containsText" dxfId="2488" priority="2485" operator="containsText" text="Dec">
      <formula>NOT(ISERROR(SEARCH("Dec",D420)))</formula>
    </cfRule>
    <cfRule type="containsText" dxfId="2487" priority="2486" operator="containsText" text="Inc">
      <formula>NOT(ISERROR(SEARCH("Inc",D420)))</formula>
    </cfRule>
  </conditionalFormatting>
  <conditionalFormatting sqref="F420:F422">
    <cfRule type="cellIs" dxfId="2486" priority="2483" operator="equal">
      <formula>"Unlocked"</formula>
    </cfRule>
    <cfRule type="cellIs" dxfId="2485" priority="2484" operator="equal">
      <formula>"Locked"</formula>
    </cfRule>
  </conditionalFormatting>
  <conditionalFormatting sqref="G420:G422">
    <cfRule type="containsText" dxfId="2484" priority="2482" operator="containsText" text="Param">
      <formula>NOT(ISERROR(SEARCH("Param",G420)))</formula>
    </cfRule>
  </conditionalFormatting>
  <conditionalFormatting sqref="I420:I422">
    <cfRule type="cellIs" dxfId="2483" priority="2481" operator="lessThan">
      <formula>0</formula>
    </cfRule>
  </conditionalFormatting>
  <conditionalFormatting sqref="D420:D422">
    <cfRule type="containsText" dxfId="2482" priority="2479" operator="containsText" text="Dec">
      <formula>NOT(ISERROR(SEARCH("Dec",D420)))</formula>
    </cfRule>
    <cfRule type="containsText" dxfId="2481" priority="2480" operator="containsText" text="Inc">
      <formula>NOT(ISERROR(SEARCH("Inc",D420)))</formula>
    </cfRule>
  </conditionalFormatting>
  <conditionalFormatting sqref="F420:F422">
    <cfRule type="cellIs" dxfId="2480" priority="2477" operator="equal">
      <formula>"Unlocked"</formula>
    </cfRule>
    <cfRule type="cellIs" dxfId="2479" priority="2478" operator="equal">
      <formula>"Locked"</formula>
    </cfRule>
  </conditionalFormatting>
  <conditionalFormatting sqref="G420:G422">
    <cfRule type="containsText" dxfId="2478" priority="2476" operator="containsText" text="Param">
      <formula>NOT(ISERROR(SEARCH("Param",G420)))</formula>
    </cfRule>
  </conditionalFormatting>
  <conditionalFormatting sqref="I420:I422">
    <cfRule type="cellIs" dxfId="2477" priority="2475" operator="lessThan">
      <formula>0</formula>
    </cfRule>
  </conditionalFormatting>
  <conditionalFormatting sqref="D420:D422">
    <cfRule type="containsText" dxfId="2476" priority="2473" operator="containsText" text="Dec">
      <formula>NOT(ISERROR(SEARCH("Dec",D420)))</formula>
    </cfRule>
    <cfRule type="containsText" dxfId="2475" priority="2474" operator="containsText" text="Inc">
      <formula>NOT(ISERROR(SEARCH("Inc",D420)))</formula>
    </cfRule>
  </conditionalFormatting>
  <conditionalFormatting sqref="F420:F422">
    <cfRule type="cellIs" dxfId="2474" priority="2471" operator="equal">
      <formula>"Unlocked"</formula>
    </cfRule>
    <cfRule type="cellIs" dxfId="2473" priority="2472" operator="equal">
      <formula>"Locked"</formula>
    </cfRule>
  </conditionalFormatting>
  <conditionalFormatting sqref="G420:G422">
    <cfRule type="containsText" dxfId="2472" priority="2470" operator="containsText" text="Param">
      <formula>NOT(ISERROR(SEARCH("Param",G420)))</formula>
    </cfRule>
  </conditionalFormatting>
  <conditionalFormatting sqref="I420:I422">
    <cfRule type="cellIs" dxfId="2471" priority="2469" operator="lessThan">
      <formula>0</formula>
    </cfRule>
  </conditionalFormatting>
  <conditionalFormatting sqref="D420:D422">
    <cfRule type="containsText" dxfId="2470" priority="2467" operator="containsText" text="Dec">
      <formula>NOT(ISERROR(SEARCH("Dec",D420)))</formula>
    </cfRule>
    <cfRule type="containsText" dxfId="2469" priority="2468" operator="containsText" text="Inc">
      <formula>NOT(ISERROR(SEARCH("Inc",D420)))</formula>
    </cfRule>
  </conditionalFormatting>
  <conditionalFormatting sqref="F420:F421">
    <cfRule type="cellIs" dxfId="2468" priority="2465" operator="equal">
      <formula>"Unlocked"</formula>
    </cfRule>
    <cfRule type="cellIs" dxfId="2467" priority="2466" operator="equal">
      <formula>"Locked"</formula>
    </cfRule>
  </conditionalFormatting>
  <conditionalFormatting sqref="G420:G421">
    <cfRule type="containsText" dxfId="2466" priority="2464" operator="containsText" text="Param">
      <formula>NOT(ISERROR(SEARCH("Param",G420)))</formula>
    </cfRule>
  </conditionalFormatting>
  <conditionalFormatting sqref="I420:I421">
    <cfRule type="cellIs" dxfId="2465" priority="2463" operator="lessThan">
      <formula>0</formula>
    </cfRule>
  </conditionalFormatting>
  <conditionalFormatting sqref="D420:D421">
    <cfRule type="containsText" dxfId="2464" priority="2461" operator="containsText" text="Dec">
      <formula>NOT(ISERROR(SEARCH("Dec",D420)))</formula>
    </cfRule>
    <cfRule type="containsText" dxfId="2463" priority="2462" operator="containsText" text="Inc">
      <formula>NOT(ISERROR(SEARCH("Inc",D420)))</formula>
    </cfRule>
  </conditionalFormatting>
  <conditionalFormatting sqref="F420:F421">
    <cfRule type="cellIs" dxfId="2462" priority="2459" operator="equal">
      <formula>"Unlocked"</formula>
    </cfRule>
    <cfRule type="cellIs" dxfId="2461" priority="2460" operator="equal">
      <formula>"Locked"</formula>
    </cfRule>
  </conditionalFormatting>
  <conditionalFormatting sqref="G420:G421">
    <cfRule type="containsText" dxfId="2460" priority="2458" operator="containsText" text="Param">
      <formula>NOT(ISERROR(SEARCH("Param",G420)))</formula>
    </cfRule>
  </conditionalFormatting>
  <conditionalFormatting sqref="I420:I421">
    <cfRule type="cellIs" dxfId="2459" priority="2457" operator="lessThan">
      <formula>0</formula>
    </cfRule>
  </conditionalFormatting>
  <conditionalFormatting sqref="D420:D421">
    <cfRule type="containsText" dxfId="2458" priority="2455" operator="containsText" text="Dec">
      <formula>NOT(ISERROR(SEARCH("Dec",D420)))</formula>
    </cfRule>
    <cfRule type="containsText" dxfId="2457" priority="2456" operator="containsText" text="Inc">
      <formula>NOT(ISERROR(SEARCH("Inc",D420)))</formula>
    </cfRule>
  </conditionalFormatting>
  <conditionalFormatting sqref="F420:F421">
    <cfRule type="cellIs" dxfId="2456" priority="2453" operator="equal">
      <formula>"Unlocked"</formula>
    </cfRule>
    <cfRule type="cellIs" dxfId="2455" priority="2454" operator="equal">
      <formula>"Locked"</formula>
    </cfRule>
  </conditionalFormatting>
  <conditionalFormatting sqref="G420:G421">
    <cfRule type="containsText" dxfId="2454" priority="2452" operator="containsText" text="Param">
      <formula>NOT(ISERROR(SEARCH("Param",G420)))</formula>
    </cfRule>
  </conditionalFormatting>
  <conditionalFormatting sqref="I420:I421">
    <cfRule type="cellIs" dxfId="2453" priority="2451" operator="lessThan">
      <formula>0</formula>
    </cfRule>
  </conditionalFormatting>
  <conditionalFormatting sqref="D420:D421">
    <cfRule type="containsText" dxfId="2452" priority="2449" operator="containsText" text="Dec">
      <formula>NOT(ISERROR(SEARCH("Dec",D420)))</formula>
    </cfRule>
    <cfRule type="containsText" dxfId="2451" priority="2450" operator="containsText" text="Inc">
      <formula>NOT(ISERROR(SEARCH("Inc",D420)))</formula>
    </cfRule>
  </conditionalFormatting>
  <conditionalFormatting sqref="F420:F421">
    <cfRule type="cellIs" dxfId="2450" priority="2447" operator="equal">
      <formula>"Unlocked"</formula>
    </cfRule>
    <cfRule type="cellIs" dxfId="2449" priority="2448" operator="equal">
      <formula>"Locked"</formula>
    </cfRule>
  </conditionalFormatting>
  <conditionalFormatting sqref="G420:G421">
    <cfRule type="containsText" dxfId="2448" priority="2446" operator="containsText" text="Param">
      <formula>NOT(ISERROR(SEARCH("Param",G420)))</formula>
    </cfRule>
  </conditionalFormatting>
  <conditionalFormatting sqref="I420:I421">
    <cfRule type="cellIs" dxfId="2447" priority="2445" operator="lessThan">
      <formula>0</formula>
    </cfRule>
  </conditionalFormatting>
  <conditionalFormatting sqref="D420:D421">
    <cfRule type="containsText" dxfId="2446" priority="2443" operator="containsText" text="Dec">
      <formula>NOT(ISERROR(SEARCH("Dec",D420)))</formula>
    </cfRule>
    <cfRule type="containsText" dxfId="2445" priority="2444" operator="containsText" text="Inc">
      <formula>NOT(ISERROR(SEARCH("Inc",D420)))</formula>
    </cfRule>
  </conditionalFormatting>
  <conditionalFormatting sqref="F420:F421">
    <cfRule type="cellIs" dxfId="2444" priority="2441" operator="equal">
      <formula>"Unlocked"</formula>
    </cfRule>
    <cfRule type="cellIs" dxfId="2443" priority="2442" operator="equal">
      <formula>"Locked"</formula>
    </cfRule>
  </conditionalFormatting>
  <conditionalFormatting sqref="G420:G421">
    <cfRule type="containsText" dxfId="2442" priority="2440" operator="containsText" text="Param">
      <formula>NOT(ISERROR(SEARCH("Param",G420)))</formula>
    </cfRule>
  </conditionalFormatting>
  <conditionalFormatting sqref="I420:I421">
    <cfRule type="cellIs" dxfId="2441" priority="2439" operator="lessThan">
      <formula>0</formula>
    </cfRule>
  </conditionalFormatting>
  <conditionalFormatting sqref="D420:D421">
    <cfRule type="containsText" dxfId="2440" priority="2437" operator="containsText" text="Dec">
      <formula>NOT(ISERROR(SEARCH("Dec",D420)))</formula>
    </cfRule>
    <cfRule type="containsText" dxfId="2439" priority="2438" operator="containsText" text="Inc">
      <formula>NOT(ISERROR(SEARCH("Inc",D420)))</formula>
    </cfRule>
  </conditionalFormatting>
  <conditionalFormatting sqref="F420:F421">
    <cfRule type="cellIs" dxfId="2438" priority="2435" operator="equal">
      <formula>"Unlocked"</formula>
    </cfRule>
    <cfRule type="cellIs" dxfId="2437" priority="2436" operator="equal">
      <formula>"Locked"</formula>
    </cfRule>
  </conditionalFormatting>
  <conditionalFormatting sqref="G420:G421">
    <cfRule type="containsText" dxfId="2436" priority="2434" operator="containsText" text="Param">
      <formula>NOT(ISERROR(SEARCH("Param",G420)))</formula>
    </cfRule>
  </conditionalFormatting>
  <conditionalFormatting sqref="I420:I421">
    <cfRule type="cellIs" dxfId="2435" priority="2433" operator="lessThan">
      <formula>0</formula>
    </cfRule>
  </conditionalFormatting>
  <conditionalFormatting sqref="D420:D421">
    <cfRule type="containsText" dxfId="2434" priority="2431" operator="containsText" text="Dec">
      <formula>NOT(ISERROR(SEARCH("Dec",D420)))</formula>
    </cfRule>
    <cfRule type="containsText" dxfId="2433" priority="2432" operator="containsText" text="Inc">
      <formula>NOT(ISERROR(SEARCH("Inc",D420)))</formula>
    </cfRule>
  </conditionalFormatting>
  <conditionalFormatting sqref="F420:F421">
    <cfRule type="cellIs" dxfId="2432" priority="2429" operator="equal">
      <formula>"Unlocked"</formula>
    </cfRule>
    <cfRule type="cellIs" dxfId="2431" priority="2430" operator="equal">
      <formula>"Locked"</formula>
    </cfRule>
  </conditionalFormatting>
  <conditionalFormatting sqref="G420:G421">
    <cfRule type="containsText" dxfId="2430" priority="2428" operator="containsText" text="Param">
      <formula>NOT(ISERROR(SEARCH("Param",G420)))</formula>
    </cfRule>
  </conditionalFormatting>
  <conditionalFormatting sqref="I420:I421">
    <cfRule type="cellIs" dxfId="2429" priority="2427" operator="lessThan">
      <formula>0</formula>
    </cfRule>
  </conditionalFormatting>
  <conditionalFormatting sqref="D420:D421">
    <cfRule type="containsText" dxfId="2428" priority="2425" operator="containsText" text="Dec">
      <formula>NOT(ISERROR(SEARCH("Dec",D420)))</formula>
    </cfRule>
    <cfRule type="containsText" dxfId="2427" priority="2426" operator="containsText" text="Inc">
      <formula>NOT(ISERROR(SEARCH("Inc",D420)))</formula>
    </cfRule>
  </conditionalFormatting>
  <conditionalFormatting sqref="F420:F421">
    <cfRule type="cellIs" dxfId="2426" priority="2423" operator="equal">
      <formula>"Unlocked"</formula>
    </cfRule>
    <cfRule type="cellIs" dxfId="2425" priority="2424" operator="equal">
      <formula>"Locked"</formula>
    </cfRule>
  </conditionalFormatting>
  <conditionalFormatting sqref="G420:G421">
    <cfRule type="containsText" dxfId="2424" priority="2422" operator="containsText" text="Param">
      <formula>NOT(ISERROR(SEARCH("Param",G420)))</formula>
    </cfRule>
  </conditionalFormatting>
  <conditionalFormatting sqref="I420:I421">
    <cfRule type="cellIs" dxfId="2423" priority="2421" operator="lessThan">
      <formula>0</formula>
    </cfRule>
  </conditionalFormatting>
  <conditionalFormatting sqref="D420:D421">
    <cfRule type="containsText" dxfId="2422" priority="2419" operator="containsText" text="Dec">
      <formula>NOT(ISERROR(SEARCH("Dec",D420)))</formula>
    </cfRule>
    <cfRule type="containsText" dxfId="2421" priority="2420" operator="containsText" text="Inc">
      <formula>NOT(ISERROR(SEARCH("Inc",D420)))</formula>
    </cfRule>
  </conditionalFormatting>
  <conditionalFormatting sqref="F420:F421">
    <cfRule type="cellIs" dxfId="2420" priority="2417" operator="equal">
      <formula>"Unlocked"</formula>
    </cfRule>
    <cfRule type="cellIs" dxfId="2419" priority="2418" operator="equal">
      <formula>"Locked"</formula>
    </cfRule>
  </conditionalFormatting>
  <conditionalFormatting sqref="G420:G421">
    <cfRule type="containsText" dxfId="2418" priority="2416" operator="containsText" text="Param">
      <formula>NOT(ISERROR(SEARCH("Param",G420)))</formula>
    </cfRule>
  </conditionalFormatting>
  <conditionalFormatting sqref="I420:I421">
    <cfRule type="cellIs" dxfId="2417" priority="2415" operator="lessThan">
      <formula>0</formula>
    </cfRule>
  </conditionalFormatting>
  <conditionalFormatting sqref="D420:D421">
    <cfRule type="containsText" dxfId="2416" priority="2413" operator="containsText" text="Dec">
      <formula>NOT(ISERROR(SEARCH("Dec",D420)))</formula>
    </cfRule>
    <cfRule type="containsText" dxfId="2415" priority="2414" operator="containsText" text="Inc">
      <formula>NOT(ISERROR(SEARCH("Inc",D420)))</formula>
    </cfRule>
  </conditionalFormatting>
  <conditionalFormatting sqref="F420:F421">
    <cfRule type="cellIs" dxfId="2414" priority="2411" operator="equal">
      <formula>"Unlocked"</formula>
    </cfRule>
    <cfRule type="cellIs" dxfId="2413" priority="2412" operator="equal">
      <formula>"Locked"</formula>
    </cfRule>
  </conditionalFormatting>
  <conditionalFormatting sqref="G420:G421">
    <cfRule type="containsText" dxfId="2412" priority="2410" operator="containsText" text="Param">
      <formula>NOT(ISERROR(SEARCH("Param",G420)))</formula>
    </cfRule>
  </conditionalFormatting>
  <conditionalFormatting sqref="I420:I421">
    <cfRule type="cellIs" dxfId="2411" priority="2409" operator="lessThan">
      <formula>0</formula>
    </cfRule>
  </conditionalFormatting>
  <conditionalFormatting sqref="D420:D421">
    <cfRule type="containsText" dxfId="2410" priority="2407" operator="containsText" text="Dec">
      <formula>NOT(ISERROR(SEARCH("Dec",D420)))</formula>
    </cfRule>
    <cfRule type="containsText" dxfId="2409" priority="2408" operator="containsText" text="Inc">
      <formula>NOT(ISERROR(SEARCH("Inc",D420)))</formula>
    </cfRule>
  </conditionalFormatting>
  <conditionalFormatting sqref="F420:F421">
    <cfRule type="cellIs" dxfId="2408" priority="2405" operator="equal">
      <formula>"Unlocked"</formula>
    </cfRule>
    <cfRule type="cellIs" dxfId="2407" priority="2406" operator="equal">
      <formula>"Locked"</formula>
    </cfRule>
  </conditionalFormatting>
  <conditionalFormatting sqref="G420:G421">
    <cfRule type="containsText" dxfId="2406" priority="2404" operator="containsText" text="Param">
      <formula>NOT(ISERROR(SEARCH("Param",G420)))</formula>
    </cfRule>
  </conditionalFormatting>
  <conditionalFormatting sqref="I420:I421">
    <cfRule type="cellIs" dxfId="2405" priority="2403" operator="lessThan">
      <formula>0</formula>
    </cfRule>
  </conditionalFormatting>
  <conditionalFormatting sqref="D420:D421">
    <cfRule type="containsText" dxfId="2404" priority="2401" operator="containsText" text="Dec">
      <formula>NOT(ISERROR(SEARCH("Dec",D420)))</formula>
    </cfRule>
    <cfRule type="containsText" dxfId="2403" priority="2402" operator="containsText" text="Inc">
      <formula>NOT(ISERROR(SEARCH("Inc",D420)))</formula>
    </cfRule>
  </conditionalFormatting>
  <conditionalFormatting sqref="F420:F421">
    <cfRule type="cellIs" dxfId="2402" priority="2399" operator="equal">
      <formula>"Unlocked"</formula>
    </cfRule>
    <cfRule type="cellIs" dxfId="2401" priority="2400" operator="equal">
      <formula>"Locked"</formula>
    </cfRule>
  </conditionalFormatting>
  <conditionalFormatting sqref="G420:G421">
    <cfRule type="containsText" dxfId="2400" priority="2398" operator="containsText" text="Param">
      <formula>NOT(ISERROR(SEARCH("Param",G420)))</formula>
    </cfRule>
  </conditionalFormatting>
  <conditionalFormatting sqref="I420:I421">
    <cfRule type="cellIs" dxfId="2399" priority="2397" operator="lessThan">
      <formula>0</formula>
    </cfRule>
  </conditionalFormatting>
  <conditionalFormatting sqref="D420:D421">
    <cfRule type="containsText" dxfId="2398" priority="2395" operator="containsText" text="Dec">
      <formula>NOT(ISERROR(SEARCH("Dec",D420)))</formula>
    </cfRule>
    <cfRule type="containsText" dxfId="2397" priority="2396" operator="containsText" text="Inc">
      <formula>NOT(ISERROR(SEARCH("Inc",D420)))</formula>
    </cfRule>
  </conditionalFormatting>
  <conditionalFormatting sqref="F420:F421">
    <cfRule type="cellIs" dxfId="2396" priority="2393" operator="equal">
      <formula>"Unlocked"</formula>
    </cfRule>
    <cfRule type="cellIs" dxfId="2395" priority="2394" operator="equal">
      <formula>"Locked"</formula>
    </cfRule>
  </conditionalFormatting>
  <conditionalFormatting sqref="G420:G421">
    <cfRule type="containsText" dxfId="2394" priority="2392" operator="containsText" text="Param">
      <formula>NOT(ISERROR(SEARCH("Param",G420)))</formula>
    </cfRule>
  </conditionalFormatting>
  <conditionalFormatting sqref="I420:I421">
    <cfRule type="cellIs" dxfId="2393" priority="2391" operator="lessThan">
      <formula>0</formula>
    </cfRule>
  </conditionalFormatting>
  <conditionalFormatting sqref="D420:D421">
    <cfRule type="containsText" dxfId="2392" priority="2389" operator="containsText" text="Dec">
      <formula>NOT(ISERROR(SEARCH("Dec",D420)))</formula>
    </cfRule>
    <cfRule type="containsText" dxfId="2391" priority="2390" operator="containsText" text="Inc">
      <formula>NOT(ISERROR(SEARCH("Inc",D420)))</formula>
    </cfRule>
  </conditionalFormatting>
  <conditionalFormatting sqref="F420:F421">
    <cfRule type="cellIs" dxfId="2390" priority="2387" operator="equal">
      <formula>"Unlocked"</formula>
    </cfRule>
    <cfRule type="cellIs" dxfId="2389" priority="2388" operator="equal">
      <formula>"Locked"</formula>
    </cfRule>
  </conditionalFormatting>
  <conditionalFormatting sqref="G420:G421">
    <cfRule type="containsText" dxfId="2388" priority="2386" operator="containsText" text="Param">
      <formula>NOT(ISERROR(SEARCH("Param",G420)))</formula>
    </cfRule>
  </conditionalFormatting>
  <conditionalFormatting sqref="I420:I421">
    <cfRule type="cellIs" dxfId="2387" priority="2385" operator="lessThan">
      <formula>0</formula>
    </cfRule>
  </conditionalFormatting>
  <conditionalFormatting sqref="D420:D421">
    <cfRule type="containsText" dxfId="2386" priority="2383" operator="containsText" text="Dec">
      <formula>NOT(ISERROR(SEARCH("Dec",D420)))</formula>
    </cfRule>
    <cfRule type="containsText" dxfId="2385" priority="2384" operator="containsText" text="Inc">
      <formula>NOT(ISERROR(SEARCH("Inc",D420)))</formula>
    </cfRule>
  </conditionalFormatting>
  <conditionalFormatting sqref="F420:F421">
    <cfRule type="cellIs" dxfId="2384" priority="2381" operator="equal">
      <formula>"Unlocked"</formula>
    </cfRule>
    <cfRule type="cellIs" dxfId="2383" priority="2382" operator="equal">
      <formula>"Locked"</formula>
    </cfRule>
  </conditionalFormatting>
  <conditionalFormatting sqref="G420:G421">
    <cfRule type="containsText" dxfId="2382" priority="2380" operator="containsText" text="Param">
      <formula>NOT(ISERROR(SEARCH("Param",G420)))</formula>
    </cfRule>
  </conditionalFormatting>
  <conditionalFormatting sqref="I420:I421">
    <cfRule type="cellIs" dxfId="2381" priority="2379" operator="lessThan">
      <formula>0</formula>
    </cfRule>
  </conditionalFormatting>
  <conditionalFormatting sqref="D420:D421">
    <cfRule type="containsText" dxfId="2380" priority="2377" operator="containsText" text="Dec">
      <formula>NOT(ISERROR(SEARCH("Dec",D420)))</formula>
    </cfRule>
    <cfRule type="containsText" dxfId="2379" priority="2378" operator="containsText" text="Inc">
      <formula>NOT(ISERROR(SEARCH("Inc",D420)))</formula>
    </cfRule>
  </conditionalFormatting>
  <conditionalFormatting sqref="F420:F421">
    <cfRule type="cellIs" dxfId="2378" priority="2375" operator="equal">
      <formula>"Unlocked"</formula>
    </cfRule>
    <cfRule type="cellIs" dxfId="2377" priority="2376" operator="equal">
      <formula>"Locked"</formula>
    </cfRule>
  </conditionalFormatting>
  <conditionalFormatting sqref="G420:G421">
    <cfRule type="containsText" dxfId="2376" priority="2374" operator="containsText" text="Param">
      <formula>NOT(ISERROR(SEARCH("Param",G420)))</formula>
    </cfRule>
  </conditionalFormatting>
  <conditionalFormatting sqref="I420:I421">
    <cfRule type="cellIs" dxfId="2375" priority="2373" operator="lessThan">
      <formula>0</formula>
    </cfRule>
  </conditionalFormatting>
  <conditionalFormatting sqref="D420:D421">
    <cfRule type="containsText" dxfId="2374" priority="2371" operator="containsText" text="Dec">
      <formula>NOT(ISERROR(SEARCH("Dec",D420)))</formula>
    </cfRule>
    <cfRule type="containsText" dxfId="2373" priority="2372" operator="containsText" text="Inc">
      <formula>NOT(ISERROR(SEARCH("Inc",D420)))</formula>
    </cfRule>
  </conditionalFormatting>
  <conditionalFormatting sqref="F420:F421">
    <cfRule type="cellIs" dxfId="2372" priority="2369" operator="equal">
      <formula>"Unlocked"</formula>
    </cfRule>
    <cfRule type="cellIs" dxfId="2371" priority="2370" operator="equal">
      <formula>"Locked"</formula>
    </cfRule>
  </conditionalFormatting>
  <conditionalFormatting sqref="G420:G421">
    <cfRule type="containsText" dxfId="2370" priority="2368" operator="containsText" text="Param">
      <formula>NOT(ISERROR(SEARCH("Param",G420)))</formula>
    </cfRule>
  </conditionalFormatting>
  <conditionalFormatting sqref="I420:I421">
    <cfRule type="cellIs" dxfId="2369" priority="2367" operator="lessThan">
      <formula>0</formula>
    </cfRule>
  </conditionalFormatting>
  <conditionalFormatting sqref="D420:D421">
    <cfRule type="containsText" dxfId="2368" priority="2365" operator="containsText" text="Dec">
      <formula>NOT(ISERROR(SEARCH("Dec",D420)))</formula>
    </cfRule>
    <cfRule type="containsText" dxfId="2367" priority="2366" operator="containsText" text="Inc">
      <formula>NOT(ISERROR(SEARCH("Inc",D420)))</formula>
    </cfRule>
  </conditionalFormatting>
  <conditionalFormatting sqref="F420:F421">
    <cfRule type="cellIs" dxfId="2366" priority="2363" operator="equal">
      <formula>"Unlocked"</formula>
    </cfRule>
    <cfRule type="cellIs" dxfId="2365" priority="2364" operator="equal">
      <formula>"Locked"</formula>
    </cfRule>
  </conditionalFormatting>
  <conditionalFormatting sqref="G420:G421">
    <cfRule type="containsText" dxfId="2364" priority="2362" operator="containsText" text="Param">
      <formula>NOT(ISERROR(SEARCH("Param",G420)))</formula>
    </cfRule>
  </conditionalFormatting>
  <conditionalFormatting sqref="I420:I421">
    <cfRule type="cellIs" dxfId="2363" priority="2361" operator="lessThan">
      <formula>0</formula>
    </cfRule>
  </conditionalFormatting>
  <conditionalFormatting sqref="D420:D421">
    <cfRule type="containsText" dxfId="2362" priority="2359" operator="containsText" text="Dec">
      <formula>NOT(ISERROR(SEARCH("Dec",D420)))</formula>
    </cfRule>
    <cfRule type="containsText" dxfId="2361" priority="2360" operator="containsText" text="Inc">
      <formula>NOT(ISERROR(SEARCH("Inc",D420)))</formula>
    </cfRule>
  </conditionalFormatting>
  <conditionalFormatting sqref="F420:F421">
    <cfRule type="cellIs" dxfId="2360" priority="2357" operator="equal">
      <formula>"Unlocked"</formula>
    </cfRule>
    <cfRule type="cellIs" dxfId="2359" priority="2358" operator="equal">
      <formula>"Locked"</formula>
    </cfRule>
  </conditionalFormatting>
  <conditionalFormatting sqref="G420:G421">
    <cfRule type="containsText" dxfId="2358" priority="2356" operator="containsText" text="Param">
      <formula>NOT(ISERROR(SEARCH("Param",G420)))</formula>
    </cfRule>
  </conditionalFormatting>
  <conditionalFormatting sqref="I420:I421">
    <cfRule type="cellIs" dxfId="2357" priority="2355" operator="lessThan">
      <formula>0</formula>
    </cfRule>
  </conditionalFormatting>
  <conditionalFormatting sqref="D420:D421">
    <cfRule type="containsText" dxfId="2356" priority="2353" operator="containsText" text="Dec">
      <formula>NOT(ISERROR(SEARCH("Dec",D420)))</formula>
    </cfRule>
    <cfRule type="containsText" dxfId="2355" priority="2354" operator="containsText" text="Inc">
      <formula>NOT(ISERROR(SEARCH("Inc",D420)))</formula>
    </cfRule>
  </conditionalFormatting>
  <conditionalFormatting sqref="F422">
    <cfRule type="cellIs" dxfId="2354" priority="2351" operator="equal">
      <formula>"Unlocked"</formula>
    </cfRule>
    <cfRule type="cellIs" dxfId="2353" priority="2352" operator="equal">
      <formula>"Locked"</formula>
    </cfRule>
  </conditionalFormatting>
  <conditionalFormatting sqref="G422">
    <cfRule type="containsText" dxfId="2352" priority="2350" operator="containsText" text="Param">
      <formula>NOT(ISERROR(SEARCH("Param",G422)))</formula>
    </cfRule>
  </conditionalFormatting>
  <conditionalFormatting sqref="I422">
    <cfRule type="cellIs" dxfId="2351" priority="2349" operator="lessThan">
      <formula>0</formula>
    </cfRule>
  </conditionalFormatting>
  <conditionalFormatting sqref="D422">
    <cfRule type="containsText" dxfId="2350" priority="2347" operator="containsText" text="Dec">
      <formula>NOT(ISERROR(SEARCH("Dec",D422)))</formula>
    </cfRule>
    <cfRule type="containsText" dxfId="2349" priority="2348" operator="containsText" text="Inc">
      <formula>NOT(ISERROR(SEARCH("Inc",D422)))</formula>
    </cfRule>
  </conditionalFormatting>
  <conditionalFormatting sqref="F422">
    <cfRule type="cellIs" dxfId="2348" priority="2345" operator="equal">
      <formula>"Unlocked"</formula>
    </cfRule>
    <cfRule type="cellIs" dxfId="2347" priority="2346" operator="equal">
      <formula>"Locked"</formula>
    </cfRule>
  </conditionalFormatting>
  <conditionalFormatting sqref="G422">
    <cfRule type="containsText" dxfId="2346" priority="2344" operator="containsText" text="Param">
      <formula>NOT(ISERROR(SEARCH("Param",G422)))</formula>
    </cfRule>
  </conditionalFormatting>
  <conditionalFormatting sqref="I422">
    <cfRule type="cellIs" dxfId="2345" priority="2343" operator="lessThan">
      <formula>0</formula>
    </cfRule>
  </conditionalFormatting>
  <conditionalFormatting sqref="D422">
    <cfRule type="containsText" dxfId="2344" priority="2341" operator="containsText" text="Dec">
      <formula>NOT(ISERROR(SEARCH("Dec",D422)))</formula>
    </cfRule>
    <cfRule type="containsText" dxfId="2343" priority="2342" operator="containsText" text="Inc">
      <formula>NOT(ISERROR(SEARCH("Inc",D422)))</formula>
    </cfRule>
  </conditionalFormatting>
  <conditionalFormatting sqref="F422">
    <cfRule type="cellIs" dxfId="2342" priority="2339" operator="equal">
      <formula>"Unlocked"</formula>
    </cfRule>
    <cfRule type="cellIs" dxfId="2341" priority="2340" operator="equal">
      <formula>"Locked"</formula>
    </cfRule>
  </conditionalFormatting>
  <conditionalFormatting sqref="G422">
    <cfRule type="containsText" dxfId="2340" priority="2338" operator="containsText" text="Param">
      <formula>NOT(ISERROR(SEARCH("Param",G422)))</formula>
    </cfRule>
  </conditionalFormatting>
  <conditionalFormatting sqref="I422">
    <cfRule type="cellIs" dxfId="2339" priority="2337" operator="lessThan">
      <formula>0</formula>
    </cfRule>
  </conditionalFormatting>
  <conditionalFormatting sqref="D422">
    <cfRule type="containsText" dxfId="2338" priority="2335" operator="containsText" text="Dec">
      <formula>NOT(ISERROR(SEARCH("Dec",D422)))</formula>
    </cfRule>
    <cfRule type="containsText" dxfId="2337" priority="2336" operator="containsText" text="Inc">
      <formula>NOT(ISERROR(SEARCH("Inc",D422)))</formula>
    </cfRule>
  </conditionalFormatting>
  <conditionalFormatting sqref="F422">
    <cfRule type="cellIs" dxfId="2336" priority="2333" operator="equal">
      <formula>"Unlocked"</formula>
    </cfRule>
    <cfRule type="cellIs" dxfId="2335" priority="2334" operator="equal">
      <formula>"Locked"</formula>
    </cfRule>
  </conditionalFormatting>
  <conditionalFormatting sqref="G422">
    <cfRule type="containsText" dxfId="2334" priority="2332" operator="containsText" text="Param">
      <formula>NOT(ISERROR(SEARCH("Param",G422)))</formula>
    </cfRule>
  </conditionalFormatting>
  <conditionalFormatting sqref="I422">
    <cfRule type="cellIs" dxfId="2333" priority="2331" operator="lessThan">
      <formula>0</formula>
    </cfRule>
  </conditionalFormatting>
  <conditionalFormatting sqref="D422">
    <cfRule type="containsText" dxfId="2332" priority="2329" operator="containsText" text="Dec">
      <formula>NOT(ISERROR(SEARCH("Dec",D422)))</formula>
    </cfRule>
    <cfRule type="containsText" dxfId="2331" priority="2330" operator="containsText" text="Inc">
      <formula>NOT(ISERROR(SEARCH("Inc",D422)))</formula>
    </cfRule>
  </conditionalFormatting>
  <conditionalFormatting sqref="F422">
    <cfRule type="cellIs" dxfId="2330" priority="2327" operator="equal">
      <formula>"Unlocked"</formula>
    </cfRule>
    <cfRule type="cellIs" dxfId="2329" priority="2328" operator="equal">
      <formula>"Locked"</formula>
    </cfRule>
  </conditionalFormatting>
  <conditionalFormatting sqref="G422">
    <cfRule type="containsText" dxfId="2328" priority="2326" operator="containsText" text="Param">
      <formula>NOT(ISERROR(SEARCH("Param",G422)))</formula>
    </cfRule>
  </conditionalFormatting>
  <conditionalFormatting sqref="I422">
    <cfRule type="cellIs" dxfId="2327" priority="2325" operator="lessThan">
      <formula>0</formula>
    </cfRule>
  </conditionalFormatting>
  <conditionalFormatting sqref="D422">
    <cfRule type="containsText" dxfId="2326" priority="2323" operator="containsText" text="Dec">
      <formula>NOT(ISERROR(SEARCH("Dec",D422)))</formula>
    </cfRule>
    <cfRule type="containsText" dxfId="2325" priority="2324" operator="containsText" text="Inc">
      <formula>NOT(ISERROR(SEARCH("Inc",D422)))</formula>
    </cfRule>
  </conditionalFormatting>
  <conditionalFormatting sqref="F422">
    <cfRule type="cellIs" dxfId="2324" priority="2321" operator="equal">
      <formula>"Unlocked"</formula>
    </cfRule>
    <cfRule type="cellIs" dxfId="2323" priority="2322" operator="equal">
      <formula>"Locked"</formula>
    </cfRule>
  </conditionalFormatting>
  <conditionalFormatting sqref="G422">
    <cfRule type="containsText" dxfId="2322" priority="2320" operator="containsText" text="Param">
      <formula>NOT(ISERROR(SEARCH("Param",G422)))</formula>
    </cfRule>
  </conditionalFormatting>
  <conditionalFormatting sqref="I422">
    <cfRule type="cellIs" dxfId="2321" priority="2319" operator="lessThan">
      <formula>0</formula>
    </cfRule>
  </conditionalFormatting>
  <conditionalFormatting sqref="D422">
    <cfRule type="containsText" dxfId="2320" priority="2317" operator="containsText" text="Dec">
      <formula>NOT(ISERROR(SEARCH("Dec",D422)))</formula>
    </cfRule>
    <cfRule type="containsText" dxfId="2319" priority="2318" operator="containsText" text="Inc">
      <formula>NOT(ISERROR(SEARCH("Inc",D422)))</formula>
    </cfRule>
  </conditionalFormatting>
  <conditionalFormatting sqref="F422">
    <cfRule type="cellIs" dxfId="2318" priority="2315" operator="equal">
      <formula>"Unlocked"</formula>
    </cfRule>
    <cfRule type="cellIs" dxfId="2317" priority="2316" operator="equal">
      <formula>"Locked"</formula>
    </cfRule>
  </conditionalFormatting>
  <conditionalFormatting sqref="G422">
    <cfRule type="containsText" dxfId="2316" priority="2314" operator="containsText" text="Param">
      <formula>NOT(ISERROR(SEARCH("Param",G422)))</formula>
    </cfRule>
  </conditionalFormatting>
  <conditionalFormatting sqref="I422">
    <cfRule type="cellIs" dxfId="2315" priority="2313" operator="lessThan">
      <formula>0</formula>
    </cfRule>
  </conditionalFormatting>
  <conditionalFormatting sqref="D422">
    <cfRule type="containsText" dxfId="2314" priority="2311" operator="containsText" text="Dec">
      <formula>NOT(ISERROR(SEARCH("Dec",D422)))</formula>
    </cfRule>
    <cfRule type="containsText" dxfId="2313" priority="2312" operator="containsText" text="Inc">
      <formula>NOT(ISERROR(SEARCH("Inc",D422)))</formula>
    </cfRule>
  </conditionalFormatting>
  <conditionalFormatting sqref="F422">
    <cfRule type="cellIs" dxfId="2312" priority="2309" operator="equal">
      <formula>"Unlocked"</formula>
    </cfRule>
    <cfRule type="cellIs" dxfId="2311" priority="2310" operator="equal">
      <formula>"Locked"</formula>
    </cfRule>
  </conditionalFormatting>
  <conditionalFormatting sqref="G422">
    <cfRule type="containsText" dxfId="2310" priority="2308" operator="containsText" text="Param">
      <formula>NOT(ISERROR(SEARCH("Param",G422)))</formula>
    </cfRule>
  </conditionalFormatting>
  <conditionalFormatting sqref="I422">
    <cfRule type="cellIs" dxfId="2309" priority="2307" operator="lessThan">
      <formula>0</formula>
    </cfRule>
  </conditionalFormatting>
  <conditionalFormatting sqref="D422">
    <cfRule type="containsText" dxfId="2308" priority="2305" operator="containsText" text="Dec">
      <formula>NOT(ISERROR(SEARCH("Dec",D422)))</formula>
    </cfRule>
    <cfRule type="containsText" dxfId="2307" priority="2306" operator="containsText" text="Inc">
      <formula>NOT(ISERROR(SEARCH("Inc",D422)))</formula>
    </cfRule>
  </conditionalFormatting>
  <conditionalFormatting sqref="F422">
    <cfRule type="cellIs" dxfId="2306" priority="2303" operator="equal">
      <formula>"Unlocked"</formula>
    </cfRule>
    <cfRule type="cellIs" dxfId="2305" priority="2304" operator="equal">
      <formula>"Locked"</formula>
    </cfRule>
  </conditionalFormatting>
  <conditionalFormatting sqref="G422">
    <cfRule type="containsText" dxfId="2304" priority="2302" operator="containsText" text="Param">
      <formula>NOT(ISERROR(SEARCH("Param",G422)))</formula>
    </cfRule>
  </conditionalFormatting>
  <conditionalFormatting sqref="I422">
    <cfRule type="cellIs" dxfId="2303" priority="2301" operator="lessThan">
      <formula>0</formula>
    </cfRule>
  </conditionalFormatting>
  <conditionalFormatting sqref="D422">
    <cfRule type="containsText" dxfId="2302" priority="2299" operator="containsText" text="Dec">
      <formula>NOT(ISERROR(SEARCH("Dec",D422)))</formula>
    </cfRule>
    <cfRule type="containsText" dxfId="2301" priority="2300" operator="containsText" text="Inc">
      <formula>NOT(ISERROR(SEARCH("Inc",D422)))</formula>
    </cfRule>
  </conditionalFormatting>
  <conditionalFormatting sqref="F422">
    <cfRule type="cellIs" dxfId="2300" priority="2297" operator="equal">
      <formula>"Unlocked"</formula>
    </cfRule>
    <cfRule type="cellIs" dxfId="2299" priority="2298" operator="equal">
      <formula>"Locked"</formula>
    </cfRule>
  </conditionalFormatting>
  <conditionalFormatting sqref="G422">
    <cfRule type="containsText" dxfId="2298" priority="2296" operator="containsText" text="Param">
      <formula>NOT(ISERROR(SEARCH("Param",G422)))</formula>
    </cfRule>
  </conditionalFormatting>
  <conditionalFormatting sqref="I422">
    <cfRule type="cellIs" dxfId="2297" priority="2295" operator="lessThan">
      <formula>0</formula>
    </cfRule>
  </conditionalFormatting>
  <conditionalFormatting sqref="D422">
    <cfRule type="containsText" dxfId="2296" priority="2293" operator="containsText" text="Dec">
      <formula>NOT(ISERROR(SEARCH("Dec",D422)))</formula>
    </cfRule>
    <cfRule type="containsText" dxfId="2295" priority="2294" operator="containsText" text="Inc">
      <formula>NOT(ISERROR(SEARCH("Inc",D422)))</formula>
    </cfRule>
  </conditionalFormatting>
  <conditionalFormatting sqref="F422">
    <cfRule type="cellIs" dxfId="2294" priority="2291" operator="equal">
      <formula>"Unlocked"</formula>
    </cfRule>
    <cfRule type="cellIs" dxfId="2293" priority="2292" operator="equal">
      <formula>"Locked"</formula>
    </cfRule>
  </conditionalFormatting>
  <conditionalFormatting sqref="G422">
    <cfRule type="containsText" dxfId="2292" priority="2290" operator="containsText" text="Param">
      <formula>NOT(ISERROR(SEARCH("Param",G422)))</formula>
    </cfRule>
  </conditionalFormatting>
  <conditionalFormatting sqref="I422">
    <cfRule type="cellIs" dxfId="2291" priority="2289" operator="lessThan">
      <formula>0</formula>
    </cfRule>
  </conditionalFormatting>
  <conditionalFormatting sqref="D422">
    <cfRule type="containsText" dxfId="2290" priority="2287" operator="containsText" text="Dec">
      <formula>NOT(ISERROR(SEARCH("Dec",D422)))</formula>
    </cfRule>
    <cfRule type="containsText" dxfId="2289" priority="2288" operator="containsText" text="Inc">
      <formula>NOT(ISERROR(SEARCH("Inc",D422)))</formula>
    </cfRule>
  </conditionalFormatting>
  <conditionalFormatting sqref="F422">
    <cfRule type="cellIs" dxfId="2288" priority="2285" operator="equal">
      <formula>"Unlocked"</formula>
    </cfRule>
    <cfRule type="cellIs" dxfId="2287" priority="2286" operator="equal">
      <formula>"Locked"</formula>
    </cfRule>
  </conditionalFormatting>
  <conditionalFormatting sqref="G422">
    <cfRule type="containsText" dxfId="2286" priority="2284" operator="containsText" text="Param">
      <formula>NOT(ISERROR(SEARCH("Param",G422)))</formula>
    </cfRule>
  </conditionalFormatting>
  <conditionalFormatting sqref="I422">
    <cfRule type="cellIs" dxfId="2285" priority="2283" operator="lessThan">
      <formula>0</formula>
    </cfRule>
  </conditionalFormatting>
  <conditionalFormatting sqref="D422">
    <cfRule type="containsText" dxfId="2284" priority="2281" operator="containsText" text="Dec">
      <formula>NOT(ISERROR(SEARCH("Dec",D422)))</formula>
    </cfRule>
    <cfRule type="containsText" dxfId="2283" priority="2282" operator="containsText" text="Inc">
      <formula>NOT(ISERROR(SEARCH("Inc",D422)))</formula>
    </cfRule>
  </conditionalFormatting>
  <conditionalFormatting sqref="F422">
    <cfRule type="cellIs" dxfId="2282" priority="2279" operator="equal">
      <formula>"Unlocked"</formula>
    </cfRule>
    <cfRule type="cellIs" dxfId="2281" priority="2280" operator="equal">
      <formula>"Locked"</formula>
    </cfRule>
  </conditionalFormatting>
  <conditionalFormatting sqref="G422">
    <cfRule type="containsText" dxfId="2280" priority="2278" operator="containsText" text="Param">
      <formula>NOT(ISERROR(SEARCH("Param",G422)))</formula>
    </cfRule>
  </conditionalFormatting>
  <conditionalFormatting sqref="I422">
    <cfRule type="cellIs" dxfId="2279" priority="2277" operator="lessThan">
      <formula>0</formula>
    </cfRule>
  </conditionalFormatting>
  <conditionalFormatting sqref="D422">
    <cfRule type="containsText" dxfId="2278" priority="2275" operator="containsText" text="Dec">
      <formula>NOT(ISERROR(SEARCH("Dec",D422)))</formula>
    </cfRule>
    <cfRule type="containsText" dxfId="2277" priority="2276" operator="containsText" text="Inc">
      <formula>NOT(ISERROR(SEARCH("Inc",D422)))</formula>
    </cfRule>
  </conditionalFormatting>
  <conditionalFormatting sqref="F422">
    <cfRule type="cellIs" dxfId="2276" priority="2273" operator="equal">
      <formula>"Unlocked"</formula>
    </cfRule>
    <cfRule type="cellIs" dxfId="2275" priority="2274" operator="equal">
      <formula>"Locked"</formula>
    </cfRule>
  </conditionalFormatting>
  <conditionalFormatting sqref="G422">
    <cfRule type="containsText" dxfId="2274" priority="2272" operator="containsText" text="Param">
      <formula>NOT(ISERROR(SEARCH("Param",G422)))</formula>
    </cfRule>
  </conditionalFormatting>
  <conditionalFormatting sqref="I422">
    <cfRule type="cellIs" dxfId="2273" priority="2271" operator="lessThan">
      <formula>0</formula>
    </cfRule>
  </conditionalFormatting>
  <conditionalFormatting sqref="D422">
    <cfRule type="containsText" dxfId="2272" priority="2269" operator="containsText" text="Dec">
      <formula>NOT(ISERROR(SEARCH("Dec",D422)))</formula>
    </cfRule>
    <cfRule type="containsText" dxfId="2271" priority="2270" operator="containsText" text="Inc">
      <formula>NOT(ISERROR(SEARCH("Inc",D422)))</formula>
    </cfRule>
  </conditionalFormatting>
  <conditionalFormatting sqref="F422">
    <cfRule type="cellIs" dxfId="2270" priority="2267" operator="equal">
      <formula>"Unlocked"</formula>
    </cfRule>
    <cfRule type="cellIs" dxfId="2269" priority="2268" operator="equal">
      <formula>"Locked"</formula>
    </cfRule>
  </conditionalFormatting>
  <conditionalFormatting sqref="G422">
    <cfRule type="containsText" dxfId="2268" priority="2266" operator="containsText" text="Param">
      <formula>NOT(ISERROR(SEARCH("Param",G422)))</formula>
    </cfRule>
  </conditionalFormatting>
  <conditionalFormatting sqref="I422">
    <cfRule type="cellIs" dxfId="2267" priority="2265" operator="lessThan">
      <formula>0</formula>
    </cfRule>
  </conditionalFormatting>
  <conditionalFormatting sqref="D422">
    <cfRule type="containsText" dxfId="2266" priority="2263" operator="containsText" text="Dec">
      <formula>NOT(ISERROR(SEARCH("Dec",D422)))</formula>
    </cfRule>
    <cfRule type="containsText" dxfId="2265" priority="2264" operator="containsText" text="Inc">
      <formula>NOT(ISERROR(SEARCH("Inc",D422)))</formula>
    </cfRule>
  </conditionalFormatting>
  <conditionalFormatting sqref="F422">
    <cfRule type="cellIs" dxfId="2264" priority="2261" operator="equal">
      <formula>"Unlocked"</formula>
    </cfRule>
    <cfRule type="cellIs" dxfId="2263" priority="2262" operator="equal">
      <formula>"Locked"</formula>
    </cfRule>
  </conditionalFormatting>
  <conditionalFormatting sqref="G422">
    <cfRule type="containsText" dxfId="2262" priority="2260" operator="containsText" text="Param">
      <formula>NOT(ISERROR(SEARCH("Param",G422)))</formula>
    </cfRule>
  </conditionalFormatting>
  <conditionalFormatting sqref="I422">
    <cfRule type="cellIs" dxfId="2261" priority="2259" operator="lessThan">
      <formula>0</formula>
    </cfRule>
  </conditionalFormatting>
  <conditionalFormatting sqref="D422">
    <cfRule type="containsText" dxfId="2260" priority="2257" operator="containsText" text="Dec">
      <formula>NOT(ISERROR(SEARCH("Dec",D422)))</formula>
    </cfRule>
    <cfRule type="containsText" dxfId="2259" priority="2258" operator="containsText" text="Inc">
      <formula>NOT(ISERROR(SEARCH("Inc",D422)))</formula>
    </cfRule>
  </conditionalFormatting>
  <conditionalFormatting sqref="F422">
    <cfRule type="cellIs" dxfId="2258" priority="2255" operator="equal">
      <formula>"Unlocked"</formula>
    </cfRule>
    <cfRule type="cellIs" dxfId="2257" priority="2256" operator="equal">
      <formula>"Locked"</formula>
    </cfRule>
  </conditionalFormatting>
  <conditionalFormatting sqref="G422">
    <cfRule type="containsText" dxfId="2256" priority="2254" operator="containsText" text="Param">
      <formula>NOT(ISERROR(SEARCH("Param",G422)))</formula>
    </cfRule>
  </conditionalFormatting>
  <conditionalFormatting sqref="I422">
    <cfRule type="cellIs" dxfId="2255" priority="2253" operator="lessThan">
      <formula>0</formula>
    </cfRule>
  </conditionalFormatting>
  <conditionalFormatting sqref="D422">
    <cfRule type="containsText" dxfId="2254" priority="2251" operator="containsText" text="Dec">
      <formula>NOT(ISERROR(SEARCH("Dec",D422)))</formula>
    </cfRule>
    <cfRule type="containsText" dxfId="2253" priority="2252" operator="containsText" text="Inc">
      <formula>NOT(ISERROR(SEARCH("Inc",D422)))</formula>
    </cfRule>
  </conditionalFormatting>
  <conditionalFormatting sqref="F422">
    <cfRule type="cellIs" dxfId="2252" priority="2249" operator="equal">
      <formula>"Unlocked"</formula>
    </cfRule>
    <cfRule type="cellIs" dxfId="2251" priority="2250" operator="equal">
      <formula>"Locked"</formula>
    </cfRule>
  </conditionalFormatting>
  <conditionalFormatting sqref="G422">
    <cfRule type="containsText" dxfId="2250" priority="2248" operator="containsText" text="Param">
      <formula>NOT(ISERROR(SEARCH("Param",G422)))</formula>
    </cfRule>
  </conditionalFormatting>
  <conditionalFormatting sqref="I422">
    <cfRule type="cellIs" dxfId="2249" priority="2247" operator="lessThan">
      <formula>0</formula>
    </cfRule>
  </conditionalFormatting>
  <conditionalFormatting sqref="D422">
    <cfRule type="containsText" dxfId="2248" priority="2245" operator="containsText" text="Dec">
      <formula>NOT(ISERROR(SEARCH("Dec",D422)))</formula>
    </cfRule>
    <cfRule type="containsText" dxfId="2247" priority="2246" operator="containsText" text="Inc">
      <formula>NOT(ISERROR(SEARCH("Inc",D422)))</formula>
    </cfRule>
  </conditionalFormatting>
  <conditionalFormatting sqref="F422">
    <cfRule type="cellIs" dxfId="2246" priority="2243" operator="equal">
      <formula>"Unlocked"</formula>
    </cfRule>
    <cfRule type="cellIs" dxfId="2245" priority="2244" operator="equal">
      <formula>"Locked"</formula>
    </cfRule>
  </conditionalFormatting>
  <conditionalFormatting sqref="G422">
    <cfRule type="containsText" dxfId="2244" priority="2242" operator="containsText" text="Param">
      <formula>NOT(ISERROR(SEARCH("Param",G422)))</formula>
    </cfRule>
  </conditionalFormatting>
  <conditionalFormatting sqref="I422">
    <cfRule type="cellIs" dxfId="2243" priority="2241" operator="lessThan">
      <formula>0</formula>
    </cfRule>
  </conditionalFormatting>
  <conditionalFormatting sqref="D422">
    <cfRule type="containsText" dxfId="2242" priority="2239" operator="containsText" text="Dec">
      <formula>NOT(ISERROR(SEARCH("Dec",D422)))</formula>
    </cfRule>
    <cfRule type="containsText" dxfId="2241" priority="2240" operator="containsText" text="Inc">
      <formula>NOT(ISERROR(SEARCH("Inc",D422)))</formula>
    </cfRule>
  </conditionalFormatting>
  <conditionalFormatting sqref="F423:F425">
    <cfRule type="cellIs" dxfId="2240" priority="2237" operator="equal">
      <formula>"Unlocked"</formula>
    </cfRule>
    <cfRule type="cellIs" dxfId="2239" priority="2238" operator="equal">
      <formula>"Locked"</formula>
    </cfRule>
  </conditionalFormatting>
  <conditionalFormatting sqref="G423:G425">
    <cfRule type="containsText" dxfId="2238" priority="2236" operator="containsText" text="Param">
      <formula>NOT(ISERROR(SEARCH("Param",G423)))</formula>
    </cfRule>
  </conditionalFormatting>
  <conditionalFormatting sqref="I423:I425">
    <cfRule type="cellIs" dxfId="2237" priority="2235" operator="lessThan">
      <formula>0</formula>
    </cfRule>
  </conditionalFormatting>
  <conditionalFormatting sqref="D423:D425">
    <cfRule type="containsText" dxfId="2236" priority="2233" operator="containsText" text="Dec">
      <formula>NOT(ISERROR(SEARCH("Dec",D423)))</formula>
    </cfRule>
    <cfRule type="containsText" dxfId="2235" priority="2234" operator="containsText" text="Inc">
      <formula>NOT(ISERROR(SEARCH("Inc",D423)))</formula>
    </cfRule>
  </conditionalFormatting>
  <conditionalFormatting sqref="F423:F425">
    <cfRule type="cellIs" dxfId="2234" priority="2231" operator="equal">
      <formula>"Unlocked"</formula>
    </cfRule>
    <cfRule type="cellIs" dxfId="2233" priority="2232" operator="equal">
      <formula>"Locked"</formula>
    </cfRule>
  </conditionalFormatting>
  <conditionalFormatting sqref="G423:G425">
    <cfRule type="containsText" dxfId="2232" priority="2230" operator="containsText" text="Param">
      <formula>NOT(ISERROR(SEARCH("Param",G423)))</formula>
    </cfRule>
  </conditionalFormatting>
  <conditionalFormatting sqref="I423:I425">
    <cfRule type="cellIs" dxfId="2231" priority="2229" operator="lessThan">
      <formula>0</formula>
    </cfRule>
  </conditionalFormatting>
  <conditionalFormatting sqref="D423:D425">
    <cfRule type="containsText" dxfId="2230" priority="2227" operator="containsText" text="Dec">
      <formula>NOT(ISERROR(SEARCH("Dec",D423)))</formula>
    </cfRule>
    <cfRule type="containsText" dxfId="2229" priority="2228" operator="containsText" text="Inc">
      <formula>NOT(ISERROR(SEARCH("Inc",D423)))</formula>
    </cfRule>
  </conditionalFormatting>
  <conditionalFormatting sqref="F423:F425">
    <cfRule type="cellIs" dxfId="2228" priority="2225" operator="equal">
      <formula>"Unlocked"</formula>
    </cfRule>
    <cfRule type="cellIs" dxfId="2227" priority="2226" operator="equal">
      <formula>"Locked"</formula>
    </cfRule>
  </conditionalFormatting>
  <conditionalFormatting sqref="G423:G425">
    <cfRule type="containsText" dxfId="2226" priority="2224" operator="containsText" text="Param">
      <formula>NOT(ISERROR(SEARCH("Param",G423)))</formula>
    </cfRule>
  </conditionalFormatting>
  <conditionalFormatting sqref="I423:I425">
    <cfRule type="cellIs" dxfId="2225" priority="2223" operator="lessThan">
      <formula>0</formula>
    </cfRule>
  </conditionalFormatting>
  <conditionalFormatting sqref="D423:D425">
    <cfRule type="containsText" dxfId="2224" priority="2221" operator="containsText" text="Dec">
      <formula>NOT(ISERROR(SEARCH("Dec",D423)))</formula>
    </cfRule>
    <cfRule type="containsText" dxfId="2223" priority="2222" operator="containsText" text="Inc">
      <formula>NOT(ISERROR(SEARCH("Inc",D423)))</formula>
    </cfRule>
  </conditionalFormatting>
  <conditionalFormatting sqref="F423:F425">
    <cfRule type="cellIs" dxfId="2222" priority="2219" operator="equal">
      <formula>"Unlocked"</formula>
    </cfRule>
    <cfRule type="cellIs" dxfId="2221" priority="2220" operator="equal">
      <formula>"Locked"</formula>
    </cfRule>
  </conditionalFormatting>
  <conditionalFormatting sqref="G423:G425">
    <cfRule type="containsText" dxfId="2220" priority="2218" operator="containsText" text="Param">
      <formula>NOT(ISERROR(SEARCH("Param",G423)))</formula>
    </cfRule>
  </conditionalFormatting>
  <conditionalFormatting sqref="I423:I425">
    <cfRule type="cellIs" dxfId="2219" priority="2217" operator="lessThan">
      <formula>0</formula>
    </cfRule>
  </conditionalFormatting>
  <conditionalFormatting sqref="D423:D425">
    <cfRule type="containsText" dxfId="2218" priority="2215" operator="containsText" text="Dec">
      <formula>NOT(ISERROR(SEARCH("Dec",D423)))</formula>
    </cfRule>
    <cfRule type="containsText" dxfId="2217" priority="2216" operator="containsText" text="Inc">
      <formula>NOT(ISERROR(SEARCH("Inc",D423)))</formula>
    </cfRule>
  </conditionalFormatting>
  <conditionalFormatting sqref="F423:F425">
    <cfRule type="cellIs" dxfId="2216" priority="2213" operator="equal">
      <formula>"Unlocked"</formula>
    </cfRule>
    <cfRule type="cellIs" dxfId="2215" priority="2214" operator="equal">
      <formula>"Locked"</formula>
    </cfRule>
  </conditionalFormatting>
  <conditionalFormatting sqref="G423:G425">
    <cfRule type="containsText" dxfId="2214" priority="2212" operator="containsText" text="Param">
      <formula>NOT(ISERROR(SEARCH("Param",G423)))</formula>
    </cfRule>
  </conditionalFormatting>
  <conditionalFormatting sqref="I423:I425">
    <cfRule type="cellIs" dxfId="2213" priority="2211" operator="lessThan">
      <formula>0</formula>
    </cfRule>
  </conditionalFormatting>
  <conditionalFormatting sqref="D423:D425">
    <cfRule type="containsText" dxfId="2212" priority="2209" operator="containsText" text="Dec">
      <formula>NOT(ISERROR(SEARCH("Dec",D423)))</formula>
    </cfRule>
    <cfRule type="containsText" dxfId="2211" priority="2210" operator="containsText" text="Inc">
      <formula>NOT(ISERROR(SEARCH("Inc",D423)))</formula>
    </cfRule>
  </conditionalFormatting>
  <conditionalFormatting sqref="F423:F425">
    <cfRule type="cellIs" dxfId="2210" priority="2207" operator="equal">
      <formula>"Unlocked"</formula>
    </cfRule>
    <cfRule type="cellIs" dxfId="2209" priority="2208" operator="equal">
      <formula>"Locked"</formula>
    </cfRule>
  </conditionalFormatting>
  <conditionalFormatting sqref="G423:G425">
    <cfRule type="containsText" dxfId="2208" priority="2206" operator="containsText" text="Param">
      <formula>NOT(ISERROR(SEARCH("Param",G423)))</formula>
    </cfRule>
  </conditionalFormatting>
  <conditionalFormatting sqref="I423:I425">
    <cfRule type="cellIs" dxfId="2207" priority="2205" operator="lessThan">
      <formula>0</formula>
    </cfRule>
  </conditionalFormatting>
  <conditionalFormatting sqref="D423:D425">
    <cfRule type="containsText" dxfId="2206" priority="2203" operator="containsText" text="Dec">
      <formula>NOT(ISERROR(SEARCH("Dec",D423)))</formula>
    </cfRule>
    <cfRule type="containsText" dxfId="2205" priority="2204" operator="containsText" text="Inc">
      <formula>NOT(ISERROR(SEARCH("Inc",D423)))</formula>
    </cfRule>
  </conditionalFormatting>
  <conditionalFormatting sqref="F423:F425">
    <cfRule type="cellIs" dxfId="2204" priority="2201" operator="equal">
      <formula>"Unlocked"</formula>
    </cfRule>
    <cfRule type="cellIs" dxfId="2203" priority="2202" operator="equal">
      <formula>"Locked"</formula>
    </cfRule>
  </conditionalFormatting>
  <conditionalFormatting sqref="G423:G425">
    <cfRule type="containsText" dxfId="2202" priority="2200" operator="containsText" text="Param">
      <formula>NOT(ISERROR(SEARCH("Param",G423)))</formula>
    </cfRule>
  </conditionalFormatting>
  <conditionalFormatting sqref="I423:I425">
    <cfRule type="cellIs" dxfId="2201" priority="2199" operator="lessThan">
      <formula>0</formula>
    </cfRule>
  </conditionalFormatting>
  <conditionalFormatting sqref="D423:D425">
    <cfRule type="containsText" dxfId="2200" priority="2197" operator="containsText" text="Dec">
      <formula>NOT(ISERROR(SEARCH("Dec",D423)))</formula>
    </cfRule>
    <cfRule type="containsText" dxfId="2199" priority="2198" operator="containsText" text="Inc">
      <formula>NOT(ISERROR(SEARCH("Inc",D423)))</formula>
    </cfRule>
  </conditionalFormatting>
  <conditionalFormatting sqref="F423">
    <cfRule type="cellIs" dxfId="2198" priority="2195" operator="equal">
      <formula>"Unlocked"</formula>
    </cfRule>
    <cfRule type="cellIs" dxfId="2197" priority="2196" operator="equal">
      <formula>"Locked"</formula>
    </cfRule>
  </conditionalFormatting>
  <conditionalFormatting sqref="G423">
    <cfRule type="containsText" dxfId="2196" priority="2194" operator="containsText" text="Param">
      <formula>NOT(ISERROR(SEARCH("Param",G423)))</formula>
    </cfRule>
  </conditionalFormatting>
  <conditionalFormatting sqref="I423">
    <cfRule type="cellIs" dxfId="2195" priority="2193" operator="lessThan">
      <formula>0</formula>
    </cfRule>
  </conditionalFormatting>
  <conditionalFormatting sqref="D423">
    <cfRule type="containsText" dxfId="2194" priority="2191" operator="containsText" text="Dec">
      <formula>NOT(ISERROR(SEARCH("Dec",D423)))</formula>
    </cfRule>
    <cfRule type="containsText" dxfId="2193" priority="2192" operator="containsText" text="Inc">
      <formula>NOT(ISERROR(SEARCH("Inc",D423)))</formula>
    </cfRule>
  </conditionalFormatting>
  <conditionalFormatting sqref="F424:F425">
    <cfRule type="cellIs" dxfId="2192" priority="2189" operator="equal">
      <formula>"Unlocked"</formula>
    </cfRule>
    <cfRule type="cellIs" dxfId="2191" priority="2190" operator="equal">
      <formula>"Locked"</formula>
    </cfRule>
  </conditionalFormatting>
  <conditionalFormatting sqref="G424:G425">
    <cfRule type="containsText" dxfId="2190" priority="2188" operator="containsText" text="Param">
      <formula>NOT(ISERROR(SEARCH("Param",G424)))</formula>
    </cfRule>
  </conditionalFormatting>
  <conditionalFormatting sqref="I424:I425">
    <cfRule type="cellIs" dxfId="2189" priority="2187" operator="lessThan">
      <formula>0</formula>
    </cfRule>
  </conditionalFormatting>
  <conditionalFormatting sqref="D424:D425">
    <cfRule type="containsText" dxfId="2188" priority="2185" operator="containsText" text="Dec">
      <formula>NOT(ISERROR(SEARCH("Dec",D424)))</formula>
    </cfRule>
    <cfRule type="containsText" dxfId="2187" priority="2186" operator="containsText" text="Inc">
      <formula>NOT(ISERROR(SEARCH("Inc",D424)))</formula>
    </cfRule>
  </conditionalFormatting>
  <conditionalFormatting sqref="F426:F431">
    <cfRule type="cellIs" dxfId="2186" priority="2183" operator="equal">
      <formula>"Unlocked"</formula>
    </cfRule>
    <cfRule type="cellIs" dxfId="2185" priority="2184" operator="equal">
      <formula>"Locked"</formula>
    </cfRule>
  </conditionalFormatting>
  <conditionalFormatting sqref="G426:G431">
    <cfRule type="containsText" dxfId="2184" priority="2182" operator="containsText" text="Param">
      <formula>NOT(ISERROR(SEARCH("Param",G426)))</formula>
    </cfRule>
  </conditionalFormatting>
  <conditionalFormatting sqref="I426:I431">
    <cfRule type="cellIs" dxfId="2183" priority="2181" operator="lessThan">
      <formula>0</formula>
    </cfRule>
  </conditionalFormatting>
  <conditionalFormatting sqref="D426:D431">
    <cfRule type="containsText" dxfId="2182" priority="2179" operator="containsText" text="Dec">
      <formula>NOT(ISERROR(SEARCH("Dec",D426)))</formula>
    </cfRule>
    <cfRule type="containsText" dxfId="2181" priority="2180" operator="containsText" text="Inc">
      <formula>NOT(ISERROR(SEARCH("Inc",D426)))</formula>
    </cfRule>
  </conditionalFormatting>
  <conditionalFormatting sqref="F426:F431">
    <cfRule type="cellIs" dxfId="2180" priority="2177" operator="equal">
      <formula>"Unlocked"</formula>
    </cfRule>
    <cfRule type="cellIs" dxfId="2179" priority="2178" operator="equal">
      <formula>"Locked"</formula>
    </cfRule>
  </conditionalFormatting>
  <conditionalFormatting sqref="G426:G431">
    <cfRule type="containsText" dxfId="2178" priority="2176" operator="containsText" text="Param">
      <formula>NOT(ISERROR(SEARCH("Param",G426)))</formula>
    </cfRule>
  </conditionalFormatting>
  <conditionalFormatting sqref="I426:I431">
    <cfRule type="cellIs" dxfId="2177" priority="2175" operator="lessThan">
      <formula>0</formula>
    </cfRule>
  </conditionalFormatting>
  <conditionalFormatting sqref="D426:D431">
    <cfRule type="containsText" dxfId="2176" priority="2173" operator="containsText" text="Dec">
      <formula>NOT(ISERROR(SEARCH("Dec",D426)))</formula>
    </cfRule>
    <cfRule type="containsText" dxfId="2175" priority="2174" operator="containsText" text="Inc">
      <formula>NOT(ISERROR(SEARCH("Inc",D426)))</formula>
    </cfRule>
  </conditionalFormatting>
  <conditionalFormatting sqref="F426:F431">
    <cfRule type="cellIs" dxfId="2174" priority="2171" operator="equal">
      <formula>"Unlocked"</formula>
    </cfRule>
    <cfRule type="cellIs" dxfId="2173" priority="2172" operator="equal">
      <formula>"Locked"</formula>
    </cfRule>
  </conditionalFormatting>
  <conditionalFormatting sqref="G426:G431">
    <cfRule type="containsText" dxfId="2172" priority="2170" operator="containsText" text="Param">
      <formula>NOT(ISERROR(SEARCH("Param",G426)))</formula>
    </cfRule>
  </conditionalFormatting>
  <conditionalFormatting sqref="I426:I431">
    <cfRule type="cellIs" dxfId="2171" priority="2169" operator="lessThan">
      <formula>0</formula>
    </cfRule>
  </conditionalFormatting>
  <conditionalFormatting sqref="D426:D431">
    <cfRule type="containsText" dxfId="2170" priority="2167" operator="containsText" text="Dec">
      <formula>NOT(ISERROR(SEARCH("Dec",D426)))</formula>
    </cfRule>
    <cfRule type="containsText" dxfId="2169" priority="2168" operator="containsText" text="Inc">
      <formula>NOT(ISERROR(SEARCH("Inc",D426)))</formula>
    </cfRule>
  </conditionalFormatting>
  <conditionalFormatting sqref="F426:F431">
    <cfRule type="cellIs" dxfId="2168" priority="2165" operator="equal">
      <formula>"Unlocked"</formula>
    </cfRule>
    <cfRule type="cellIs" dxfId="2167" priority="2166" operator="equal">
      <formula>"Locked"</formula>
    </cfRule>
  </conditionalFormatting>
  <conditionalFormatting sqref="G426:G431">
    <cfRule type="containsText" dxfId="2166" priority="2164" operator="containsText" text="Param">
      <formula>NOT(ISERROR(SEARCH("Param",G426)))</formula>
    </cfRule>
  </conditionalFormatting>
  <conditionalFormatting sqref="I426:I431">
    <cfRule type="cellIs" dxfId="2165" priority="2163" operator="lessThan">
      <formula>0</formula>
    </cfRule>
  </conditionalFormatting>
  <conditionalFormatting sqref="D426:D431">
    <cfRule type="containsText" dxfId="2164" priority="2161" operator="containsText" text="Dec">
      <formula>NOT(ISERROR(SEARCH("Dec",D426)))</formula>
    </cfRule>
    <cfRule type="containsText" dxfId="2163" priority="2162" operator="containsText" text="Inc">
      <formula>NOT(ISERROR(SEARCH("Inc",D426)))</formula>
    </cfRule>
  </conditionalFormatting>
  <conditionalFormatting sqref="F426:F428">
    <cfRule type="cellIs" dxfId="2162" priority="2159" operator="equal">
      <formula>"Unlocked"</formula>
    </cfRule>
    <cfRule type="cellIs" dxfId="2161" priority="2160" operator="equal">
      <formula>"Locked"</formula>
    </cfRule>
  </conditionalFormatting>
  <conditionalFormatting sqref="G426:G428">
    <cfRule type="containsText" dxfId="2160" priority="2158" operator="containsText" text="Param">
      <formula>NOT(ISERROR(SEARCH("Param",G426)))</formula>
    </cfRule>
  </conditionalFormatting>
  <conditionalFormatting sqref="I426:I428">
    <cfRule type="cellIs" dxfId="2159" priority="2157" operator="lessThan">
      <formula>0</formula>
    </cfRule>
  </conditionalFormatting>
  <conditionalFormatting sqref="D426:D428">
    <cfRule type="containsText" dxfId="2158" priority="2155" operator="containsText" text="Dec">
      <formula>NOT(ISERROR(SEARCH("Dec",D426)))</formula>
    </cfRule>
    <cfRule type="containsText" dxfId="2157" priority="2156" operator="containsText" text="Inc">
      <formula>NOT(ISERROR(SEARCH("Inc",D426)))</formula>
    </cfRule>
  </conditionalFormatting>
  <conditionalFormatting sqref="F426:F428">
    <cfRule type="cellIs" dxfId="2156" priority="2153" operator="equal">
      <formula>"Unlocked"</formula>
    </cfRule>
    <cfRule type="cellIs" dxfId="2155" priority="2154" operator="equal">
      <formula>"Locked"</formula>
    </cfRule>
  </conditionalFormatting>
  <conditionalFormatting sqref="G426:G428">
    <cfRule type="containsText" dxfId="2154" priority="2152" operator="containsText" text="Param">
      <formula>NOT(ISERROR(SEARCH("Param",G426)))</formula>
    </cfRule>
  </conditionalFormatting>
  <conditionalFormatting sqref="I426:I428">
    <cfRule type="cellIs" dxfId="2153" priority="2151" operator="lessThan">
      <formula>0</formula>
    </cfRule>
  </conditionalFormatting>
  <conditionalFormatting sqref="D426:D428">
    <cfRule type="containsText" dxfId="2152" priority="2149" operator="containsText" text="Dec">
      <formula>NOT(ISERROR(SEARCH("Dec",D426)))</formula>
    </cfRule>
    <cfRule type="containsText" dxfId="2151" priority="2150" operator="containsText" text="Inc">
      <formula>NOT(ISERROR(SEARCH("Inc",D426)))</formula>
    </cfRule>
  </conditionalFormatting>
  <conditionalFormatting sqref="F426:F428">
    <cfRule type="cellIs" dxfId="2150" priority="2147" operator="equal">
      <formula>"Unlocked"</formula>
    </cfRule>
    <cfRule type="cellIs" dxfId="2149" priority="2148" operator="equal">
      <formula>"Locked"</formula>
    </cfRule>
  </conditionalFormatting>
  <conditionalFormatting sqref="G426:G428">
    <cfRule type="containsText" dxfId="2148" priority="2146" operator="containsText" text="Param">
      <formula>NOT(ISERROR(SEARCH("Param",G426)))</formula>
    </cfRule>
  </conditionalFormatting>
  <conditionalFormatting sqref="I426:I428">
    <cfRule type="cellIs" dxfId="2147" priority="2145" operator="lessThan">
      <formula>0</formula>
    </cfRule>
  </conditionalFormatting>
  <conditionalFormatting sqref="D426:D428">
    <cfRule type="containsText" dxfId="2146" priority="2143" operator="containsText" text="Dec">
      <formula>NOT(ISERROR(SEARCH("Dec",D426)))</formula>
    </cfRule>
    <cfRule type="containsText" dxfId="2145" priority="2144" operator="containsText" text="Inc">
      <formula>NOT(ISERROR(SEARCH("Inc",D426)))</formula>
    </cfRule>
  </conditionalFormatting>
  <conditionalFormatting sqref="F426:F428">
    <cfRule type="cellIs" dxfId="2144" priority="2141" operator="equal">
      <formula>"Unlocked"</formula>
    </cfRule>
    <cfRule type="cellIs" dxfId="2143" priority="2142" operator="equal">
      <formula>"Locked"</formula>
    </cfRule>
  </conditionalFormatting>
  <conditionalFormatting sqref="G426:G428">
    <cfRule type="containsText" dxfId="2142" priority="2140" operator="containsText" text="Param">
      <formula>NOT(ISERROR(SEARCH("Param",G426)))</formula>
    </cfRule>
  </conditionalFormatting>
  <conditionalFormatting sqref="I426:I428">
    <cfRule type="cellIs" dxfId="2141" priority="2139" operator="lessThan">
      <formula>0</formula>
    </cfRule>
  </conditionalFormatting>
  <conditionalFormatting sqref="D426:D428">
    <cfRule type="containsText" dxfId="2140" priority="2137" operator="containsText" text="Dec">
      <formula>NOT(ISERROR(SEARCH("Dec",D426)))</formula>
    </cfRule>
    <cfRule type="containsText" dxfId="2139" priority="2138" operator="containsText" text="Inc">
      <formula>NOT(ISERROR(SEARCH("Inc",D426)))</formula>
    </cfRule>
  </conditionalFormatting>
  <conditionalFormatting sqref="F426:F428">
    <cfRule type="cellIs" dxfId="2138" priority="2135" operator="equal">
      <formula>"Unlocked"</formula>
    </cfRule>
    <cfRule type="cellIs" dxfId="2137" priority="2136" operator="equal">
      <formula>"Locked"</formula>
    </cfRule>
  </conditionalFormatting>
  <conditionalFormatting sqref="G426:G428">
    <cfRule type="containsText" dxfId="2136" priority="2134" operator="containsText" text="Param">
      <formula>NOT(ISERROR(SEARCH("Param",G426)))</formula>
    </cfRule>
  </conditionalFormatting>
  <conditionalFormatting sqref="I426:I428">
    <cfRule type="cellIs" dxfId="2135" priority="2133" operator="lessThan">
      <formula>0</formula>
    </cfRule>
  </conditionalFormatting>
  <conditionalFormatting sqref="D426:D428">
    <cfRule type="containsText" dxfId="2134" priority="2131" operator="containsText" text="Dec">
      <formula>NOT(ISERROR(SEARCH("Dec",D426)))</formula>
    </cfRule>
    <cfRule type="containsText" dxfId="2133" priority="2132" operator="containsText" text="Inc">
      <formula>NOT(ISERROR(SEARCH("Inc",D426)))</formula>
    </cfRule>
  </conditionalFormatting>
  <conditionalFormatting sqref="F426:F428">
    <cfRule type="cellIs" dxfId="2132" priority="2129" operator="equal">
      <formula>"Unlocked"</formula>
    </cfRule>
    <cfRule type="cellIs" dxfId="2131" priority="2130" operator="equal">
      <formula>"Locked"</formula>
    </cfRule>
  </conditionalFormatting>
  <conditionalFormatting sqref="G426:G428">
    <cfRule type="containsText" dxfId="2130" priority="2128" operator="containsText" text="Param">
      <formula>NOT(ISERROR(SEARCH("Param",G426)))</formula>
    </cfRule>
  </conditionalFormatting>
  <conditionalFormatting sqref="I426:I428">
    <cfRule type="cellIs" dxfId="2129" priority="2127" operator="lessThan">
      <formula>0</formula>
    </cfRule>
  </conditionalFormatting>
  <conditionalFormatting sqref="D426:D428">
    <cfRule type="containsText" dxfId="2128" priority="2125" operator="containsText" text="Dec">
      <formula>NOT(ISERROR(SEARCH("Dec",D426)))</formula>
    </cfRule>
    <cfRule type="containsText" dxfId="2127" priority="2126" operator="containsText" text="Inc">
      <formula>NOT(ISERROR(SEARCH("Inc",D426)))</formula>
    </cfRule>
  </conditionalFormatting>
  <conditionalFormatting sqref="F426:F428">
    <cfRule type="cellIs" dxfId="2126" priority="2123" operator="equal">
      <formula>"Unlocked"</formula>
    </cfRule>
    <cfRule type="cellIs" dxfId="2125" priority="2124" operator="equal">
      <formula>"Locked"</formula>
    </cfRule>
  </conditionalFormatting>
  <conditionalFormatting sqref="G426:G428">
    <cfRule type="containsText" dxfId="2124" priority="2122" operator="containsText" text="Param">
      <formula>NOT(ISERROR(SEARCH("Param",G426)))</formula>
    </cfRule>
  </conditionalFormatting>
  <conditionalFormatting sqref="I426:I428">
    <cfRule type="cellIs" dxfId="2123" priority="2121" operator="lessThan">
      <formula>0</formula>
    </cfRule>
  </conditionalFormatting>
  <conditionalFormatting sqref="D426:D428">
    <cfRule type="containsText" dxfId="2122" priority="2119" operator="containsText" text="Dec">
      <formula>NOT(ISERROR(SEARCH("Dec",D426)))</formula>
    </cfRule>
    <cfRule type="containsText" dxfId="2121" priority="2120" operator="containsText" text="Inc">
      <formula>NOT(ISERROR(SEARCH("Inc",D426)))</formula>
    </cfRule>
  </conditionalFormatting>
  <conditionalFormatting sqref="F426:F427">
    <cfRule type="cellIs" dxfId="2120" priority="2117" operator="equal">
      <formula>"Unlocked"</formula>
    </cfRule>
    <cfRule type="cellIs" dxfId="2119" priority="2118" operator="equal">
      <formula>"Locked"</formula>
    </cfRule>
  </conditionalFormatting>
  <conditionalFormatting sqref="G426:G427">
    <cfRule type="containsText" dxfId="2118" priority="2116" operator="containsText" text="Param">
      <formula>NOT(ISERROR(SEARCH("Param",G426)))</formula>
    </cfRule>
  </conditionalFormatting>
  <conditionalFormatting sqref="I426:I427">
    <cfRule type="cellIs" dxfId="2117" priority="2115" operator="lessThan">
      <formula>0</formula>
    </cfRule>
  </conditionalFormatting>
  <conditionalFormatting sqref="D426:D427">
    <cfRule type="containsText" dxfId="2116" priority="2113" operator="containsText" text="Dec">
      <formula>NOT(ISERROR(SEARCH("Dec",D426)))</formula>
    </cfRule>
    <cfRule type="containsText" dxfId="2115" priority="2114" operator="containsText" text="Inc">
      <formula>NOT(ISERROR(SEARCH("Inc",D426)))</formula>
    </cfRule>
  </conditionalFormatting>
  <conditionalFormatting sqref="F426:F427">
    <cfRule type="cellIs" dxfId="2114" priority="2111" operator="equal">
      <formula>"Unlocked"</formula>
    </cfRule>
    <cfRule type="cellIs" dxfId="2113" priority="2112" operator="equal">
      <formula>"Locked"</formula>
    </cfRule>
  </conditionalFormatting>
  <conditionalFormatting sqref="G426:G427">
    <cfRule type="containsText" dxfId="2112" priority="2110" operator="containsText" text="Param">
      <formula>NOT(ISERROR(SEARCH("Param",G426)))</formula>
    </cfRule>
  </conditionalFormatting>
  <conditionalFormatting sqref="I426:I427">
    <cfRule type="cellIs" dxfId="2111" priority="2109" operator="lessThan">
      <formula>0</formula>
    </cfRule>
  </conditionalFormatting>
  <conditionalFormatting sqref="D426:D427">
    <cfRule type="containsText" dxfId="2110" priority="2107" operator="containsText" text="Dec">
      <formula>NOT(ISERROR(SEARCH("Dec",D426)))</formula>
    </cfRule>
    <cfRule type="containsText" dxfId="2109" priority="2108" operator="containsText" text="Inc">
      <formula>NOT(ISERROR(SEARCH("Inc",D426)))</formula>
    </cfRule>
  </conditionalFormatting>
  <conditionalFormatting sqref="F426:F427">
    <cfRule type="cellIs" dxfId="2108" priority="2105" operator="equal">
      <formula>"Unlocked"</formula>
    </cfRule>
    <cfRule type="cellIs" dxfId="2107" priority="2106" operator="equal">
      <formula>"Locked"</formula>
    </cfRule>
  </conditionalFormatting>
  <conditionalFormatting sqref="G426:G427">
    <cfRule type="containsText" dxfId="2106" priority="2104" operator="containsText" text="Param">
      <formula>NOT(ISERROR(SEARCH("Param",G426)))</formula>
    </cfRule>
  </conditionalFormatting>
  <conditionalFormatting sqref="I426:I427">
    <cfRule type="cellIs" dxfId="2105" priority="2103" operator="lessThan">
      <formula>0</formula>
    </cfRule>
  </conditionalFormatting>
  <conditionalFormatting sqref="D426:D427">
    <cfRule type="containsText" dxfId="2104" priority="2101" operator="containsText" text="Dec">
      <formula>NOT(ISERROR(SEARCH("Dec",D426)))</formula>
    </cfRule>
    <cfRule type="containsText" dxfId="2103" priority="2102" operator="containsText" text="Inc">
      <formula>NOT(ISERROR(SEARCH("Inc",D426)))</formula>
    </cfRule>
  </conditionalFormatting>
  <conditionalFormatting sqref="F426:F427">
    <cfRule type="cellIs" dxfId="2102" priority="2099" operator="equal">
      <formula>"Unlocked"</formula>
    </cfRule>
    <cfRule type="cellIs" dxfId="2101" priority="2100" operator="equal">
      <formula>"Locked"</formula>
    </cfRule>
  </conditionalFormatting>
  <conditionalFormatting sqref="G426:G427">
    <cfRule type="containsText" dxfId="2100" priority="2098" operator="containsText" text="Param">
      <formula>NOT(ISERROR(SEARCH("Param",G426)))</formula>
    </cfRule>
  </conditionalFormatting>
  <conditionalFormatting sqref="I426:I427">
    <cfRule type="cellIs" dxfId="2099" priority="2097" operator="lessThan">
      <formula>0</formula>
    </cfRule>
  </conditionalFormatting>
  <conditionalFormatting sqref="D426:D427">
    <cfRule type="containsText" dxfId="2098" priority="2095" operator="containsText" text="Dec">
      <formula>NOT(ISERROR(SEARCH("Dec",D426)))</formula>
    </cfRule>
    <cfRule type="containsText" dxfId="2097" priority="2096" operator="containsText" text="Inc">
      <formula>NOT(ISERROR(SEARCH("Inc",D426)))</formula>
    </cfRule>
  </conditionalFormatting>
  <conditionalFormatting sqref="F426:F427">
    <cfRule type="cellIs" dxfId="2096" priority="2093" operator="equal">
      <formula>"Unlocked"</formula>
    </cfRule>
    <cfRule type="cellIs" dxfId="2095" priority="2094" operator="equal">
      <formula>"Locked"</formula>
    </cfRule>
  </conditionalFormatting>
  <conditionalFormatting sqref="G426:G427">
    <cfRule type="containsText" dxfId="2094" priority="2092" operator="containsText" text="Param">
      <formula>NOT(ISERROR(SEARCH("Param",G426)))</formula>
    </cfRule>
  </conditionalFormatting>
  <conditionalFormatting sqref="I426:I427">
    <cfRule type="cellIs" dxfId="2093" priority="2091" operator="lessThan">
      <formula>0</formula>
    </cfRule>
  </conditionalFormatting>
  <conditionalFormatting sqref="D426:D427">
    <cfRule type="containsText" dxfId="2092" priority="2089" operator="containsText" text="Dec">
      <formula>NOT(ISERROR(SEARCH("Dec",D426)))</formula>
    </cfRule>
    <cfRule type="containsText" dxfId="2091" priority="2090" operator="containsText" text="Inc">
      <formula>NOT(ISERROR(SEARCH("Inc",D426)))</formula>
    </cfRule>
  </conditionalFormatting>
  <conditionalFormatting sqref="F426:F427">
    <cfRule type="cellIs" dxfId="2090" priority="2087" operator="equal">
      <formula>"Unlocked"</formula>
    </cfRule>
    <cfRule type="cellIs" dxfId="2089" priority="2088" operator="equal">
      <formula>"Locked"</formula>
    </cfRule>
  </conditionalFormatting>
  <conditionalFormatting sqref="G426:G427">
    <cfRule type="containsText" dxfId="2088" priority="2086" operator="containsText" text="Param">
      <formula>NOT(ISERROR(SEARCH("Param",G426)))</formula>
    </cfRule>
  </conditionalFormatting>
  <conditionalFormatting sqref="I426:I427">
    <cfRule type="cellIs" dxfId="2087" priority="2085" operator="lessThan">
      <formula>0</formula>
    </cfRule>
  </conditionalFormatting>
  <conditionalFormatting sqref="D426:D427">
    <cfRule type="containsText" dxfId="2086" priority="2083" operator="containsText" text="Dec">
      <formula>NOT(ISERROR(SEARCH("Dec",D426)))</formula>
    </cfRule>
    <cfRule type="containsText" dxfId="2085" priority="2084" operator="containsText" text="Inc">
      <formula>NOT(ISERROR(SEARCH("Inc",D426)))</formula>
    </cfRule>
  </conditionalFormatting>
  <conditionalFormatting sqref="F426:F427">
    <cfRule type="cellIs" dxfId="2084" priority="2081" operator="equal">
      <formula>"Unlocked"</formula>
    </cfRule>
    <cfRule type="cellIs" dxfId="2083" priority="2082" operator="equal">
      <formula>"Locked"</formula>
    </cfRule>
  </conditionalFormatting>
  <conditionalFormatting sqref="G426:G427">
    <cfRule type="containsText" dxfId="2082" priority="2080" operator="containsText" text="Param">
      <formula>NOT(ISERROR(SEARCH("Param",G426)))</formula>
    </cfRule>
  </conditionalFormatting>
  <conditionalFormatting sqref="I426:I427">
    <cfRule type="cellIs" dxfId="2081" priority="2079" operator="lessThan">
      <formula>0</formula>
    </cfRule>
  </conditionalFormatting>
  <conditionalFormatting sqref="D426:D427">
    <cfRule type="containsText" dxfId="2080" priority="2077" operator="containsText" text="Dec">
      <formula>NOT(ISERROR(SEARCH("Dec",D426)))</formula>
    </cfRule>
    <cfRule type="containsText" dxfId="2079" priority="2078" operator="containsText" text="Inc">
      <formula>NOT(ISERROR(SEARCH("Inc",D426)))</formula>
    </cfRule>
  </conditionalFormatting>
  <conditionalFormatting sqref="F426:F427">
    <cfRule type="cellIs" dxfId="2078" priority="2075" operator="equal">
      <formula>"Unlocked"</formula>
    </cfRule>
    <cfRule type="cellIs" dxfId="2077" priority="2076" operator="equal">
      <formula>"Locked"</formula>
    </cfRule>
  </conditionalFormatting>
  <conditionalFormatting sqref="G426:G427">
    <cfRule type="containsText" dxfId="2076" priority="2074" operator="containsText" text="Param">
      <formula>NOT(ISERROR(SEARCH("Param",G426)))</formula>
    </cfRule>
  </conditionalFormatting>
  <conditionalFormatting sqref="I426:I427">
    <cfRule type="cellIs" dxfId="2075" priority="2073" operator="lessThan">
      <formula>0</formula>
    </cfRule>
  </conditionalFormatting>
  <conditionalFormatting sqref="D426:D427">
    <cfRule type="containsText" dxfId="2074" priority="2071" operator="containsText" text="Dec">
      <formula>NOT(ISERROR(SEARCH("Dec",D426)))</formula>
    </cfRule>
    <cfRule type="containsText" dxfId="2073" priority="2072" operator="containsText" text="Inc">
      <formula>NOT(ISERROR(SEARCH("Inc",D426)))</formula>
    </cfRule>
  </conditionalFormatting>
  <conditionalFormatting sqref="F426:F427">
    <cfRule type="cellIs" dxfId="2072" priority="2069" operator="equal">
      <formula>"Unlocked"</formula>
    </cfRule>
    <cfRule type="cellIs" dxfId="2071" priority="2070" operator="equal">
      <formula>"Locked"</formula>
    </cfRule>
  </conditionalFormatting>
  <conditionalFormatting sqref="G426:G427">
    <cfRule type="containsText" dxfId="2070" priority="2068" operator="containsText" text="Param">
      <formula>NOT(ISERROR(SEARCH("Param",G426)))</formula>
    </cfRule>
  </conditionalFormatting>
  <conditionalFormatting sqref="I426:I427">
    <cfRule type="cellIs" dxfId="2069" priority="2067" operator="lessThan">
      <formula>0</formula>
    </cfRule>
  </conditionalFormatting>
  <conditionalFormatting sqref="D426:D427">
    <cfRule type="containsText" dxfId="2068" priority="2065" operator="containsText" text="Dec">
      <formula>NOT(ISERROR(SEARCH("Dec",D426)))</formula>
    </cfRule>
    <cfRule type="containsText" dxfId="2067" priority="2066" operator="containsText" text="Inc">
      <formula>NOT(ISERROR(SEARCH("Inc",D426)))</formula>
    </cfRule>
  </conditionalFormatting>
  <conditionalFormatting sqref="F426:F427">
    <cfRule type="cellIs" dxfId="2066" priority="2063" operator="equal">
      <formula>"Unlocked"</formula>
    </cfRule>
    <cfRule type="cellIs" dxfId="2065" priority="2064" operator="equal">
      <formula>"Locked"</formula>
    </cfRule>
  </conditionalFormatting>
  <conditionalFormatting sqref="G426:G427">
    <cfRule type="containsText" dxfId="2064" priority="2062" operator="containsText" text="Param">
      <formula>NOT(ISERROR(SEARCH("Param",G426)))</formula>
    </cfRule>
  </conditionalFormatting>
  <conditionalFormatting sqref="I426:I427">
    <cfRule type="cellIs" dxfId="2063" priority="2061" operator="lessThan">
      <formula>0</formula>
    </cfRule>
  </conditionalFormatting>
  <conditionalFormatting sqref="D426:D427">
    <cfRule type="containsText" dxfId="2062" priority="2059" operator="containsText" text="Dec">
      <formula>NOT(ISERROR(SEARCH("Dec",D426)))</formula>
    </cfRule>
    <cfRule type="containsText" dxfId="2061" priority="2060" operator="containsText" text="Inc">
      <formula>NOT(ISERROR(SEARCH("Inc",D426)))</formula>
    </cfRule>
  </conditionalFormatting>
  <conditionalFormatting sqref="F426:F427">
    <cfRule type="cellIs" dxfId="2060" priority="2057" operator="equal">
      <formula>"Unlocked"</formula>
    </cfRule>
    <cfRule type="cellIs" dxfId="2059" priority="2058" operator="equal">
      <formula>"Locked"</formula>
    </cfRule>
  </conditionalFormatting>
  <conditionalFormatting sqref="G426:G427">
    <cfRule type="containsText" dxfId="2058" priority="2056" operator="containsText" text="Param">
      <formula>NOT(ISERROR(SEARCH("Param",G426)))</formula>
    </cfRule>
  </conditionalFormatting>
  <conditionalFormatting sqref="I426:I427">
    <cfRule type="cellIs" dxfId="2057" priority="2055" operator="lessThan">
      <formula>0</formula>
    </cfRule>
  </conditionalFormatting>
  <conditionalFormatting sqref="D426:D427">
    <cfRule type="containsText" dxfId="2056" priority="2053" operator="containsText" text="Dec">
      <formula>NOT(ISERROR(SEARCH("Dec",D426)))</formula>
    </cfRule>
    <cfRule type="containsText" dxfId="2055" priority="2054" operator="containsText" text="Inc">
      <formula>NOT(ISERROR(SEARCH("Inc",D426)))</formula>
    </cfRule>
  </conditionalFormatting>
  <conditionalFormatting sqref="F426:F427">
    <cfRule type="cellIs" dxfId="2054" priority="2051" operator="equal">
      <formula>"Unlocked"</formula>
    </cfRule>
    <cfRule type="cellIs" dxfId="2053" priority="2052" operator="equal">
      <formula>"Locked"</formula>
    </cfRule>
  </conditionalFormatting>
  <conditionalFormatting sqref="G426:G427">
    <cfRule type="containsText" dxfId="2052" priority="2050" operator="containsText" text="Param">
      <formula>NOT(ISERROR(SEARCH("Param",G426)))</formula>
    </cfRule>
  </conditionalFormatting>
  <conditionalFormatting sqref="I426:I427">
    <cfRule type="cellIs" dxfId="2051" priority="2049" operator="lessThan">
      <formula>0</formula>
    </cfRule>
  </conditionalFormatting>
  <conditionalFormatting sqref="D426:D427">
    <cfRule type="containsText" dxfId="2050" priority="2047" operator="containsText" text="Dec">
      <formula>NOT(ISERROR(SEARCH("Dec",D426)))</formula>
    </cfRule>
    <cfRule type="containsText" dxfId="2049" priority="2048" operator="containsText" text="Inc">
      <formula>NOT(ISERROR(SEARCH("Inc",D426)))</formula>
    </cfRule>
  </conditionalFormatting>
  <conditionalFormatting sqref="F426:F427">
    <cfRule type="cellIs" dxfId="2048" priority="2045" operator="equal">
      <formula>"Unlocked"</formula>
    </cfRule>
    <cfRule type="cellIs" dxfId="2047" priority="2046" operator="equal">
      <formula>"Locked"</formula>
    </cfRule>
  </conditionalFormatting>
  <conditionalFormatting sqref="G426:G427">
    <cfRule type="containsText" dxfId="2046" priority="2044" operator="containsText" text="Param">
      <formula>NOT(ISERROR(SEARCH("Param",G426)))</formula>
    </cfRule>
  </conditionalFormatting>
  <conditionalFormatting sqref="I426:I427">
    <cfRule type="cellIs" dxfId="2045" priority="2043" operator="lessThan">
      <formula>0</formula>
    </cfRule>
  </conditionalFormatting>
  <conditionalFormatting sqref="D426:D427">
    <cfRule type="containsText" dxfId="2044" priority="2041" operator="containsText" text="Dec">
      <formula>NOT(ISERROR(SEARCH("Dec",D426)))</formula>
    </cfRule>
    <cfRule type="containsText" dxfId="2043" priority="2042" operator="containsText" text="Inc">
      <formula>NOT(ISERROR(SEARCH("Inc",D426)))</formula>
    </cfRule>
  </conditionalFormatting>
  <conditionalFormatting sqref="F426:F427">
    <cfRule type="cellIs" dxfId="2042" priority="2039" operator="equal">
      <formula>"Unlocked"</formula>
    </cfRule>
    <cfRule type="cellIs" dxfId="2041" priority="2040" operator="equal">
      <formula>"Locked"</formula>
    </cfRule>
  </conditionalFormatting>
  <conditionalFormatting sqref="G426:G427">
    <cfRule type="containsText" dxfId="2040" priority="2038" operator="containsText" text="Param">
      <formula>NOT(ISERROR(SEARCH("Param",G426)))</formula>
    </cfRule>
  </conditionalFormatting>
  <conditionalFormatting sqref="I426:I427">
    <cfRule type="cellIs" dxfId="2039" priority="2037" operator="lessThan">
      <formula>0</formula>
    </cfRule>
  </conditionalFormatting>
  <conditionalFormatting sqref="D426:D427">
    <cfRule type="containsText" dxfId="2038" priority="2035" operator="containsText" text="Dec">
      <formula>NOT(ISERROR(SEARCH("Dec",D426)))</formula>
    </cfRule>
    <cfRule type="containsText" dxfId="2037" priority="2036" operator="containsText" text="Inc">
      <formula>NOT(ISERROR(SEARCH("Inc",D426)))</formula>
    </cfRule>
  </conditionalFormatting>
  <conditionalFormatting sqref="F426:F427">
    <cfRule type="cellIs" dxfId="2036" priority="2033" operator="equal">
      <formula>"Unlocked"</formula>
    </cfRule>
    <cfRule type="cellIs" dxfId="2035" priority="2034" operator="equal">
      <formula>"Locked"</formula>
    </cfRule>
  </conditionalFormatting>
  <conditionalFormatting sqref="G426:G427">
    <cfRule type="containsText" dxfId="2034" priority="2032" operator="containsText" text="Param">
      <formula>NOT(ISERROR(SEARCH("Param",G426)))</formula>
    </cfRule>
  </conditionalFormatting>
  <conditionalFormatting sqref="I426:I427">
    <cfRule type="cellIs" dxfId="2033" priority="2031" operator="lessThan">
      <formula>0</formula>
    </cfRule>
  </conditionalFormatting>
  <conditionalFormatting sqref="D426:D427">
    <cfRule type="containsText" dxfId="2032" priority="2029" operator="containsText" text="Dec">
      <formula>NOT(ISERROR(SEARCH("Dec",D426)))</formula>
    </cfRule>
    <cfRule type="containsText" dxfId="2031" priority="2030" operator="containsText" text="Inc">
      <formula>NOT(ISERROR(SEARCH("Inc",D426)))</formula>
    </cfRule>
  </conditionalFormatting>
  <conditionalFormatting sqref="F426:F427">
    <cfRule type="cellIs" dxfId="2030" priority="2027" operator="equal">
      <formula>"Unlocked"</formula>
    </cfRule>
    <cfRule type="cellIs" dxfId="2029" priority="2028" operator="equal">
      <formula>"Locked"</formula>
    </cfRule>
  </conditionalFormatting>
  <conditionalFormatting sqref="G426:G427">
    <cfRule type="containsText" dxfId="2028" priority="2026" operator="containsText" text="Param">
      <formula>NOT(ISERROR(SEARCH("Param",G426)))</formula>
    </cfRule>
  </conditionalFormatting>
  <conditionalFormatting sqref="I426:I427">
    <cfRule type="cellIs" dxfId="2027" priority="2025" operator="lessThan">
      <formula>0</formula>
    </cfRule>
  </conditionalFormatting>
  <conditionalFormatting sqref="D426:D427">
    <cfRule type="containsText" dxfId="2026" priority="2023" operator="containsText" text="Dec">
      <formula>NOT(ISERROR(SEARCH("Dec",D426)))</formula>
    </cfRule>
    <cfRule type="containsText" dxfId="2025" priority="2024" operator="containsText" text="Inc">
      <formula>NOT(ISERROR(SEARCH("Inc",D426)))</formula>
    </cfRule>
  </conditionalFormatting>
  <conditionalFormatting sqref="F426:F427">
    <cfRule type="cellIs" dxfId="2024" priority="2021" operator="equal">
      <formula>"Unlocked"</formula>
    </cfRule>
    <cfRule type="cellIs" dxfId="2023" priority="2022" operator="equal">
      <formula>"Locked"</formula>
    </cfRule>
  </conditionalFormatting>
  <conditionalFormatting sqref="G426:G427">
    <cfRule type="containsText" dxfId="2022" priority="2020" operator="containsText" text="Param">
      <formula>NOT(ISERROR(SEARCH("Param",G426)))</formula>
    </cfRule>
  </conditionalFormatting>
  <conditionalFormatting sqref="I426:I427">
    <cfRule type="cellIs" dxfId="2021" priority="2019" operator="lessThan">
      <formula>0</formula>
    </cfRule>
  </conditionalFormatting>
  <conditionalFormatting sqref="D426:D427">
    <cfRule type="containsText" dxfId="2020" priority="2017" operator="containsText" text="Dec">
      <formula>NOT(ISERROR(SEARCH("Dec",D426)))</formula>
    </cfRule>
    <cfRule type="containsText" dxfId="2019" priority="2018" operator="containsText" text="Inc">
      <formula>NOT(ISERROR(SEARCH("Inc",D426)))</formula>
    </cfRule>
  </conditionalFormatting>
  <conditionalFormatting sqref="F426:F427">
    <cfRule type="cellIs" dxfId="2018" priority="2015" operator="equal">
      <formula>"Unlocked"</formula>
    </cfRule>
    <cfRule type="cellIs" dxfId="2017" priority="2016" operator="equal">
      <formula>"Locked"</formula>
    </cfRule>
  </conditionalFormatting>
  <conditionalFormatting sqref="G426:G427">
    <cfRule type="containsText" dxfId="2016" priority="2014" operator="containsText" text="Param">
      <formula>NOT(ISERROR(SEARCH("Param",G426)))</formula>
    </cfRule>
  </conditionalFormatting>
  <conditionalFormatting sqref="I426:I427">
    <cfRule type="cellIs" dxfId="2015" priority="2013" operator="lessThan">
      <formula>0</formula>
    </cfRule>
  </conditionalFormatting>
  <conditionalFormatting sqref="D426:D427">
    <cfRule type="containsText" dxfId="2014" priority="2011" operator="containsText" text="Dec">
      <formula>NOT(ISERROR(SEARCH("Dec",D426)))</formula>
    </cfRule>
    <cfRule type="containsText" dxfId="2013" priority="2012" operator="containsText" text="Inc">
      <formula>NOT(ISERROR(SEARCH("Inc",D426)))</formula>
    </cfRule>
  </conditionalFormatting>
  <conditionalFormatting sqref="F426:F427">
    <cfRule type="cellIs" dxfId="2012" priority="2009" operator="equal">
      <formula>"Unlocked"</formula>
    </cfRule>
    <cfRule type="cellIs" dxfId="2011" priority="2010" operator="equal">
      <formula>"Locked"</formula>
    </cfRule>
  </conditionalFormatting>
  <conditionalFormatting sqref="G426:G427">
    <cfRule type="containsText" dxfId="2010" priority="2008" operator="containsText" text="Param">
      <formula>NOT(ISERROR(SEARCH("Param",G426)))</formula>
    </cfRule>
  </conditionalFormatting>
  <conditionalFormatting sqref="I426:I427">
    <cfRule type="cellIs" dxfId="2009" priority="2007" operator="lessThan">
      <formula>0</formula>
    </cfRule>
  </conditionalFormatting>
  <conditionalFormatting sqref="D426:D427">
    <cfRule type="containsText" dxfId="2008" priority="2005" operator="containsText" text="Dec">
      <formula>NOT(ISERROR(SEARCH("Dec",D426)))</formula>
    </cfRule>
    <cfRule type="containsText" dxfId="2007" priority="2006" operator="containsText" text="Inc">
      <formula>NOT(ISERROR(SEARCH("Inc",D426)))</formula>
    </cfRule>
  </conditionalFormatting>
  <conditionalFormatting sqref="F428">
    <cfRule type="cellIs" dxfId="2006" priority="2003" operator="equal">
      <formula>"Unlocked"</formula>
    </cfRule>
    <cfRule type="cellIs" dxfId="2005" priority="2004" operator="equal">
      <formula>"Locked"</formula>
    </cfRule>
  </conditionalFormatting>
  <conditionalFormatting sqref="G428">
    <cfRule type="containsText" dxfId="2004" priority="2002" operator="containsText" text="Param">
      <formula>NOT(ISERROR(SEARCH("Param",G428)))</formula>
    </cfRule>
  </conditionalFormatting>
  <conditionalFormatting sqref="I428">
    <cfRule type="cellIs" dxfId="2003" priority="2001" operator="lessThan">
      <formula>0</formula>
    </cfRule>
  </conditionalFormatting>
  <conditionalFormatting sqref="D428">
    <cfRule type="containsText" dxfId="2002" priority="1999" operator="containsText" text="Dec">
      <formula>NOT(ISERROR(SEARCH("Dec",D428)))</formula>
    </cfRule>
    <cfRule type="containsText" dxfId="2001" priority="2000" operator="containsText" text="Inc">
      <formula>NOT(ISERROR(SEARCH("Inc",D428)))</formula>
    </cfRule>
  </conditionalFormatting>
  <conditionalFormatting sqref="F428">
    <cfRule type="cellIs" dxfId="2000" priority="1997" operator="equal">
      <formula>"Unlocked"</formula>
    </cfRule>
    <cfRule type="cellIs" dxfId="1999" priority="1998" operator="equal">
      <formula>"Locked"</formula>
    </cfRule>
  </conditionalFormatting>
  <conditionalFormatting sqref="G428">
    <cfRule type="containsText" dxfId="1998" priority="1996" operator="containsText" text="Param">
      <formula>NOT(ISERROR(SEARCH("Param",G428)))</formula>
    </cfRule>
  </conditionalFormatting>
  <conditionalFormatting sqref="I428">
    <cfRule type="cellIs" dxfId="1997" priority="1995" operator="lessThan">
      <formula>0</formula>
    </cfRule>
  </conditionalFormatting>
  <conditionalFormatting sqref="D428">
    <cfRule type="containsText" dxfId="1996" priority="1993" operator="containsText" text="Dec">
      <formula>NOT(ISERROR(SEARCH("Dec",D428)))</formula>
    </cfRule>
    <cfRule type="containsText" dxfId="1995" priority="1994" operator="containsText" text="Inc">
      <formula>NOT(ISERROR(SEARCH("Inc",D428)))</formula>
    </cfRule>
  </conditionalFormatting>
  <conditionalFormatting sqref="F428">
    <cfRule type="cellIs" dxfId="1994" priority="1991" operator="equal">
      <formula>"Unlocked"</formula>
    </cfRule>
    <cfRule type="cellIs" dxfId="1993" priority="1992" operator="equal">
      <formula>"Locked"</formula>
    </cfRule>
  </conditionalFormatting>
  <conditionalFormatting sqref="G428">
    <cfRule type="containsText" dxfId="1992" priority="1990" operator="containsText" text="Param">
      <formula>NOT(ISERROR(SEARCH("Param",G428)))</formula>
    </cfRule>
  </conditionalFormatting>
  <conditionalFormatting sqref="I428">
    <cfRule type="cellIs" dxfId="1991" priority="1989" operator="lessThan">
      <formula>0</formula>
    </cfRule>
  </conditionalFormatting>
  <conditionalFormatting sqref="D428">
    <cfRule type="containsText" dxfId="1990" priority="1987" operator="containsText" text="Dec">
      <formula>NOT(ISERROR(SEARCH("Dec",D428)))</formula>
    </cfRule>
    <cfRule type="containsText" dxfId="1989" priority="1988" operator="containsText" text="Inc">
      <formula>NOT(ISERROR(SEARCH("Inc",D428)))</formula>
    </cfRule>
  </conditionalFormatting>
  <conditionalFormatting sqref="F428">
    <cfRule type="cellIs" dxfId="1988" priority="1985" operator="equal">
      <formula>"Unlocked"</formula>
    </cfRule>
    <cfRule type="cellIs" dxfId="1987" priority="1986" operator="equal">
      <formula>"Locked"</formula>
    </cfRule>
  </conditionalFormatting>
  <conditionalFormatting sqref="G428">
    <cfRule type="containsText" dxfId="1986" priority="1984" operator="containsText" text="Param">
      <formula>NOT(ISERROR(SEARCH("Param",G428)))</formula>
    </cfRule>
  </conditionalFormatting>
  <conditionalFormatting sqref="I428">
    <cfRule type="cellIs" dxfId="1985" priority="1983" operator="lessThan">
      <formula>0</formula>
    </cfRule>
  </conditionalFormatting>
  <conditionalFormatting sqref="D428">
    <cfRule type="containsText" dxfId="1984" priority="1981" operator="containsText" text="Dec">
      <formula>NOT(ISERROR(SEARCH("Dec",D428)))</formula>
    </cfRule>
    <cfRule type="containsText" dxfId="1983" priority="1982" operator="containsText" text="Inc">
      <formula>NOT(ISERROR(SEARCH("Inc",D428)))</formula>
    </cfRule>
  </conditionalFormatting>
  <conditionalFormatting sqref="F428">
    <cfRule type="cellIs" dxfId="1982" priority="1979" operator="equal">
      <formula>"Unlocked"</formula>
    </cfRule>
    <cfRule type="cellIs" dxfId="1981" priority="1980" operator="equal">
      <formula>"Locked"</formula>
    </cfRule>
  </conditionalFormatting>
  <conditionalFormatting sqref="G428">
    <cfRule type="containsText" dxfId="1980" priority="1978" operator="containsText" text="Param">
      <formula>NOT(ISERROR(SEARCH("Param",G428)))</formula>
    </cfRule>
  </conditionalFormatting>
  <conditionalFormatting sqref="I428">
    <cfRule type="cellIs" dxfId="1979" priority="1977" operator="lessThan">
      <formula>0</formula>
    </cfRule>
  </conditionalFormatting>
  <conditionalFormatting sqref="D428">
    <cfRule type="containsText" dxfId="1978" priority="1975" operator="containsText" text="Dec">
      <formula>NOT(ISERROR(SEARCH("Dec",D428)))</formula>
    </cfRule>
    <cfRule type="containsText" dxfId="1977" priority="1976" operator="containsText" text="Inc">
      <formula>NOT(ISERROR(SEARCH("Inc",D428)))</formula>
    </cfRule>
  </conditionalFormatting>
  <conditionalFormatting sqref="F428">
    <cfRule type="cellIs" dxfId="1976" priority="1973" operator="equal">
      <formula>"Unlocked"</formula>
    </cfRule>
    <cfRule type="cellIs" dxfId="1975" priority="1974" operator="equal">
      <formula>"Locked"</formula>
    </cfRule>
  </conditionalFormatting>
  <conditionalFormatting sqref="G428">
    <cfRule type="containsText" dxfId="1974" priority="1972" operator="containsText" text="Param">
      <formula>NOT(ISERROR(SEARCH("Param",G428)))</formula>
    </cfRule>
  </conditionalFormatting>
  <conditionalFormatting sqref="I428">
    <cfRule type="cellIs" dxfId="1973" priority="1971" operator="lessThan">
      <formula>0</formula>
    </cfRule>
  </conditionalFormatting>
  <conditionalFormatting sqref="D428">
    <cfRule type="containsText" dxfId="1972" priority="1969" operator="containsText" text="Dec">
      <formula>NOT(ISERROR(SEARCH("Dec",D428)))</formula>
    </cfRule>
    <cfRule type="containsText" dxfId="1971" priority="1970" operator="containsText" text="Inc">
      <formula>NOT(ISERROR(SEARCH("Inc",D428)))</formula>
    </cfRule>
  </conditionalFormatting>
  <conditionalFormatting sqref="F428">
    <cfRule type="cellIs" dxfId="1970" priority="1967" operator="equal">
      <formula>"Unlocked"</formula>
    </cfRule>
    <cfRule type="cellIs" dxfId="1969" priority="1968" operator="equal">
      <formula>"Locked"</formula>
    </cfRule>
  </conditionalFormatting>
  <conditionalFormatting sqref="G428">
    <cfRule type="containsText" dxfId="1968" priority="1966" operator="containsText" text="Param">
      <formula>NOT(ISERROR(SEARCH("Param",G428)))</formula>
    </cfRule>
  </conditionalFormatting>
  <conditionalFormatting sqref="I428">
    <cfRule type="cellIs" dxfId="1967" priority="1965" operator="lessThan">
      <formula>0</formula>
    </cfRule>
  </conditionalFormatting>
  <conditionalFormatting sqref="D428">
    <cfRule type="containsText" dxfId="1966" priority="1963" operator="containsText" text="Dec">
      <formula>NOT(ISERROR(SEARCH("Dec",D428)))</formula>
    </cfRule>
    <cfRule type="containsText" dxfId="1965" priority="1964" operator="containsText" text="Inc">
      <formula>NOT(ISERROR(SEARCH("Inc",D428)))</formula>
    </cfRule>
  </conditionalFormatting>
  <conditionalFormatting sqref="F428">
    <cfRule type="cellIs" dxfId="1964" priority="1961" operator="equal">
      <formula>"Unlocked"</formula>
    </cfRule>
    <cfRule type="cellIs" dxfId="1963" priority="1962" operator="equal">
      <formula>"Locked"</formula>
    </cfRule>
  </conditionalFormatting>
  <conditionalFormatting sqref="G428">
    <cfRule type="containsText" dxfId="1962" priority="1960" operator="containsText" text="Param">
      <formula>NOT(ISERROR(SEARCH("Param",G428)))</formula>
    </cfRule>
  </conditionalFormatting>
  <conditionalFormatting sqref="I428">
    <cfRule type="cellIs" dxfId="1961" priority="1959" operator="lessThan">
      <formula>0</formula>
    </cfRule>
  </conditionalFormatting>
  <conditionalFormatting sqref="D428">
    <cfRule type="containsText" dxfId="1960" priority="1957" operator="containsText" text="Dec">
      <formula>NOT(ISERROR(SEARCH("Dec",D428)))</formula>
    </cfRule>
    <cfRule type="containsText" dxfId="1959" priority="1958" operator="containsText" text="Inc">
      <formula>NOT(ISERROR(SEARCH("Inc",D428)))</formula>
    </cfRule>
  </conditionalFormatting>
  <conditionalFormatting sqref="F428">
    <cfRule type="cellIs" dxfId="1958" priority="1955" operator="equal">
      <formula>"Unlocked"</formula>
    </cfRule>
    <cfRule type="cellIs" dxfId="1957" priority="1956" operator="equal">
      <formula>"Locked"</formula>
    </cfRule>
  </conditionalFormatting>
  <conditionalFormatting sqref="G428">
    <cfRule type="containsText" dxfId="1956" priority="1954" operator="containsText" text="Param">
      <formula>NOT(ISERROR(SEARCH("Param",G428)))</formula>
    </cfRule>
  </conditionalFormatting>
  <conditionalFormatting sqref="I428">
    <cfRule type="cellIs" dxfId="1955" priority="1953" operator="lessThan">
      <formula>0</formula>
    </cfRule>
  </conditionalFormatting>
  <conditionalFormatting sqref="D428">
    <cfRule type="containsText" dxfId="1954" priority="1951" operator="containsText" text="Dec">
      <formula>NOT(ISERROR(SEARCH("Dec",D428)))</formula>
    </cfRule>
    <cfRule type="containsText" dxfId="1953" priority="1952" operator="containsText" text="Inc">
      <formula>NOT(ISERROR(SEARCH("Inc",D428)))</formula>
    </cfRule>
  </conditionalFormatting>
  <conditionalFormatting sqref="F428">
    <cfRule type="cellIs" dxfId="1952" priority="1949" operator="equal">
      <formula>"Unlocked"</formula>
    </cfRule>
    <cfRule type="cellIs" dxfId="1951" priority="1950" operator="equal">
      <formula>"Locked"</formula>
    </cfRule>
  </conditionalFormatting>
  <conditionalFormatting sqref="G428">
    <cfRule type="containsText" dxfId="1950" priority="1948" operator="containsText" text="Param">
      <formula>NOT(ISERROR(SEARCH("Param",G428)))</formula>
    </cfRule>
  </conditionalFormatting>
  <conditionalFormatting sqref="I428">
    <cfRule type="cellIs" dxfId="1949" priority="1947" operator="lessThan">
      <formula>0</formula>
    </cfRule>
  </conditionalFormatting>
  <conditionalFormatting sqref="D428">
    <cfRule type="containsText" dxfId="1948" priority="1945" operator="containsText" text="Dec">
      <formula>NOT(ISERROR(SEARCH("Dec",D428)))</formula>
    </cfRule>
    <cfRule type="containsText" dxfId="1947" priority="1946" operator="containsText" text="Inc">
      <formula>NOT(ISERROR(SEARCH("Inc",D428)))</formula>
    </cfRule>
  </conditionalFormatting>
  <conditionalFormatting sqref="F428">
    <cfRule type="cellIs" dxfId="1946" priority="1943" operator="equal">
      <formula>"Unlocked"</formula>
    </cfRule>
    <cfRule type="cellIs" dxfId="1945" priority="1944" operator="equal">
      <formula>"Locked"</formula>
    </cfRule>
  </conditionalFormatting>
  <conditionalFormatting sqref="G428">
    <cfRule type="containsText" dxfId="1944" priority="1942" operator="containsText" text="Param">
      <formula>NOT(ISERROR(SEARCH("Param",G428)))</formula>
    </cfRule>
  </conditionalFormatting>
  <conditionalFormatting sqref="I428">
    <cfRule type="cellIs" dxfId="1943" priority="1941" operator="lessThan">
      <formula>0</formula>
    </cfRule>
  </conditionalFormatting>
  <conditionalFormatting sqref="D428">
    <cfRule type="containsText" dxfId="1942" priority="1939" operator="containsText" text="Dec">
      <formula>NOT(ISERROR(SEARCH("Dec",D428)))</formula>
    </cfRule>
    <cfRule type="containsText" dxfId="1941" priority="1940" operator="containsText" text="Inc">
      <formula>NOT(ISERROR(SEARCH("Inc",D428)))</formula>
    </cfRule>
  </conditionalFormatting>
  <conditionalFormatting sqref="F428">
    <cfRule type="cellIs" dxfId="1940" priority="1937" operator="equal">
      <formula>"Unlocked"</formula>
    </cfRule>
    <cfRule type="cellIs" dxfId="1939" priority="1938" operator="equal">
      <formula>"Locked"</formula>
    </cfRule>
  </conditionalFormatting>
  <conditionalFormatting sqref="G428">
    <cfRule type="containsText" dxfId="1938" priority="1936" operator="containsText" text="Param">
      <formula>NOT(ISERROR(SEARCH("Param",G428)))</formula>
    </cfRule>
  </conditionalFormatting>
  <conditionalFormatting sqref="I428">
    <cfRule type="cellIs" dxfId="1937" priority="1935" operator="lessThan">
      <formula>0</formula>
    </cfRule>
  </conditionalFormatting>
  <conditionalFormatting sqref="D428">
    <cfRule type="containsText" dxfId="1936" priority="1933" operator="containsText" text="Dec">
      <formula>NOT(ISERROR(SEARCH("Dec",D428)))</formula>
    </cfRule>
    <cfRule type="containsText" dxfId="1935" priority="1934" operator="containsText" text="Inc">
      <formula>NOT(ISERROR(SEARCH("Inc",D428)))</formula>
    </cfRule>
  </conditionalFormatting>
  <conditionalFormatting sqref="F428">
    <cfRule type="cellIs" dxfId="1934" priority="1931" operator="equal">
      <formula>"Unlocked"</formula>
    </cfRule>
    <cfRule type="cellIs" dxfId="1933" priority="1932" operator="equal">
      <formula>"Locked"</formula>
    </cfRule>
  </conditionalFormatting>
  <conditionalFormatting sqref="G428">
    <cfRule type="containsText" dxfId="1932" priority="1930" operator="containsText" text="Param">
      <formula>NOT(ISERROR(SEARCH("Param",G428)))</formula>
    </cfRule>
  </conditionalFormatting>
  <conditionalFormatting sqref="I428">
    <cfRule type="cellIs" dxfId="1931" priority="1929" operator="lessThan">
      <formula>0</formula>
    </cfRule>
  </conditionalFormatting>
  <conditionalFormatting sqref="D428">
    <cfRule type="containsText" dxfId="1930" priority="1927" operator="containsText" text="Dec">
      <formula>NOT(ISERROR(SEARCH("Dec",D428)))</formula>
    </cfRule>
    <cfRule type="containsText" dxfId="1929" priority="1928" operator="containsText" text="Inc">
      <formula>NOT(ISERROR(SEARCH("Inc",D428)))</formula>
    </cfRule>
  </conditionalFormatting>
  <conditionalFormatting sqref="F428">
    <cfRule type="cellIs" dxfId="1928" priority="1925" operator="equal">
      <formula>"Unlocked"</formula>
    </cfRule>
    <cfRule type="cellIs" dxfId="1927" priority="1926" operator="equal">
      <formula>"Locked"</formula>
    </cfRule>
  </conditionalFormatting>
  <conditionalFormatting sqref="G428">
    <cfRule type="containsText" dxfId="1926" priority="1924" operator="containsText" text="Param">
      <formula>NOT(ISERROR(SEARCH("Param",G428)))</formula>
    </cfRule>
  </conditionalFormatting>
  <conditionalFormatting sqref="I428">
    <cfRule type="cellIs" dxfId="1925" priority="1923" operator="lessThan">
      <formula>0</formula>
    </cfRule>
  </conditionalFormatting>
  <conditionalFormatting sqref="D428">
    <cfRule type="containsText" dxfId="1924" priority="1921" operator="containsText" text="Dec">
      <formula>NOT(ISERROR(SEARCH("Dec",D428)))</formula>
    </cfRule>
    <cfRule type="containsText" dxfId="1923" priority="1922" operator="containsText" text="Inc">
      <formula>NOT(ISERROR(SEARCH("Inc",D428)))</formula>
    </cfRule>
  </conditionalFormatting>
  <conditionalFormatting sqref="F428">
    <cfRule type="cellIs" dxfId="1922" priority="1919" operator="equal">
      <formula>"Unlocked"</formula>
    </cfRule>
    <cfRule type="cellIs" dxfId="1921" priority="1920" operator="equal">
      <formula>"Locked"</formula>
    </cfRule>
  </conditionalFormatting>
  <conditionalFormatting sqref="G428">
    <cfRule type="containsText" dxfId="1920" priority="1918" operator="containsText" text="Param">
      <formula>NOT(ISERROR(SEARCH("Param",G428)))</formula>
    </cfRule>
  </conditionalFormatting>
  <conditionalFormatting sqref="I428">
    <cfRule type="cellIs" dxfId="1919" priority="1917" operator="lessThan">
      <formula>0</formula>
    </cfRule>
  </conditionalFormatting>
  <conditionalFormatting sqref="D428">
    <cfRule type="containsText" dxfId="1918" priority="1915" operator="containsText" text="Dec">
      <formula>NOT(ISERROR(SEARCH("Dec",D428)))</formula>
    </cfRule>
    <cfRule type="containsText" dxfId="1917" priority="1916" operator="containsText" text="Inc">
      <formula>NOT(ISERROR(SEARCH("Inc",D428)))</formula>
    </cfRule>
  </conditionalFormatting>
  <conditionalFormatting sqref="F428">
    <cfRule type="cellIs" dxfId="1916" priority="1913" operator="equal">
      <formula>"Unlocked"</formula>
    </cfRule>
    <cfRule type="cellIs" dxfId="1915" priority="1914" operator="equal">
      <formula>"Locked"</formula>
    </cfRule>
  </conditionalFormatting>
  <conditionalFormatting sqref="G428">
    <cfRule type="containsText" dxfId="1914" priority="1912" operator="containsText" text="Param">
      <formula>NOT(ISERROR(SEARCH("Param",G428)))</formula>
    </cfRule>
  </conditionalFormatting>
  <conditionalFormatting sqref="I428">
    <cfRule type="cellIs" dxfId="1913" priority="1911" operator="lessThan">
      <formula>0</formula>
    </cfRule>
  </conditionalFormatting>
  <conditionalFormatting sqref="D428">
    <cfRule type="containsText" dxfId="1912" priority="1909" operator="containsText" text="Dec">
      <formula>NOT(ISERROR(SEARCH("Dec",D428)))</formula>
    </cfRule>
    <cfRule type="containsText" dxfId="1911" priority="1910" operator="containsText" text="Inc">
      <formula>NOT(ISERROR(SEARCH("Inc",D428)))</formula>
    </cfRule>
  </conditionalFormatting>
  <conditionalFormatting sqref="F428">
    <cfRule type="cellIs" dxfId="1910" priority="1907" operator="equal">
      <formula>"Unlocked"</formula>
    </cfRule>
    <cfRule type="cellIs" dxfId="1909" priority="1908" operator="equal">
      <formula>"Locked"</formula>
    </cfRule>
  </conditionalFormatting>
  <conditionalFormatting sqref="G428">
    <cfRule type="containsText" dxfId="1908" priority="1906" operator="containsText" text="Param">
      <formula>NOT(ISERROR(SEARCH("Param",G428)))</formula>
    </cfRule>
  </conditionalFormatting>
  <conditionalFormatting sqref="I428">
    <cfRule type="cellIs" dxfId="1907" priority="1905" operator="lessThan">
      <formula>0</formula>
    </cfRule>
  </conditionalFormatting>
  <conditionalFormatting sqref="D428">
    <cfRule type="containsText" dxfId="1906" priority="1903" operator="containsText" text="Dec">
      <formula>NOT(ISERROR(SEARCH("Dec",D428)))</formula>
    </cfRule>
    <cfRule type="containsText" dxfId="1905" priority="1904" operator="containsText" text="Inc">
      <formula>NOT(ISERROR(SEARCH("Inc",D428)))</formula>
    </cfRule>
  </conditionalFormatting>
  <conditionalFormatting sqref="F428">
    <cfRule type="cellIs" dxfId="1904" priority="1901" operator="equal">
      <formula>"Unlocked"</formula>
    </cfRule>
    <cfRule type="cellIs" dxfId="1903" priority="1902" operator="equal">
      <formula>"Locked"</formula>
    </cfRule>
  </conditionalFormatting>
  <conditionalFormatting sqref="G428">
    <cfRule type="containsText" dxfId="1902" priority="1900" operator="containsText" text="Param">
      <formula>NOT(ISERROR(SEARCH("Param",G428)))</formula>
    </cfRule>
  </conditionalFormatting>
  <conditionalFormatting sqref="I428">
    <cfRule type="cellIs" dxfId="1901" priority="1899" operator="lessThan">
      <formula>0</formula>
    </cfRule>
  </conditionalFormatting>
  <conditionalFormatting sqref="D428">
    <cfRule type="containsText" dxfId="1900" priority="1897" operator="containsText" text="Dec">
      <formula>NOT(ISERROR(SEARCH("Dec",D428)))</formula>
    </cfRule>
    <cfRule type="containsText" dxfId="1899" priority="1898" operator="containsText" text="Inc">
      <formula>NOT(ISERROR(SEARCH("Inc",D428)))</formula>
    </cfRule>
  </conditionalFormatting>
  <conditionalFormatting sqref="F428">
    <cfRule type="cellIs" dxfId="1898" priority="1895" operator="equal">
      <formula>"Unlocked"</formula>
    </cfRule>
    <cfRule type="cellIs" dxfId="1897" priority="1896" operator="equal">
      <formula>"Locked"</formula>
    </cfRule>
  </conditionalFormatting>
  <conditionalFormatting sqref="G428">
    <cfRule type="containsText" dxfId="1896" priority="1894" operator="containsText" text="Param">
      <formula>NOT(ISERROR(SEARCH("Param",G428)))</formula>
    </cfRule>
  </conditionalFormatting>
  <conditionalFormatting sqref="I428">
    <cfRule type="cellIs" dxfId="1895" priority="1893" operator="lessThan">
      <formula>0</formula>
    </cfRule>
  </conditionalFormatting>
  <conditionalFormatting sqref="D428">
    <cfRule type="containsText" dxfId="1894" priority="1891" operator="containsText" text="Dec">
      <formula>NOT(ISERROR(SEARCH("Dec",D428)))</formula>
    </cfRule>
    <cfRule type="containsText" dxfId="1893" priority="1892" operator="containsText" text="Inc">
      <formula>NOT(ISERROR(SEARCH("Inc",D428)))</formula>
    </cfRule>
  </conditionalFormatting>
  <conditionalFormatting sqref="F429:F431">
    <cfRule type="cellIs" dxfId="1892" priority="1889" operator="equal">
      <formula>"Unlocked"</formula>
    </cfRule>
    <cfRule type="cellIs" dxfId="1891" priority="1890" operator="equal">
      <formula>"Locked"</formula>
    </cfRule>
  </conditionalFormatting>
  <conditionalFormatting sqref="G429:G431">
    <cfRule type="containsText" dxfId="1890" priority="1888" operator="containsText" text="Param">
      <formula>NOT(ISERROR(SEARCH("Param",G429)))</formula>
    </cfRule>
  </conditionalFormatting>
  <conditionalFormatting sqref="I429:I431">
    <cfRule type="cellIs" dxfId="1889" priority="1887" operator="lessThan">
      <formula>0</formula>
    </cfRule>
  </conditionalFormatting>
  <conditionalFormatting sqref="D429:D431">
    <cfRule type="containsText" dxfId="1888" priority="1885" operator="containsText" text="Dec">
      <formula>NOT(ISERROR(SEARCH("Dec",D429)))</formula>
    </cfRule>
    <cfRule type="containsText" dxfId="1887" priority="1886" operator="containsText" text="Inc">
      <formula>NOT(ISERROR(SEARCH("Inc",D429)))</formula>
    </cfRule>
  </conditionalFormatting>
  <conditionalFormatting sqref="F429:F431">
    <cfRule type="cellIs" dxfId="1886" priority="1883" operator="equal">
      <formula>"Unlocked"</formula>
    </cfRule>
    <cfRule type="cellIs" dxfId="1885" priority="1884" operator="equal">
      <formula>"Locked"</formula>
    </cfRule>
  </conditionalFormatting>
  <conditionalFormatting sqref="G429:G431">
    <cfRule type="containsText" dxfId="1884" priority="1882" operator="containsText" text="Param">
      <formula>NOT(ISERROR(SEARCH("Param",G429)))</formula>
    </cfRule>
  </conditionalFormatting>
  <conditionalFormatting sqref="I429:I431">
    <cfRule type="cellIs" dxfId="1883" priority="1881" operator="lessThan">
      <formula>0</formula>
    </cfRule>
  </conditionalFormatting>
  <conditionalFormatting sqref="D429:D431">
    <cfRule type="containsText" dxfId="1882" priority="1879" operator="containsText" text="Dec">
      <formula>NOT(ISERROR(SEARCH("Dec",D429)))</formula>
    </cfRule>
    <cfRule type="containsText" dxfId="1881" priority="1880" operator="containsText" text="Inc">
      <formula>NOT(ISERROR(SEARCH("Inc",D429)))</formula>
    </cfRule>
  </conditionalFormatting>
  <conditionalFormatting sqref="F429:F431">
    <cfRule type="cellIs" dxfId="1880" priority="1877" operator="equal">
      <formula>"Unlocked"</formula>
    </cfRule>
    <cfRule type="cellIs" dxfId="1879" priority="1878" operator="equal">
      <formula>"Locked"</formula>
    </cfRule>
  </conditionalFormatting>
  <conditionalFormatting sqref="G429:G431">
    <cfRule type="containsText" dxfId="1878" priority="1876" operator="containsText" text="Param">
      <formula>NOT(ISERROR(SEARCH("Param",G429)))</formula>
    </cfRule>
  </conditionalFormatting>
  <conditionalFormatting sqref="I429:I431">
    <cfRule type="cellIs" dxfId="1877" priority="1875" operator="lessThan">
      <formula>0</formula>
    </cfRule>
  </conditionalFormatting>
  <conditionalFormatting sqref="D429:D431">
    <cfRule type="containsText" dxfId="1876" priority="1873" operator="containsText" text="Dec">
      <formula>NOT(ISERROR(SEARCH("Dec",D429)))</formula>
    </cfRule>
    <cfRule type="containsText" dxfId="1875" priority="1874" operator="containsText" text="Inc">
      <formula>NOT(ISERROR(SEARCH("Inc",D429)))</formula>
    </cfRule>
  </conditionalFormatting>
  <conditionalFormatting sqref="F429:F431">
    <cfRule type="cellIs" dxfId="1874" priority="1871" operator="equal">
      <formula>"Unlocked"</formula>
    </cfRule>
    <cfRule type="cellIs" dxfId="1873" priority="1872" operator="equal">
      <formula>"Locked"</formula>
    </cfRule>
  </conditionalFormatting>
  <conditionalFormatting sqref="G429:G431">
    <cfRule type="containsText" dxfId="1872" priority="1870" operator="containsText" text="Param">
      <formula>NOT(ISERROR(SEARCH("Param",G429)))</formula>
    </cfRule>
  </conditionalFormatting>
  <conditionalFormatting sqref="I429:I431">
    <cfRule type="cellIs" dxfId="1871" priority="1869" operator="lessThan">
      <formula>0</formula>
    </cfRule>
  </conditionalFormatting>
  <conditionalFormatting sqref="D429:D431">
    <cfRule type="containsText" dxfId="1870" priority="1867" operator="containsText" text="Dec">
      <formula>NOT(ISERROR(SEARCH("Dec",D429)))</formula>
    </cfRule>
    <cfRule type="containsText" dxfId="1869" priority="1868" operator="containsText" text="Inc">
      <formula>NOT(ISERROR(SEARCH("Inc",D429)))</formula>
    </cfRule>
  </conditionalFormatting>
  <conditionalFormatting sqref="F429:F431">
    <cfRule type="cellIs" dxfId="1868" priority="1865" operator="equal">
      <formula>"Unlocked"</formula>
    </cfRule>
    <cfRule type="cellIs" dxfId="1867" priority="1866" operator="equal">
      <formula>"Locked"</formula>
    </cfRule>
  </conditionalFormatting>
  <conditionalFormatting sqref="G429:G431">
    <cfRule type="containsText" dxfId="1866" priority="1864" operator="containsText" text="Param">
      <formula>NOT(ISERROR(SEARCH("Param",G429)))</formula>
    </cfRule>
  </conditionalFormatting>
  <conditionalFormatting sqref="I429:I431">
    <cfRule type="cellIs" dxfId="1865" priority="1863" operator="lessThan">
      <formula>0</formula>
    </cfRule>
  </conditionalFormatting>
  <conditionalFormatting sqref="D429:D431">
    <cfRule type="containsText" dxfId="1864" priority="1861" operator="containsText" text="Dec">
      <formula>NOT(ISERROR(SEARCH("Dec",D429)))</formula>
    </cfRule>
    <cfRule type="containsText" dxfId="1863" priority="1862" operator="containsText" text="Inc">
      <formula>NOT(ISERROR(SEARCH("Inc",D429)))</formula>
    </cfRule>
  </conditionalFormatting>
  <conditionalFormatting sqref="F429:F431">
    <cfRule type="cellIs" dxfId="1862" priority="1859" operator="equal">
      <formula>"Unlocked"</formula>
    </cfRule>
    <cfRule type="cellIs" dxfId="1861" priority="1860" operator="equal">
      <formula>"Locked"</formula>
    </cfRule>
  </conditionalFormatting>
  <conditionalFormatting sqref="G429:G431">
    <cfRule type="containsText" dxfId="1860" priority="1858" operator="containsText" text="Param">
      <formula>NOT(ISERROR(SEARCH("Param",G429)))</formula>
    </cfRule>
  </conditionalFormatting>
  <conditionalFormatting sqref="I429:I431">
    <cfRule type="cellIs" dxfId="1859" priority="1857" operator="lessThan">
      <formula>0</formula>
    </cfRule>
  </conditionalFormatting>
  <conditionalFormatting sqref="D429:D431">
    <cfRule type="containsText" dxfId="1858" priority="1855" operator="containsText" text="Dec">
      <formula>NOT(ISERROR(SEARCH("Dec",D429)))</formula>
    </cfRule>
    <cfRule type="containsText" dxfId="1857" priority="1856" operator="containsText" text="Inc">
      <formula>NOT(ISERROR(SEARCH("Inc",D429)))</formula>
    </cfRule>
  </conditionalFormatting>
  <conditionalFormatting sqref="F429:F431">
    <cfRule type="cellIs" dxfId="1856" priority="1853" operator="equal">
      <formula>"Unlocked"</formula>
    </cfRule>
    <cfRule type="cellIs" dxfId="1855" priority="1854" operator="equal">
      <formula>"Locked"</formula>
    </cfRule>
  </conditionalFormatting>
  <conditionalFormatting sqref="G429:G431">
    <cfRule type="containsText" dxfId="1854" priority="1852" operator="containsText" text="Param">
      <formula>NOT(ISERROR(SEARCH("Param",G429)))</formula>
    </cfRule>
  </conditionalFormatting>
  <conditionalFormatting sqref="I429:I431">
    <cfRule type="cellIs" dxfId="1853" priority="1851" operator="lessThan">
      <formula>0</formula>
    </cfRule>
  </conditionalFormatting>
  <conditionalFormatting sqref="D429:D431">
    <cfRule type="containsText" dxfId="1852" priority="1849" operator="containsText" text="Dec">
      <formula>NOT(ISERROR(SEARCH("Dec",D429)))</formula>
    </cfRule>
    <cfRule type="containsText" dxfId="1851" priority="1850" operator="containsText" text="Inc">
      <formula>NOT(ISERROR(SEARCH("Inc",D429)))</formula>
    </cfRule>
  </conditionalFormatting>
  <conditionalFormatting sqref="F429">
    <cfRule type="cellIs" dxfId="1850" priority="1847" operator="equal">
      <formula>"Unlocked"</formula>
    </cfRule>
    <cfRule type="cellIs" dxfId="1849" priority="1848" operator="equal">
      <formula>"Locked"</formula>
    </cfRule>
  </conditionalFormatting>
  <conditionalFormatting sqref="G429">
    <cfRule type="containsText" dxfId="1848" priority="1846" operator="containsText" text="Param">
      <formula>NOT(ISERROR(SEARCH("Param",G429)))</formula>
    </cfRule>
  </conditionalFormatting>
  <conditionalFormatting sqref="I429">
    <cfRule type="cellIs" dxfId="1847" priority="1845" operator="lessThan">
      <formula>0</formula>
    </cfRule>
  </conditionalFormatting>
  <conditionalFormatting sqref="D429">
    <cfRule type="containsText" dxfId="1846" priority="1843" operator="containsText" text="Dec">
      <formula>NOT(ISERROR(SEARCH("Dec",D429)))</formula>
    </cfRule>
    <cfRule type="containsText" dxfId="1845" priority="1844" operator="containsText" text="Inc">
      <formula>NOT(ISERROR(SEARCH("Inc",D429)))</formula>
    </cfRule>
  </conditionalFormatting>
  <conditionalFormatting sqref="F430:F431">
    <cfRule type="cellIs" dxfId="1844" priority="1841" operator="equal">
      <formula>"Unlocked"</formula>
    </cfRule>
    <cfRule type="cellIs" dxfId="1843" priority="1842" operator="equal">
      <formula>"Locked"</formula>
    </cfRule>
  </conditionalFormatting>
  <conditionalFormatting sqref="G430:G431">
    <cfRule type="containsText" dxfId="1842" priority="1840" operator="containsText" text="Param">
      <formula>NOT(ISERROR(SEARCH("Param",G430)))</formula>
    </cfRule>
  </conditionalFormatting>
  <conditionalFormatting sqref="I430:I431">
    <cfRule type="cellIs" dxfId="1841" priority="1839" operator="lessThan">
      <formula>0</formula>
    </cfRule>
  </conditionalFormatting>
  <conditionalFormatting sqref="D430:D431">
    <cfRule type="containsText" dxfId="1840" priority="1837" operator="containsText" text="Dec">
      <formula>NOT(ISERROR(SEARCH("Dec",D430)))</formula>
    </cfRule>
    <cfRule type="containsText" dxfId="1839" priority="1838" operator="containsText" text="Inc">
      <formula>NOT(ISERROR(SEARCH("Inc",D430)))</formula>
    </cfRule>
  </conditionalFormatting>
  <conditionalFormatting sqref="F432:F437">
    <cfRule type="cellIs" dxfId="1838" priority="1835" operator="equal">
      <formula>"Unlocked"</formula>
    </cfRule>
    <cfRule type="cellIs" dxfId="1837" priority="1836" operator="equal">
      <formula>"Locked"</formula>
    </cfRule>
  </conditionalFormatting>
  <conditionalFormatting sqref="G432:G437">
    <cfRule type="containsText" dxfId="1836" priority="1834" operator="containsText" text="Param">
      <formula>NOT(ISERROR(SEARCH("Param",G432)))</formula>
    </cfRule>
  </conditionalFormatting>
  <conditionalFormatting sqref="I432:I437">
    <cfRule type="cellIs" dxfId="1835" priority="1833" operator="lessThan">
      <formula>0</formula>
    </cfRule>
  </conditionalFormatting>
  <conditionalFormatting sqref="D432:D437">
    <cfRule type="containsText" dxfId="1834" priority="1831" operator="containsText" text="Dec">
      <formula>NOT(ISERROR(SEARCH("Dec",D432)))</formula>
    </cfRule>
    <cfRule type="containsText" dxfId="1833" priority="1832" operator="containsText" text="Inc">
      <formula>NOT(ISERROR(SEARCH("Inc",D432)))</formula>
    </cfRule>
  </conditionalFormatting>
  <conditionalFormatting sqref="F432:F437">
    <cfRule type="cellIs" dxfId="1832" priority="1829" operator="equal">
      <formula>"Unlocked"</formula>
    </cfRule>
    <cfRule type="cellIs" dxfId="1831" priority="1830" operator="equal">
      <formula>"Locked"</formula>
    </cfRule>
  </conditionalFormatting>
  <conditionalFormatting sqref="G432:G437">
    <cfRule type="containsText" dxfId="1830" priority="1828" operator="containsText" text="Param">
      <formula>NOT(ISERROR(SEARCH("Param",G432)))</formula>
    </cfRule>
  </conditionalFormatting>
  <conditionalFormatting sqref="I432:I437">
    <cfRule type="cellIs" dxfId="1829" priority="1827" operator="lessThan">
      <formula>0</formula>
    </cfRule>
  </conditionalFormatting>
  <conditionalFormatting sqref="D432:D437">
    <cfRule type="containsText" dxfId="1828" priority="1825" operator="containsText" text="Dec">
      <formula>NOT(ISERROR(SEARCH("Dec",D432)))</formula>
    </cfRule>
    <cfRule type="containsText" dxfId="1827" priority="1826" operator="containsText" text="Inc">
      <formula>NOT(ISERROR(SEARCH("Inc",D432)))</formula>
    </cfRule>
  </conditionalFormatting>
  <conditionalFormatting sqref="F432:F437">
    <cfRule type="cellIs" dxfId="1826" priority="1823" operator="equal">
      <formula>"Unlocked"</formula>
    </cfRule>
    <cfRule type="cellIs" dxfId="1825" priority="1824" operator="equal">
      <formula>"Locked"</formula>
    </cfRule>
  </conditionalFormatting>
  <conditionalFormatting sqref="G432:G437">
    <cfRule type="containsText" dxfId="1824" priority="1822" operator="containsText" text="Param">
      <formula>NOT(ISERROR(SEARCH("Param",G432)))</formula>
    </cfRule>
  </conditionalFormatting>
  <conditionalFormatting sqref="I432:I437">
    <cfRule type="cellIs" dxfId="1823" priority="1821" operator="lessThan">
      <formula>0</formula>
    </cfRule>
  </conditionalFormatting>
  <conditionalFormatting sqref="D432:D437">
    <cfRule type="containsText" dxfId="1822" priority="1819" operator="containsText" text="Dec">
      <formula>NOT(ISERROR(SEARCH("Dec",D432)))</formula>
    </cfRule>
    <cfRule type="containsText" dxfId="1821" priority="1820" operator="containsText" text="Inc">
      <formula>NOT(ISERROR(SEARCH("Inc",D432)))</formula>
    </cfRule>
  </conditionalFormatting>
  <conditionalFormatting sqref="F432:F437">
    <cfRule type="cellIs" dxfId="1820" priority="1817" operator="equal">
      <formula>"Unlocked"</formula>
    </cfRule>
    <cfRule type="cellIs" dxfId="1819" priority="1818" operator="equal">
      <formula>"Locked"</formula>
    </cfRule>
  </conditionalFormatting>
  <conditionalFormatting sqref="G432:G437">
    <cfRule type="containsText" dxfId="1818" priority="1816" operator="containsText" text="Param">
      <formula>NOT(ISERROR(SEARCH("Param",G432)))</formula>
    </cfRule>
  </conditionalFormatting>
  <conditionalFormatting sqref="I432:I437">
    <cfRule type="cellIs" dxfId="1817" priority="1815" operator="lessThan">
      <formula>0</formula>
    </cfRule>
  </conditionalFormatting>
  <conditionalFormatting sqref="D432:D437">
    <cfRule type="containsText" dxfId="1816" priority="1813" operator="containsText" text="Dec">
      <formula>NOT(ISERROR(SEARCH("Dec",D432)))</formula>
    </cfRule>
    <cfRule type="containsText" dxfId="1815" priority="1814" operator="containsText" text="Inc">
      <formula>NOT(ISERROR(SEARCH("Inc",D432)))</formula>
    </cfRule>
  </conditionalFormatting>
  <conditionalFormatting sqref="F432:F437">
    <cfRule type="cellIs" dxfId="1814" priority="1811" operator="equal">
      <formula>"Unlocked"</formula>
    </cfRule>
    <cfRule type="cellIs" dxfId="1813" priority="1812" operator="equal">
      <formula>"Locked"</formula>
    </cfRule>
  </conditionalFormatting>
  <conditionalFormatting sqref="G432:G437">
    <cfRule type="containsText" dxfId="1812" priority="1810" operator="containsText" text="Param">
      <formula>NOT(ISERROR(SEARCH("Param",G432)))</formula>
    </cfRule>
  </conditionalFormatting>
  <conditionalFormatting sqref="I432:I437">
    <cfRule type="cellIs" dxfId="1811" priority="1809" operator="lessThan">
      <formula>0</formula>
    </cfRule>
  </conditionalFormatting>
  <conditionalFormatting sqref="D432:D437">
    <cfRule type="containsText" dxfId="1810" priority="1807" operator="containsText" text="Dec">
      <formula>NOT(ISERROR(SEARCH("Dec",D432)))</formula>
    </cfRule>
    <cfRule type="containsText" dxfId="1809" priority="1808" operator="containsText" text="Inc">
      <formula>NOT(ISERROR(SEARCH("Inc",D432)))</formula>
    </cfRule>
  </conditionalFormatting>
  <conditionalFormatting sqref="F432:F434">
    <cfRule type="cellIs" dxfId="1808" priority="1805" operator="equal">
      <formula>"Unlocked"</formula>
    </cfRule>
    <cfRule type="cellIs" dxfId="1807" priority="1806" operator="equal">
      <formula>"Locked"</formula>
    </cfRule>
  </conditionalFormatting>
  <conditionalFormatting sqref="G432:G434">
    <cfRule type="containsText" dxfId="1806" priority="1804" operator="containsText" text="Param">
      <formula>NOT(ISERROR(SEARCH("Param",G432)))</formula>
    </cfRule>
  </conditionalFormatting>
  <conditionalFormatting sqref="I432:I434">
    <cfRule type="cellIs" dxfId="1805" priority="1803" operator="lessThan">
      <formula>0</formula>
    </cfRule>
  </conditionalFormatting>
  <conditionalFormatting sqref="D432:D434">
    <cfRule type="containsText" dxfId="1804" priority="1801" operator="containsText" text="Dec">
      <formula>NOT(ISERROR(SEARCH("Dec",D432)))</formula>
    </cfRule>
    <cfRule type="containsText" dxfId="1803" priority="1802" operator="containsText" text="Inc">
      <formula>NOT(ISERROR(SEARCH("Inc",D432)))</formula>
    </cfRule>
  </conditionalFormatting>
  <conditionalFormatting sqref="F432:F434">
    <cfRule type="cellIs" dxfId="1802" priority="1799" operator="equal">
      <formula>"Unlocked"</formula>
    </cfRule>
    <cfRule type="cellIs" dxfId="1801" priority="1800" operator="equal">
      <formula>"Locked"</formula>
    </cfRule>
  </conditionalFormatting>
  <conditionalFormatting sqref="G432:G434">
    <cfRule type="containsText" dxfId="1800" priority="1798" operator="containsText" text="Param">
      <formula>NOT(ISERROR(SEARCH("Param",G432)))</formula>
    </cfRule>
  </conditionalFormatting>
  <conditionalFormatting sqref="I432:I434">
    <cfRule type="cellIs" dxfId="1799" priority="1797" operator="lessThan">
      <formula>0</formula>
    </cfRule>
  </conditionalFormatting>
  <conditionalFormatting sqref="D432:D434">
    <cfRule type="containsText" dxfId="1798" priority="1795" operator="containsText" text="Dec">
      <formula>NOT(ISERROR(SEARCH("Dec",D432)))</formula>
    </cfRule>
    <cfRule type="containsText" dxfId="1797" priority="1796" operator="containsText" text="Inc">
      <formula>NOT(ISERROR(SEARCH("Inc",D432)))</formula>
    </cfRule>
  </conditionalFormatting>
  <conditionalFormatting sqref="F432:F434">
    <cfRule type="cellIs" dxfId="1796" priority="1793" operator="equal">
      <formula>"Unlocked"</formula>
    </cfRule>
    <cfRule type="cellIs" dxfId="1795" priority="1794" operator="equal">
      <formula>"Locked"</formula>
    </cfRule>
  </conditionalFormatting>
  <conditionalFormatting sqref="G432:G434">
    <cfRule type="containsText" dxfId="1794" priority="1792" operator="containsText" text="Param">
      <formula>NOT(ISERROR(SEARCH("Param",G432)))</formula>
    </cfRule>
  </conditionalFormatting>
  <conditionalFormatting sqref="I432:I434">
    <cfRule type="cellIs" dxfId="1793" priority="1791" operator="lessThan">
      <formula>0</formula>
    </cfRule>
  </conditionalFormatting>
  <conditionalFormatting sqref="D432:D434">
    <cfRule type="containsText" dxfId="1792" priority="1789" operator="containsText" text="Dec">
      <formula>NOT(ISERROR(SEARCH("Dec",D432)))</formula>
    </cfRule>
    <cfRule type="containsText" dxfId="1791" priority="1790" operator="containsText" text="Inc">
      <formula>NOT(ISERROR(SEARCH("Inc",D432)))</formula>
    </cfRule>
  </conditionalFormatting>
  <conditionalFormatting sqref="F432:F434">
    <cfRule type="cellIs" dxfId="1790" priority="1787" operator="equal">
      <formula>"Unlocked"</formula>
    </cfRule>
    <cfRule type="cellIs" dxfId="1789" priority="1788" operator="equal">
      <formula>"Locked"</formula>
    </cfRule>
  </conditionalFormatting>
  <conditionalFormatting sqref="G432:G434">
    <cfRule type="containsText" dxfId="1788" priority="1786" operator="containsText" text="Param">
      <formula>NOT(ISERROR(SEARCH("Param",G432)))</formula>
    </cfRule>
  </conditionalFormatting>
  <conditionalFormatting sqref="I432:I434">
    <cfRule type="cellIs" dxfId="1787" priority="1785" operator="lessThan">
      <formula>0</formula>
    </cfRule>
  </conditionalFormatting>
  <conditionalFormatting sqref="D432:D434">
    <cfRule type="containsText" dxfId="1786" priority="1783" operator="containsText" text="Dec">
      <formula>NOT(ISERROR(SEARCH("Dec",D432)))</formula>
    </cfRule>
    <cfRule type="containsText" dxfId="1785" priority="1784" operator="containsText" text="Inc">
      <formula>NOT(ISERROR(SEARCH("Inc",D432)))</formula>
    </cfRule>
  </conditionalFormatting>
  <conditionalFormatting sqref="F432:F434">
    <cfRule type="cellIs" dxfId="1784" priority="1781" operator="equal">
      <formula>"Unlocked"</formula>
    </cfRule>
    <cfRule type="cellIs" dxfId="1783" priority="1782" operator="equal">
      <formula>"Locked"</formula>
    </cfRule>
  </conditionalFormatting>
  <conditionalFormatting sqref="G432:G434">
    <cfRule type="containsText" dxfId="1782" priority="1780" operator="containsText" text="Param">
      <formula>NOT(ISERROR(SEARCH("Param",G432)))</formula>
    </cfRule>
  </conditionalFormatting>
  <conditionalFormatting sqref="I432:I434">
    <cfRule type="cellIs" dxfId="1781" priority="1779" operator="lessThan">
      <formula>0</formula>
    </cfRule>
  </conditionalFormatting>
  <conditionalFormatting sqref="D432:D434">
    <cfRule type="containsText" dxfId="1780" priority="1777" operator="containsText" text="Dec">
      <formula>NOT(ISERROR(SEARCH("Dec",D432)))</formula>
    </cfRule>
    <cfRule type="containsText" dxfId="1779" priority="1778" operator="containsText" text="Inc">
      <formula>NOT(ISERROR(SEARCH("Inc",D432)))</formula>
    </cfRule>
  </conditionalFormatting>
  <conditionalFormatting sqref="F432:F434">
    <cfRule type="cellIs" dxfId="1778" priority="1775" operator="equal">
      <formula>"Unlocked"</formula>
    </cfRule>
    <cfRule type="cellIs" dxfId="1777" priority="1776" operator="equal">
      <formula>"Locked"</formula>
    </cfRule>
  </conditionalFormatting>
  <conditionalFormatting sqref="G432:G434">
    <cfRule type="containsText" dxfId="1776" priority="1774" operator="containsText" text="Param">
      <formula>NOT(ISERROR(SEARCH("Param",G432)))</formula>
    </cfRule>
  </conditionalFormatting>
  <conditionalFormatting sqref="I432:I434">
    <cfRule type="cellIs" dxfId="1775" priority="1773" operator="lessThan">
      <formula>0</formula>
    </cfRule>
  </conditionalFormatting>
  <conditionalFormatting sqref="D432:D434">
    <cfRule type="containsText" dxfId="1774" priority="1771" operator="containsText" text="Dec">
      <formula>NOT(ISERROR(SEARCH("Dec",D432)))</formula>
    </cfRule>
    <cfRule type="containsText" dxfId="1773" priority="1772" operator="containsText" text="Inc">
      <formula>NOT(ISERROR(SEARCH("Inc",D432)))</formula>
    </cfRule>
  </conditionalFormatting>
  <conditionalFormatting sqref="F432:F434">
    <cfRule type="cellIs" dxfId="1772" priority="1769" operator="equal">
      <formula>"Unlocked"</formula>
    </cfRule>
    <cfRule type="cellIs" dxfId="1771" priority="1770" operator="equal">
      <formula>"Locked"</formula>
    </cfRule>
  </conditionalFormatting>
  <conditionalFormatting sqref="G432:G434">
    <cfRule type="containsText" dxfId="1770" priority="1768" operator="containsText" text="Param">
      <formula>NOT(ISERROR(SEARCH("Param",G432)))</formula>
    </cfRule>
  </conditionalFormatting>
  <conditionalFormatting sqref="I432:I434">
    <cfRule type="cellIs" dxfId="1769" priority="1767" operator="lessThan">
      <formula>0</formula>
    </cfRule>
  </conditionalFormatting>
  <conditionalFormatting sqref="D432:D434">
    <cfRule type="containsText" dxfId="1768" priority="1765" operator="containsText" text="Dec">
      <formula>NOT(ISERROR(SEARCH("Dec",D432)))</formula>
    </cfRule>
    <cfRule type="containsText" dxfId="1767" priority="1766" operator="containsText" text="Inc">
      <formula>NOT(ISERROR(SEARCH("Inc",D432)))</formula>
    </cfRule>
  </conditionalFormatting>
  <conditionalFormatting sqref="F432:F433">
    <cfRule type="cellIs" dxfId="1766" priority="1763" operator="equal">
      <formula>"Unlocked"</formula>
    </cfRule>
    <cfRule type="cellIs" dxfId="1765" priority="1764" operator="equal">
      <formula>"Locked"</formula>
    </cfRule>
  </conditionalFormatting>
  <conditionalFormatting sqref="G432:G433">
    <cfRule type="containsText" dxfId="1764" priority="1762" operator="containsText" text="Param">
      <formula>NOT(ISERROR(SEARCH("Param",G432)))</formula>
    </cfRule>
  </conditionalFormatting>
  <conditionalFormatting sqref="I432:I433">
    <cfRule type="cellIs" dxfId="1763" priority="1761" operator="lessThan">
      <formula>0</formula>
    </cfRule>
  </conditionalFormatting>
  <conditionalFormatting sqref="D432:D433">
    <cfRule type="containsText" dxfId="1762" priority="1759" operator="containsText" text="Dec">
      <formula>NOT(ISERROR(SEARCH("Dec",D432)))</formula>
    </cfRule>
    <cfRule type="containsText" dxfId="1761" priority="1760" operator="containsText" text="Inc">
      <formula>NOT(ISERROR(SEARCH("Inc",D432)))</formula>
    </cfRule>
  </conditionalFormatting>
  <conditionalFormatting sqref="F432:F433">
    <cfRule type="cellIs" dxfId="1760" priority="1757" operator="equal">
      <formula>"Unlocked"</formula>
    </cfRule>
    <cfRule type="cellIs" dxfId="1759" priority="1758" operator="equal">
      <formula>"Locked"</formula>
    </cfRule>
  </conditionalFormatting>
  <conditionalFormatting sqref="G432:G433">
    <cfRule type="containsText" dxfId="1758" priority="1756" operator="containsText" text="Param">
      <formula>NOT(ISERROR(SEARCH("Param",G432)))</formula>
    </cfRule>
  </conditionalFormatting>
  <conditionalFormatting sqref="I432:I433">
    <cfRule type="cellIs" dxfId="1757" priority="1755" operator="lessThan">
      <formula>0</formula>
    </cfRule>
  </conditionalFormatting>
  <conditionalFormatting sqref="D432:D433">
    <cfRule type="containsText" dxfId="1756" priority="1753" operator="containsText" text="Dec">
      <formula>NOT(ISERROR(SEARCH("Dec",D432)))</formula>
    </cfRule>
    <cfRule type="containsText" dxfId="1755" priority="1754" operator="containsText" text="Inc">
      <formula>NOT(ISERROR(SEARCH("Inc",D432)))</formula>
    </cfRule>
  </conditionalFormatting>
  <conditionalFormatting sqref="F432:F433">
    <cfRule type="cellIs" dxfId="1754" priority="1751" operator="equal">
      <formula>"Unlocked"</formula>
    </cfRule>
    <cfRule type="cellIs" dxfId="1753" priority="1752" operator="equal">
      <formula>"Locked"</formula>
    </cfRule>
  </conditionalFormatting>
  <conditionalFormatting sqref="G432:G433">
    <cfRule type="containsText" dxfId="1752" priority="1750" operator="containsText" text="Param">
      <formula>NOT(ISERROR(SEARCH("Param",G432)))</formula>
    </cfRule>
  </conditionalFormatting>
  <conditionalFormatting sqref="I432:I433">
    <cfRule type="cellIs" dxfId="1751" priority="1749" operator="lessThan">
      <formula>0</formula>
    </cfRule>
  </conditionalFormatting>
  <conditionalFormatting sqref="D432:D433">
    <cfRule type="containsText" dxfId="1750" priority="1747" operator="containsText" text="Dec">
      <formula>NOT(ISERROR(SEARCH("Dec",D432)))</formula>
    </cfRule>
    <cfRule type="containsText" dxfId="1749" priority="1748" operator="containsText" text="Inc">
      <formula>NOT(ISERROR(SEARCH("Inc",D432)))</formula>
    </cfRule>
  </conditionalFormatting>
  <conditionalFormatting sqref="F432:F433">
    <cfRule type="cellIs" dxfId="1748" priority="1745" operator="equal">
      <formula>"Unlocked"</formula>
    </cfRule>
    <cfRule type="cellIs" dxfId="1747" priority="1746" operator="equal">
      <formula>"Locked"</formula>
    </cfRule>
  </conditionalFormatting>
  <conditionalFormatting sqref="G432:G433">
    <cfRule type="containsText" dxfId="1746" priority="1744" operator="containsText" text="Param">
      <formula>NOT(ISERROR(SEARCH("Param",G432)))</formula>
    </cfRule>
  </conditionalFormatting>
  <conditionalFormatting sqref="I432:I433">
    <cfRule type="cellIs" dxfId="1745" priority="1743" operator="lessThan">
      <formula>0</formula>
    </cfRule>
  </conditionalFormatting>
  <conditionalFormatting sqref="D432:D433">
    <cfRule type="containsText" dxfId="1744" priority="1741" operator="containsText" text="Dec">
      <formula>NOT(ISERROR(SEARCH("Dec",D432)))</formula>
    </cfRule>
    <cfRule type="containsText" dxfId="1743" priority="1742" operator="containsText" text="Inc">
      <formula>NOT(ISERROR(SEARCH("Inc",D432)))</formula>
    </cfRule>
  </conditionalFormatting>
  <conditionalFormatting sqref="F432:F433">
    <cfRule type="cellIs" dxfId="1742" priority="1739" operator="equal">
      <formula>"Unlocked"</formula>
    </cfRule>
    <cfRule type="cellIs" dxfId="1741" priority="1740" operator="equal">
      <formula>"Locked"</formula>
    </cfRule>
  </conditionalFormatting>
  <conditionalFormatting sqref="G432:G433">
    <cfRule type="containsText" dxfId="1740" priority="1738" operator="containsText" text="Param">
      <formula>NOT(ISERROR(SEARCH("Param",G432)))</formula>
    </cfRule>
  </conditionalFormatting>
  <conditionalFormatting sqref="I432:I433">
    <cfRule type="cellIs" dxfId="1739" priority="1737" operator="lessThan">
      <formula>0</formula>
    </cfRule>
  </conditionalFormatting>
  <conditionalFormatting sqref="D432:D433">
    <cfRule type="containsText" dxfId="1738" priority="1735" operator="containsText" text="Dec">
      <formula>NOT(ISERROR(SEARCH("Dec",D432)))</formula>
    </cfRule>
    <cfRule type="containsText" dxfId="1737" priority="1736" operator="containsText" text="Inc">
      <formula>NOT(ISERROR(SEARCH("Inc",D432)))</formula>
    </cfRule>
  </conditionalFormatting>
  <conditionalFormatting sqref="F432:F433">
    <cfRule type="cellIs" dxfId="1736" priority="1733" operator="equal">
      <formula>"Unlocked"</formula>
    </cfRule>
    <cfRule type="cellIs" dxfId="1735" priority="1734" operator="equal">
      <formula>"Locked"</formula>
    </cfRule>
  </conditionalFormatting>
  <conditionalFormatting sqref="G432:G433">
    <cfRule type="containsText" dxfId="1734" priority="1732" operator="containsText" text="Param">
      <formula>NOT(ISERROR(SEARCH("Param",G432)))</formula>
    </cfRule>
  </conditionalFormatting>
  <conditionalFormatting sqref="I432:I433">
    <cfRule type="cellIs" dxfId="1733" priority="1731" operator="lessThan">
      <formula>0</formula>
    </cfRule>
  </conditionalFormatting>
  <conditionalFormatting sqref="D432:D433">
    <cfRule type="containsText" dxfId="1732" priority="1729" operator="containsText" text="Dec">
      <formula>NOT(ISERROR(SEARCH("Dec",D432)))</formula>
    </cfRule>
    <cfRule type="containsText" dxfId="1731" priority="1730" operator="containsText" text="Inc">
      <formula>NOT(ISERROR(SEARCH("Inc",D432)))</formula>
    </cfRule>
  </conditionalFormatting>
  <conditionalFormatting sqref="F432:F433">
    <cfRule type="cellIs" dxfId="1730" priority="1727" operator="equal">
      <formula>"Unlocked"</formula>
    </cfRule>
    <cfRule type="cellIs" dxfId="1729" priority="1728" operator="equal">
      <formula>"Locked"</formula>
    </cfRule>
  </conditionalFormatting>
  <conditionalFormatting sqref="G432:G433">
    <cfRule type="containsText" dxfId="1728" priority="1726" operator="containsText" text="Param">
      <formula>NOT(ISERROR(SEARCH("Param",G432)))</formula>
    </cfRule>
  </conditionalFormatting>
  <conditionalFormatting sqref="I432:I433">
    <cfRule type="cellIs" dxfId="1727" priority="1725" operator="lessThan">
      <formula>0</formula>
    </cfRule>
  </conditionalFormatting>
  <conditionalFormatting sqref="D432:D433">
    <cfRule type="containsText" dxfId="1726" priority="1723" operator="containsText" text="Dec">
      <formula>NOT(ISERROR(SEARCH("Dec",D432)))</formula>
    </cfRule>
    <cfRule type="containsText" dxfId="1725" priority="1724" operator="containsText" text="Inc">
      <formula>NOT(ISERROR(SEARCH("Inc",D432)))</formula>
    </cfRule>
  </conditionalFormatting>
  <conditionalFormatting sqref="F432:F433">
    <cfRule type="cellIs" dxfId="1724" priority="1721" operator="equal">
      <formula>"Unlocked"</formula>
    </cfRule>
    <cfRule type="cellIs" dxfId="1723" priority="1722" operator="equal">
      <formula>"Locked"</formula>
    </cfRule>
  </conditionalFormatting>
  <conditionalFormatting sqref="G432:G433">
    <cfRule type="containsText" dxfId="1722" priority="1720" operator="containsText" text="Param">
      <formula>NOT(ISERROR(SEARCH("Param",G432)))</formula>
    </cfRule>
  </conditionalFormatting>
  <conditionalFormatting sqref="I432:I433">
    <cfRule type="cellIs" dxfId="1721" priority="1719" operator="lessThan">
      <formula>0</formula>
    </cfRule>
  </conditionalFormatting>
  <conditionalFormatting sqref="D432:D433">
    <cfRule type="containsText" dxfId="1720" priority="1717" operator="containsText" text="Dec">
      <formula>NOT(ISERROR(SEARCH("Dec",D432)))</formula>
    </cfRule>
    <cfRule type="containsText" dxfId="1719" priority="1718" operator="containsText" text="Inc">
      <formula>NOT(ISERROR(SEARCH("Inc",D432)))</formula>
    </cfRule>
  </conditionalFormatting>
  <conditionalFormatting sqref="F432:F433">
    <cfRule type="cellIs" dxfId="1718" priority="1715" operator="equal">
      <formula>"Unlocked"</formula>
    </cfRule>
    <cfRule type="cellIs" dxfId="1717" priority="1716" operator="equal">
      <formula>"Locked"</formula>
    </cfRule>
  </conditionalFormatting>
  <conditionalFormatting sqref="G432:G433">
    <cfRule type="containsText" dxfId="1716" priority="1714" operator="containsText" text="Param">
      <formula>NOT(ISERROR(SEARCH("Param",G432)))</formula>
    </cfRule>
  </conditionalFormatting>
  <conditionalFormatting sqref="I432:I433">
    <cfRule type="cellIs" dxfId="1715" priority="1713" operator="lessThan">
      <formula>0</formula>
    </cfRule>
  </conditionalFormatting>
  <conditionalFormatting sqref="D432:D433">
    <cfRule type="containsText" dxfId="1714" priority="1711" operator="containsText" text="Dec">
      <formula>NOT(ISERROR(SEARCH("Dec",D432)))</formula>
    </cfRule>
    <cfRule type="containsText" dxfId="1713" priority="1712" operator="containsText" text="Inc">
      <formula>NOT(ISERROR(SEARCH("Inc",D432)))</formula>
    </cfRule>
  </conditionalFormatting>
  <conditionalFormatting sqref="F432:F433">
    <cfRule type="cellIs" dxfId="1712" priority="1709" operator="equal">
      <formula>"Unlocked"</formula>
    </cfRule>
    <cfRule type="cellIs" dxfId="1711" priority="1710" operator="equal">
      <formula>"Locked"</formula>
    </cfRule>
  </conditionalFormatting>
  <conditionalFormatting sqref="G432:G433">
    <cfRule type="containsText" dxfId="1710" priority="1708" operator="containsText" text="Param">
      <formula>NOT(ISERROR(SEARCH("Param",G432)))</formula>
    </cfRule>
  </conditionalFormatting>
  <conditionalFormatting sqref="I432:I433">
    <cfRule type="cellIs" dxfId="1709" priority="1707" operator="lessThan">
      <formula>0</formula>
    </cfRule>
  </conditionalFormatting>
  <conditionalFormatting sqref="D432:D433">
    <cfRule type="containsText" dxfId="1708" priority="1705" operator="containsText" text="Dec">
      <formula>NOT(ISERROR(SEARCH("Dec",D432)))</formula>
    </cfRule>
    <cfRule type="containsText" dxfId="1707" priority="1706" operator="containsText" text="Inc">
      <formula>NOT(ISERROR(SEARCH("Inc",D432)))</formula>
    </cfRule>
  </conditionalFormatting>
  <conditionalFormatting sqref="F432:F433">
    <cfRule type="cellIs" dxfId="1706" priority="1703" operator="equal">
      <formula>"Unlocked"</formula>
    </cfRule>
    <cfRule type="cellIs" dxfId="1705" priority="1704" operator="equal">
      <formula>"Locked"</formula>
    </cfRule>
  </conditionalFormatting>
  <conditionalFormatting sqref="G432:G433">
    <cfRule type="containsText" dxfId="1704" priority="1702" operator="containsText" text="Param">
      <formula>NOT(ISERROR(SEARCH("Param",G432)))</formula>
    </cfRule>
  </conditionalFormatting>
  <conditionalFormatting sqref="I432:I433">
    <cfRule type="cellIs" dxfId="1703" priority="1701" operator="lessThan">
      <formula>0</formula>
    </cfRule>
  </conditionalFormatting>
  <conditionalFormatting sqref="D432:D433">
    <cfRule type="containsText" dxfId="1702" priority="1699" operator="containsText" text="Dec">
      <formula>NOT(ISERROR(SEARCH("Dec",D432)))</formula>
    </cfRule>
    <cfRule type="containsText" dxfId="1701" priority="1700" operator="containsText" text="Inc">
      <formula>NOT(ISERROR(SEARCH("Inc",D432)))</formula>
    </cfRule>
  </conditionalFormatting>
  <conditionalFormatting sqref="F432:F433">
    <cfRule type="cellIs" dxfId="1700" priority="1697" operator="equal">
      <formula>"Unlocked"</formula>
    </cfRule>
    <cfRule type="cellIs" dxfId="1699" priority="1698" operator="equal">
      <formula>"Locked"</formula>
    </cfRule>
  </conditionalFormatting>
  <conditionalFormatting sqref="G432:G433">
    <cfRule type="containsText" dxfId="1698" priority="1696" operator="containsText" text="Param">
      <formula>NOT(ISERROR(SEARCH("Param",G432)))</formula>
    </cfRule>
  </conditionalFormatting>
  <conditionalFormatting sqref="I432:I433">
    <cfRule type="cellIs" dxfId="1697" priority="1695" operator="lessThan">
      <formula>0</formula>
    </cfRule>
  </conditionalFormatting>
  <conditionalFormatting sqref="D432:D433">
    <cfRule type="containsText" dxfId="1696" priority="1693" operator="containsText" text="Dec">
      <formula>NOT(ISERROR(SEARCH("Dec",D432)))</formula>
    </cfRule>
    <cfRule type="containsText" dxfId="1695" priority="1694" operator="containsText" text="Inc">
      <formula>NOT(ISERROR(SEARCH("Inc",D432)))</formula>
    </cfRule>
  </conditionalFormatting>
  <conditionalFormatting sqref="F432:F433">
    <cfRule type="cellIs" dxfId="1694" priority="1691" operator="equal">
      <formula>"Unlocked"</formula>
    </cfRule>
    <cfRule type="cellIs" dxfId="1693" priority="1692" operator="equal">
      <formula>"Locked"</formula>
    </cfRule>
  </conditionalFormatting>
  <conditionalFormatting sqref="G432:G433">
    <cfRule type="containsText" dxfId="1692" priority="1690" operator="containsText" text="Param">
      <formula>NOT(ISERROR(SEARCH("Param",G432)))</formula>
    </cfRule>
  </conditionalFormatting>
  <conditionalFormatting sqref="I432:I433">
    <cfRule type="cellIs" dxfId="1691" priority="1689" operator="lessThan">
      <formula>0</formula>
    </cfRule>
  </conditionalFormatting>
  <conditionalFormatting sqref="D432:D433">
    <cfRule type="containsText" dxfId="1690" priority="1687" operator="containsText" text="Dec">
      <formula>NOT(ISERROR(SEARCH("Dec",D432)))</formula>
    </cfRule>
    <cfRule type="containsText" dxfId="1689" priority="1688" operator="containsText" text="Inc">
      <formula>NOT(ISERROR(SEARCH("Inc",D432)))</formula>
    </cfRule>
  </conditionalFormatting>
  <conditionalFormatting sqref="F432:F433">
    <cfRule type="cellIs" dxfId="1688" priority="1685" operator="equal">
      <formula>"Unlocked"</formula>
    </cfRule>
    <cfRule type="cellIs" dxfId="1687" priority="1686" operator="equal">
      <formula>"Locked"</formula>
    </cfRule>
  </conditionalFormatting>
  <conditionalFormatting sqref="G432:G433">
    <cfRule type="containsText" dxfId="1686" priority="1684" operator="containsText" text="Param">
      <formula>NOT(ISERROR(SEARCH("Param",G432)))</formula>
    </cfRule>
  </conditionalFormatting>
  <conditionalFormatting sqref="I432:I433">
    <cfRule type="cellIs" dxfId="1685" priority="1683" operator="lessThan">
      <formula>0</formula>
    </cfRule>
  </conditionalFormatting>
  <conditionalFormatting sqref="D432:D433">
    <cfRule type="containsText" dxfId="1684" priority="1681" operator="containsText" text="Dec">
      <formula>NOT(ISERROR(SEARCH("Dec",D432)))</formula>
    </cfRule>
    <cfRule type="containsText" dxfId="1683" priority="1682" operator="containsText" text="Inc">
      <formula>NOT(ISERROR(SEARCH("Inc",D432)))</formula>
    </cfRule>
  </conditionalFormatting>
  <conditionalFormatting sqref="F432:F433">
    <cfRule type="cellIs" dxfId="1682" priority="1679" operator="equal">
      <formula>"Unlocked"</formula>
    </cfRule>
    <cfRule type="cellIs" dxfId="1681" priority="1680" operator="equal">
      <formula>"Locked"</formula>
    </cfRule>
  </conditionalFormatting>
  <conditionalFormatting sqref="G432:G433">
    <cfRule type="containsText" dxfId="1680" priority="1678" operator="containsText" text="Param">
      <formula>NOT(ISERROR(SEARCH("Param",G432)))</formula>
    </cfRule>
  </conditionalFormatting>
  <conditionalFormatting sqref="I432:I433">
    <cfRule type="cellIs" dxfId="1679" priority="1677" operator="lessThan">
      <formula>0</formula>
    </cfRule>
  </conditionalFormatting>
  <conditionalFormatting sqref="D432:D433">
    <cfRule type="containsText" dxfId="1678" priority="1675" operator="containsText" text="Dec">
      <formula>NOT(ISERROR(SEARCH("Dec",D432)))</formula>
    </cfRule>
    <cfRule type="containsText" dxfId="1677" priority="1676" operator="containsText" text="Inc">
      <formula>NOT(ISERROR(SEARCH("Inc",D432)))</formula>
    </cfRule>
  </conditionalFormatting>
  <conditionalFormatting sqref="F432:F433">
    <cfRule type="cellIs" dxfId="1676" priority="1673" operator="equal">
      <formula>"Unlocked"</formula>
    </cfRule>
    <cfRule type="cellIs" dxfId="1675" priority="1674" operator="equal">
      <formula>"Locked"</formula>
    </cfRule>
  </conditionalFormatting>
  <conditionalFormatting sqref="G432:G433">
    <cfRule type="containsText" dxfId="1674" priority="1672" operator="containsText" text="Param">
      <formula>NOT(ISERROR(SEARCH("Param",G432)))</formula>
    </cfRule>
  </conditionalFormatting>
  <conditionalFormatting sqref="I432:I433">
    <cfRule type="cellIs" dxfId="1673" priority="1671" operator="lessThan">
      <formula>0</formula>
    </cfRule>
  </conditionalFormatting>
  <conditionalFormatting sqref="D432:D433">
    <cfRule type="containsText" dxfId="1672" priority="1669" operator="containsText" text="Dec">
      <formula>NOT(ISERROR(SEARCH("Dec",D432)))</formula>
    </cfRule>
    <cfRule type="containsText" dxfId="1671" priority="1670" operator="containsText" text="Inc">
      <formula>NOT(ISERROR(SEARCH("Inc",D432)))</formula>
    </cfRule>
  </conditionalFormatting>
  <conditionalFormatting sqref="F432:F433">
    <cfRule type="cellIs" dxfId="1670" priority="1667" operator="equal">
      <formula>"Unlocked"</formula>
    </cfRule>
    <cfRule type="cellIs" dxfId="1669" priority="1668" operator="equal">
      <formula>"Locked"</formula>
    </cfRule>
  </conditionalFormatting>
  <conditionalFormatting sqref="G432:G433">
    <cfRule type="containsText" dxfId="1668" priority="1666" operator="containsText" text="Param">
      <formula>NOT(ISERROR(SEARCH("Param",G432)))</formula>
    </cfRule>
  </conditionalFormatting>
  <conditionalFormatting sqref="I432:I433">
    <cfRule type="cellIs" dxfId="1667" priority="1665" operator="lessThan">
      <formula>0</formula>
    </cfRule>
  </conditionalFormatting>
  <conditionalFormatting sqref="D432:D433">
    <cfRule type="containsText" dxfId="1666" priority="1663" operator="containsText" text="Dec">
      <formula>NOT(ISERROR(SEARCH("Dec",D432)))</formula>
    </cfRule>
    <cfRule type="containsText" dxfId="1665" priority="1664" operator="containsText" text="Inc">
      <formula>NOT(ISERROR(SEARCH("Inc",D432)))</formula>
    </cfRule>
  </conditionalFormatting>
  <conditionalFormatting sqref="F432:F433">
    <cfRule type="cellIs" dxfId="1664" priority="1661" operator="equal">
      <formula>"Unlocked"</formula>
    </cfRule>
    <cfRule type="cellIs" dxfId="1663" priority="1662" operator="equal">
      <formula>"Locked"</formula>
    </cfRule>
  </conditionalFormatting>
  <conditionalFormatting sqref="G432:G433">
    <cfRule type="containsText" dxfId="1662" priority="1660" operator="containsText" text="Param">
      <formula>NOT(ISERROR(SEARCH("Param",G432)))</formula>
    </cfRule>
  </conditionalFormatting>
  <conditionalFormatting sqref="I432:I433">
    <cfRule type="cellIs" dxfId="1661" priority="1659" operator="lessThan">
      <formula>0</formula>
    </cfRule>
  </conditionalFormatting>
  <conditionalFormatting sqref="D432:D433">
    <cfRule type="containsText" dxfId="1660" priority="1657" operator="containsText" text="Dec">
      <formula>NOT(ISERROR(SEARCH("Dec",D432)))</formula>
    </cfRule>
    <cfRule type="containsText" dxfId="1659" priority="1658" operator="containsText" text="Inc">
      <formula>NOT(ISERROR(SEARCH("Inc",D432)))</formula>
    </cfRule>
  </conditionalFormatting>
  <conditionalFormatting sqref="F432:F433">
    <cfRule type="cellIs" dxfId="1658" priority="1655" operator="equal">
      <formula>"Unlocked"</formula>
    </cfRule>
    <cfRule type="cellIs" dxfId="1657" priority="1656" operator="equal">
      <formula>"Locked"</formula>
    </cfRule>
  </conditionalFormatting>
  <conditionalFormatting sqref="G432:G433">
    <cfRule type="containsText" dxfId="1656" priority="1654" operator="containsText" text="Param">
      <formula>NOT(ISERROR(SEARCH("Param",G432)))</formula>
    </cfRule>
  </conditionalFormatting>
  <conditionalFormatting sqref="I432:I433">
    <cfRule type="cellIs" dxfId="1655" priority="1653" operator="lessThan">
      <formula>0</formula>
    </cfRule>
  </conditionalFormatting>
  <conditionalFormatting sqref="D432:D433">
    <cfRule type="containsText" dxfId="1654" priority="1651" operator="containsText" text="Dec">
      <formula>NOT(ISERROR(SEARCH("Dec",D432)))</formula>
    </cfRule>
    <cfRule type="containsText" dxfId="1653" priority="1652" operator="containsText" text="Inc">
      <formula>NOT(ISERROR(SEARCH("Inc",D432)))</formula>
    </cfRule>
  </conditionalFormatting>
  <conditionalFormatting sqref="F434">
    <cfRule type="cellIs" dxfId="1652" priority="1649" operator="equal">
      <formula>"Unlocked"</formula>
    </cfRule>
    <cfRule type="cellIs" dxfId="1651" priority="1650" operator="equal">
      <formula>"Locked"</formula>
    </cfRule>
  </conditionalFormatting>
  <conditionalFormatting sqref="G434">
    <cfRule type="containsText" dxfId="1650" priority="1648" operator="containsText" text="Param">
      <formula>NOT(ISERROR(SEARCH("Param",G434)))</formula>
    </cfRule>
  </conditionalFormatting>
  <conditionalFormatting sqref="I434">
    <cfRule type="cellIs" dxfId="1649" priority="1647" operator="lessThan">
      <formula>0</formula>
    </cfRule>
  </conditionalFormatting>
  <conditionalFormatting sqref="D434">
    <cfRule type="containsText" dxfId="1648" priority="1645" operator="containsText" text="Dec">
      <formula>NOT(ISERROR(SEARCH("Dec",D434)))</formula>
    </cfRule>
    <cfRule type="containsText" dxfId="1647" priority="1646" operator="containsText" text="Inc">
      <formula>NOT(ISERROR(SEARCH("Inc",D434)))</formula>
    </cfRule>
  </conditionalFormatting>
  <conditionalFormatting sqref="F434">
    <cfRule type="cellIs" dxfId="1646" priority="1643" operator="equal">
      <formula>"Unlocked"</formula>
    </cfRule>
    <cfRule type="cellIs" dxfId="1645" priority="1644" operator="equal">
      <formula>"Locked"</formula>
    </cfRule>
  </conditionalFormatting>
  <conditionalFormatting sqref="G434">
    <cfRule type="containsText" dxfId="1644" priority="1642" operator="containsText" text="Param">
      <formula>NOT(ISERROR(SEARCH("Param",G434)))</formula>
    </cfRule>
  </conditionalFormatting>
  <conditionalFormatting sqref="I434">
    <cfRule type="cellIs" dxfId="1643" priority="1641" operator="lessThan">
      <formula>0</formula>
    </cfRule>
  </conditionalFormatting>
  <conditionalFormatting sqref="D434">
    <cfRule type="containsText" dxfId="1642" priority="1639" operator="containsText" text="Dec">
      <formula>NOT(ISERROR(SEARCH("Dec",D434)))</formula>
    </cfRule>
    <cfRule type="containsText" dxfId="1641" priority="1640" operator="containsText" text="Inc">
      <formula>NOT(ISERROR(SEARCH("Inc",D434)))</formula>
    </cfRule>
  </conditionalFormatting>
  <conditionalFormatting sqref="F434">
    <cfRule type="cellIs" dxfId="1640" priority="1637" operator="equal">
      <formula>"Unlocked"</formula>
    </cfRule>
    <cfRule type="cellIs" dxfId="1639" priority="1638" operator="equal">
      <formula>"Locked"</formula>
    </cfRule>
  </conditionalFormatting>
  <conditionalFormatting sqref="G434">
    <cfRule type="containsText" dxfId="1638" priority="1636" operator="containsText" text="Param">
      <formula>NOT(ISERROR(SEARCH("Param",G434)))</formula>
    </cfRule>
  </conditionalFormatting>
  <conditionalFormatting sqref="I434">
    <cfRule type="cellIs" dxfId="1637" priority="1635" operator="lessThan">
      <formula>0</formula>
    </cfRule>
  </conditionalFormatting>
  <conditionalFormatting sqref="D434">
    <cfRule type="containsText" dxfId="1636" priority="1633" operator="containsText" text="Dec">
      <formula>NOT(ISERROR(SEARCH("Dec",D434)))</formula>
    </cfRule>
    <cfRule type="containsText" dxfId="1635" priority="1634" operator="containsText" text="Inc">
      <formula>NOT(ISERROR(SEARCH("Inc",D434)))</formula>
    </cfRule>
  </conditionalFormatting>
  <conditionalFormatting sqref="F434">
    <cfRule type="cellIs" dxfId="1634" priority="1631" operator="equal">
      <formula>"Unlocked"</formula>
    </cfRule>
    <cfRule type="cellIs" dxfId="1633" priority="1632" operator="equal">
      <formula>"Locked"</formula>
    </cfRule>
  </conditionalFormatting>
  <conditionalFormatting sqref="G434">
    <cfRule type="containsText" dxfId="1632" priority="1630" operator="containsText" text="Param">
      <formula>NOT(ISERROR(SEARCH("Param",G434)))</formula>
    </cfRule>
  </conditionalFormatting>
  <conditionalFormatting sqref="I434">
    <cfRule type="cellIs" dxfId="1631" priority="1629" operator="lessThan">
      <formula>0</formula>
    </cfRule>
  </conditionalFormatting>
  <conditionalFormatting sqref="D434">
    <cfRule type="containsText" dxfId="1630" priority="1627" operator="containsText" text="Dec">
      <formula>NOT(ISERROR(SEARCH("Dec",D434)))</formula>
    </cfRule>
    <cfRule type="containsText" dxfId="1629" priority="1628" operator="containsText" text="Inc">
      <formula>NOT(ISERROR(SEARCH("Inc",D434)))</formula>
    </cfRule>
  </conditionalFormatting>
  <conditionalFormatting sqref="F434">
    <cfRule type="cellIs" dxfId="1628" priority="1625" operator="equal">
      <formula>"Unlocked"</formula>
    </cfRule>
    <cfRule type="cellIs" dxfId="1627" priority="1626" operator="equal">
      <formula>"Locked"</formula>
    </cfRule>
  </conditionalFormatting>
  <conditionalFormatting sqref="G434">
    <cfRule type="containsText" dxfId="1626" priority="1624" operator="containsText" text="Param">
      <formula>NOT(ISERROR(SEARCH("Param",G434)))</formula>
    </cfRule>
  </conditionalFormatting>
  <conditionalFormatting sqref="I434">
    <cfRule type="cellIs" dxfId="1625" priority="1623" operator="lessThan">
      <formula>0</formula>
    </cfRule>
  </conditionalFormatting>
  <conditionalFormatting sqref="D434">
    <cfRule type="containsText" dxfId="1624" priority="1621" operator="containsText" text="Dec">
      <formula>NOT(ISERROR(SEARCH("Dec",D434)))</formula>
    </cfRule>
    <cfRule type="containsText" dxfId="1623" priority="1622" operator="containsText" text="Inc">
      <formula>NOT(ISERROR(SEARCH("Inc",D434)))</formula>
    </cfRule>
  </conditionalFormatting>
  <conditionalFormatting sqref="F434">
    <cfRule type="cellIs" dxfId="1622" priority="1619" operator="equal">
      <formula>"Unlocked"</formula>
    </cfRule>
    <cfRule type="cellIs" dxfId="1621" priority="1620" operator="equal">
      <formula>"Locked"</formula>
    </cfRule>
  </conditionalFormatting>
  <conditionalFormatting sqref="G434">
    <cfRule type="containsText" dxfId="1620" priority="1618" operator="containsText" text="Param">
      <formula>NOT(ISERROR(SEARCH("Param",G434)))</formula>
    </cfRule>
  </conditionalFormatting>
  <conditionalFormatting sqref="I434">
    <cfRule type="cellIs" dxfId="1619" priority="1617" operator="lessThan">
      <formula>0</formula>
    </cfRule>
  </conditionalFormatting>
  <conditionalFormatting sqref="D434">
    <cfRule type="containsText" dxfId="1618" priority="1615" operator="containsText" text="Dec">
      <formula>NOT(ISERROR(SEARCH("Dec",D434)))</formula>
    </cfRule>
    <cfRule type="containsText" dxfId="1617" priority="1616" operator="containsText" text="Inc">
      <formula>NOT(ISERROR(SEARCH("Inc",D434)))</formula>
    </cfRule>
  </conditionalFormatting>
  <conditionalFormatting sqref="F434">
    <cfRule type="cellIs" dxfId="1616" priority="1613" operator="equal">
      <formula>"Unlocked"</formula>
    </cfRule>
    <cfRule type="cellIs" dxfId="1615" priority="1614" operator="equal">
      <formula>"Locked"</formula>
    </cfRule>
  </conditionalFormatting>
  <conditionalFormatting sqref="G434">
    <cfRule type="containsText" dxfId="1614" priority="1612" operator="containsText" text="Param">
      <formula>NOT(ISERROR(SEARCH("Param",G434)))</formula>
    </cfRule>
  </conditionalFormatting>
  <conditionalFormatting sqref="I434">
    <cfRule type="cellIs" dxfId="1613" priority="1611" operator="lessThan">
      <formula>0</formula>
    </cfRule>
  </conditionalFormatting>
  <conditionalFormatting sqref="D434">
    <cfRule type="containsText" dxfId="1612" priority="1609" operator="containsText" text="Dec">
      <formula>NOT(ISERROR(SEARCH("Dec",D434)))</formula>
    </cfRule>
    <cfRule type="containsText" dxfId="1611" priority="1610" operator="containsText" text="Inc">
      <formula>NOT(ISERROR(SEARCH("Inc",D434)))</formula>
    </cfRule>
  </conditionalFormatting>
  <conditionalFormatting sqref="F434">
    <cfRule type="cellIs" dxfId="1610" priority="1607" operator="equal">
      <formula>"Unlocked"</formula>
    </cfRule>
    <cfRule type="cellIs" dxfId="1609" priority="1608" operator="equal">
      <formula>"Locked"</formula>
    </cfRule>
  </conditionalFormatting>
  <conditionalFormatting sqref="G434">
    <cfRule type="containsText" dxfId="1608" priority="1606" operator="containsText" text="Param">
      <formula>NOT(ISERROR(SEARCH("Param",G434)))</formula>
    </cfRule>
  </conditionalFormatting>
  <conditionalFormatting sqref="I434">
    <cfRule type="cellIs" dxfId="1607" priority="1605" operator="lessThan">
      <formula>0</formula>
    </cfRule>
  </conditionalFormatting>
  <conditionalFormatting sqref="D434">
    <cfRule type="containsText" dxfId="1606" priority="1603" operator="containsText" text="Dec">
      <formula>NOT(ISERROR(SEARCH("Dec",D434)))</formula>
    </cfRule>
    <cfRule type="containsText" dxfId="1605" priority="1604" operator="containsText" text="Inc">
      <formula>NOT(ISERROR(SEARCH("Inc",D434)))</formula>
    </cfRule>
  </conditionalFormatting>
  <conditionalFormatting sqref="F434">
    <cfRule type="cellIs" dxfId="1604" priority="1601" operator="equal">
      <formula>"Unlocked"</formula>
    </cfRule>
    <cfRule type="cellIs" dxfId="1603" priority="1602" operator="equal">
      <formula>"Locked"</formula>
    </cfRule>
  </conditionalFormatting>
  <conditionalFormatting sqref="G434">
    <cfRule type="containsText" dxfId="1602" priority="1600" operator="containsText" text="Param">
      <formula>NOT(ISERROR(SEARCH("Param",G434)))</formula>
    </cfRule>
  </conditionalFormatting>
  <conditionalFormatting sqref="I434">
    <cfRule type="cellIs" dxfId="1601" priority="1599" operator="lessThan">
      <formula>0</formula>
    </cfRule>
  </conditionalFormatting>
  <conditionalFormatting sqref="D434">
    <cfRule type="containsText" dxfId="1600" priority="1597" operator="containsText" text="Dec">
      <formula>NOT(ISERROR(SEARCH("Dec",D434)))</formula>
    </cfRule>
    <cfRule type="containsText" dxfId="1599" priority="1598" operator="containsText" text="Inc">
      <formula>NOT(ISERROR(SEARCH("Inc",D434)))</formula>
    </cfRule>
  </conditionalFormatting>
  <conditionalFormatting sqref="F434">
    <cfRule type="cellIs" dxfId="1598" priority="1595" operator="equal">
      <formula>"Unlocked"</formula>
    </cfRule>
    <cfRule type="cellIs" dxfId="1597" priority="1596" operator="equal">
      <formula>"Locked"</formula>
    </cfRule>
  </conditionalFormatting>
  <conditionalFormatting sqref="G434">
    <cfRule type="containsText" dxfId="1596" priority="1594" operator="containsText" text="Param">
      <formula>NOT(ISERROR(SEARCH("Param",G434)))</formula>
    </cfRule>
  </conditionalFormatting>
  <conditionalFormatting sqref="I434">
    <cfRule type="cellIs" dxfId="1595" priority="1593" operator="lessThan">
      <formula>0</formula>
    </cfRule>
  </conditionalFormatting>
  <conditionalFormatting sqref="D434">
    <cfRule type="containsText" dxfId="1594" priority="1591" operator="containsText" text="Dec">
      <formula>NOT(ISERROR(SEARCH("Dec",D434)))</formula>
    </cfRule>
    <cfRule type="containsText" dxfId="1593" priority="1592" operator="containsText" text="Inc">
      <formula>NOT(ISERROR(SEARCH("Inc",D434)))</formula>
    </cfRule>
  </conditionalFormatting>
  <conditionalFormatting sqref="F434">
    <cfRule type="cellIs" dxfId="1592" priority="1589" operator="equal">
      <formula>"Unlocked"</formula>
    </cfRule>
    <cfRule type="cellIs" dxfId="1591" priority="1590" operator="equal">
      <formula>"Locked"</formula>
    </cfRule>
  </conditionalFormatting>
  <conditionalFormatting sqref="G434">
    <cfRule type="containsText" dxfId="1590" priority="1588" operator="containsText" text="Param">
      <formula>NOT(ISERROR(SEARCH("Param",G434)))</formula>
    </cfRule>
  </conditionalFormatting>
  <conditionalFormatting sqref="I434">
    <cfRule type="cellIs" dxfId="1589" priority="1587" operator="lessThan">
      <formula>0</formula>
    </cfRule>
  </conditionalFormatting>
  <conditionalFormatting sqref="D434">
    <cfRule type="containsText" dxfId="1588" priority="1585" operator="containsText" text="Dec">
      <formula>NOT(ISERROR(SEARCH("Dec",D434)))</formula>
    </cfRule>
    <cfRule type="containsText" dxfId="1587" priority="1586" operator="containsText" text="Inc">
      <formula>NOT(ISERROR(SEARCH("Inc",D434)))</formula>
    </cfRule>
  </conditionalFormatting>
  <conditionalFormatting sqref="F434">
    <cfRule type="cellIs" dxfId="1586" priority="1583" operator="equal">
      <formula>"Unlocked"</formula>
    </cfRule>
    <cfRule type="cellIs" dxfId="1585" priority="1584" operator="equal">
      <formula>"Locked"</formula>
    </cfRule>
  </conditionalFormatting>
  <conditionalFormatting sqref="G434">
    <cfRule type="containsText" dxfId="1584" priority="1582" operator="containsText" text="Param">
      <formula>NOT(ISERROR(SEARCH("Param",G434)))</formula>
    </cfRule>
  </conditionalFormatting>
  <conditionalFormatting sqref="I434">
    <cfRule type="cellIs" dxfId="1583" priority="1581" operator="lessThan">
      <formula>0</formula>
    </cfRule>
  </conditionalFormatting>
  <conditionalFormatting sqref="D434">
    <cfRule type="containsText" dxfId="1582" priority="1579" operator="containsText" text="Dec">
      <formula>NOT(ISERROR(SEARCH("Dec",D434)))</formula>
    </cfRule>
    <cfRule type="containsText" dxfId="1581" priority="1580" operator="containsText" text="Inc">
      <formula>NOT(ISERROR(SEARCH("Inc",D434)))</formula>
    </cfRule>
  </conditionalFormatting>
  <conditionalFormatting sqref="F434">
    <cfRule type="cellIs" dxfId="1580" priority="1577" operator="equal">
      <formula>"Unlocked"</formula>
    </cfRule>
    <cfRule type="cellIs" dxfId="1579" priority="1578" operator="equal">
      <formula>"Locked"</formula>
    </cfRule>
  </conditionalFormatting>
  <conditionalFormatting sqref="G434">
    <cfRule type="containsText" dxfId="1578" priority="1576" operator="containsText" text="Param">
      <formula>NOT(ISERROR(SEARCH("Param",G434)))</formula>
    </cfRule>
  </conditionalFormatting>
  <conditionalFormatting sqref="I434">
    <cfRule type="cellIs" dxfId="1577" priority="1575" operator="lessThan">
      <formula>0</formula>
    </cfRule>
  </conditionalFormatting>
  <conditionalFormatting sqref="D434">
    <cfRule type="containsText" dxfId="1576" priority="1573" operator="containsText" text="Dec">
      <formula>NOT(ISERROR(SEARCH("Dec",D434)))</formula>
    </cfRule>
    <cfRule type="containsText" dxfId="1575" priority="1574" operator="containsText" text="Inc">
      <formula>NOT(ISERROR(SEARCH("Inc",D434)))</formula>
    </cfRule>
  </conditionalFormatting>
  <conditionalFormatting sqref="F434">
    <cfRule type="cellIs" dxfId="1574" priority="1571" operator="equal">
      <formula>"Unlocked"</formula>
    </cfRule>
    <cfRule type="cellIs" dxfId="1573" priority="1572" operator="equal">
      <formula>"Locked"</formula>
    </cfRule>
  </conditionalFormatting>
  <conditionalFormatting sqref="G434">
    <cfRule type="containsText" dxfId="1572" priority="1570" operator="containsText" text="Param">
      <formula>NOT(ISERROR(SEARCH("Param",G434)))</formula>
    </cfRule>
  </conditionalFormatting>
  <conditionalFormatting sqref="I434">
    <cfRule type="cellIs" dxfId="1571" priority="1569" operator="lessThan">
      <formula>0</formula>
    </cfRule>
  </conditionalFormatting>
  <conditionalFormatting sqref="D434">
    <cfRule type="containsText" dxfId="1570" priority="1567" operator="containsText" text="Dec">
      <formula>NOT(ISERROR(SEARCH("Dec",D434)))</formula>
    </cfRule>
    <cfRule type="containsText" dxfId="1569" priority="1568" operator="containsText" text="Inc">
      <formula>NOT(ISERROR(SEARCH("Inc",D434)))</formula>
    </cfRule>
  </conditionalFormatting>
  <conditionalFormatting sqref="F434">
    <cfRule type="cellIs" dxfId="1568" priority="1565" operator="equal">
      <formula>"Unlocked"</formula>
    </cfRule>
    <cfRule type="cellIs" dxfId="1567" priority="1566" operator="equal">
      <formula>"Locked"</formula>
    </cfRule>
  </conditionalFormatting>
  <conditionalFormatting sqref="G434">
    <cfRule type="containsText" dxfId="1566" priority="1564" operator="containsText" text="Param">
      <formula>NOT(ISERROR(SEARCH("Param",G434)))</formula>
    </cfRule>
  </conditionalFormatting>
  <conditionalFormatting sqref="I434">
    <cfRule type="cellIs" dxfId="1565" priority="1563" operator="lessThan">
      <formula>0</formula>
    </cfRule>
  </conditionalFormatting>
  <conditionalFormatting sqref="D434">
    <cfRule type="containsText" dxfId="1564" priority="1561" operator="containsText" text="Dec">
      <formula>NOT(ISERROR(SEARCH("Dec",D434)))</formula>
    </cfRule>
    <cfRule type="containsText" dxfId="1563" priority="1562" operator="containsText" text="Inc">
      <formula>NOT(ISERROR(SEARCH("Inc",D434)))</formula>
    </cfRule>
  </conditionalFormatting>
  <conditionalFormatting sqref="F434">
    <cfRule type="cellIs" dxfId="1562" priority="1559" operator="equal">
      <formula>"Unlocked"</formula>
    </cfRule>
    <cfRule type="cellIs" dxfId="1561" priority="1560" operator="equal">
      <formula>"Locked"</formula>
    </cfRule>
  </conditionalFormatting>
  <conditionalFormatting sqref="G434">
    <cfRule type="containsText" dxfId="1560" priority="1558" operator="containsText" text="Param">
      <formula>NOT(ISERROR(SEARCH("Param",G434)))</formula>
    </cfRule>
  </conditionalFormatting>
  <conditionalFormatting sqref="I434">
    <cfRule type="cellIs" dxfId="1559" priority="1557" operator="lessThan">
      <formula>0</formula>
    </cfRule>
  </conditionalFormatting>
  <conditionalFormatting sqref="D434">
    <cfRule type="containsText" dxfId="1558" priority="1555" operator="containsText" text="Dec">
      <formula>NOT(ISERROR(SEARCH("Dec",D434)))</formula>
    </cfRule>
    <cfRule type="containsText" dxfId="1557" priority="1556" operator="containsText" text="Inc">
      <formula>NOT(ISERROR(SEARCH("Inc",D434)))</formula>
    </cfRule>
  </conditionalFormatting>
  <conditionalFormatting sqref="F434">
    <cfRule type="cellIs" dxfId="1556" priority="1553" operator="equal">
      <formula>"Unlocked"</formula>
    </cfRule>
    <cfRule type="cellIs" dxfId="1555" priority="1554" operator="equal">
      <formula>"Locked"</formula>
    </cfRule>
  </conditionalFormatting>
  <conditionalFormatting sqref="G434">
    <cfRule type="containsText" dxfId="1554" priority="1552" operator="containsText" text="Param">
      <formula>NOT(ISERROR(SEARCH("Param",G434)))</formula>
    </cfRule>
  </conditionalFormatting>
  <conditionalFormatting sqref="I434">
    <cfRule type="cellIs" dxfId="1553" priority="1551" operator="lessThan">
      <formula>0</formula>
    </cfRule>
  </conditionalFormatting>
  <conditionalFormatting sqref="D434">
    <cfRule type="containsText" dxfId="1552" priority="1549" operator="containsText" text="Dec">
      <formula>NOT(ISERROR(SEARCH("Dec",D434)))</formula>
    </cfRule>
    <cfRule type="containsText" dxfId="1551" priority="1550" operator="containsText" text="Inc">
      <formula>NOT(ISERROR(SEARCH("Inc",D434)))</formula>
    </cfRule>
  </conditionalFormatting>
  <conditionalFormatting sqref="F434">
    <cfRule type="cellIs" dxfId="1550" priority="1547" operator="equal">
      <formula>"Unlocked"</formula>
    </cfRule>
    <cfRule type="cellIs" dxfId="1549" priority="1548" operator="equal">
      <formula>"Locked"</formula>
    </cfRule>
  </conditionalFormatting>
  <conditionalFormatting sqref="G434">
    <cfRule type="containsText" dxfId="1548" priority="1546" operator="containsText" text="Param">
      <formula>NOT(ISERROR(SEARCH("Param",G434)))</formula>
    </cfRule>
  </conditionalFormatting>
  <conditionalFormatting sqref="I434">
    <cfRule type="cellIs" dxfId="1547" priority="1545" operator="lessThan">
      <formula>0</formula>
    </cfRule>
  </conditionalFormatting>
  <conditionalFormatting sqref="D434">
    <cfRule type="containsText" dxfId="1546" priority="1543" operator="containsText" text="Dec">
      <formula>NOT(ISERROR(SEARCH("Dec",D434)))</formula>
    </cfRule>
    <cfRule type="containsText" dxfId="1545" priority="1544" operator="containsText" text="Inc">
      <formula>NOT(ISERROR(SEARCH("Inc",D434)))</formula>
    </cfRule>
  </conditionalFormatting>
  <conditionalFormatting sqref="F434">
    <cfRule type="cellIs" dxfId="1544" priority="1541" operator="equal">
      <formula>"Unlocked"</formula>
    </cfRule>
    <cfRule type="cellIs" dxfId="1543" priority="1542" operator="equal">
      <formula>"Locked"</formula>
    </cfRule>
  </conditionalFormatting>
  <conditionalFormatting sqref="G434">
    <cfRule type="containsText" dxfId="1542" priority="1540" operator="containsText" text="Param">
      <formula>NOT(ISERROR(SEARCH("Param",G434)))</formula>
    </cfRule>
  </conditionalFormatting>
  <conditionalFormatting sqref="I434">
    <cfRule type="cellIs" dxfId="1541" priority="1539" operator="lessThan">
      <formula>0</formula>
    </cfRule>
  </conditionalFormatting>
  <conditionalFormatting sqref="D434">
    <cfRule type="containsText" dxfId="1540" priority="1537" operator="containsText" text="Dec">
      <formula>NOT(ISERROR(SEARCH("Dec",D434)))</formula>
    </cfRule>
    <cfRule type="containsText" dxfId="1539" priority="1538" operator="containsText" text="Inc">
      <formula>NOT(ISERROR(SEARCH("Inc",D434)))</formula>
    </cfRule>
  </conditionalFormatting>
  <conditionalFormatting sqref="F435:F437">
    <cfRule type="cellIs" dxfId="1538" priority="1535" operator="equal">
      <formula>"Unlocked"</formula>
    </cfRule>
    <cfRule type="cellIs" dxfId="1537" priority="1536" operator="equal">
      <formula>"Locked"</formula>
    </cfRule>
  </conditionalFormatting>
  <conditionalFormatting sqref="G435:G437">
    <cfRule type="containsText" dxfId="1536" priority="1534" operator="containsText" text="Param">
      <formula>NOT(ISERROR(SEARCH("Param",G435)))</formula>
    </cfRule>
  </conditionalFormatting>
  <conditionalFormatting sqref="I435:I437">
    <cfRule type="cellIs" dxfId="1535" priority="1533" operator="lessThan">
      <formula>0</formula>
    </cfRule>
  </conditionalFormatting>
  <conditionalFormatting sqref="D435:D437">
    <cfRule type="containsText" dxfId="1534" priority="1531" operator="containsText" text="Dec">
      <formula>NOT(ISERROR(SEARCH("Dec",D435)))</formula>
    </cfRule>
    <cfRule type="containsText" dxfId="1533" priority="1532" operator="containsText" text="Inc">
      <formula>NOT(ISERROR(SEARCH("Inc",D435)))</formula>
    </cfRule>
  </conditionalFormatting>
  <conditionalFormatting sqref="F435:F437">
    <cfRule type="cellIs" dxfId="1532" priority="1529" operator="equal">
      <formula>"Unlocked"</formula>
    </cfRule>
    <cfRule type="cellIs" dxfId="1531" priority="1530" operator="equal">
      <formula>"Locked"</formula>
    </cfRule>
  </conditionalFormatting>
  <conditionalFormatting sqref="G435:G437">
    <cfRule type="containsText" dxfId="1530" priority="1528" operator="containsText" text="Param">
      <formula>NOT(ISERROR(SEARCH("Param",G435)))</formula>
    </cfRule>
  </conditionalFormatting>
  <conditionalFormatting sqref="I435:I437">
    <cfRule type="cellIs" dxfId="1529" priority="1527" operator="lessThan">
      <formula>0</formula>
    </cfRule>
  </conditionalFormatting>
  <conditionalFormatting sqref="D435:D437">
    <cfRule type="containsText" dxfId="1528" priority="1525" operator="containsText" text="Dec">
      <formula>NOT(ISERROR(SEARCH("Dec",D435)))</formula>
    </cfRule>
    <cfRule type="containsText" dxfId="1527" priority="1526" operator="containsText" text="Inc">
      <formula>NOT(ISERROR(SEARCH("Inc",D435)))</formula>
    </cfRule>
  </conditionalFormatting>
  <conditionalFormatting sqref="F435:F437">
    <cfRule type="cellIs" dxfId="1526" priority="1523" operator="equal">
      <formula>"Unlocked"</formula>
    </cfRule>
    <cfRule type="cellIs" dxfId="1525" priority="1524" operator="equal">
      <formula>"Locked"</formula>
    </cfRule>
  </conditionalFormatting>
  <conditionalFormatting sqref="G435:G437">
    <cfRule type="containsText" dxfId="1524" priority="1522" operator="containsText" text="Param">
      <formula>NOT(ISERROR(SEARCH("Param",G435)))</formula>
    </cfRule>
  </conditionalFormatting>
  <conditionalFormatting sqref="I435:I437">
    <cfRule type="cellIs" dxfId="1523" priority="1521" operator="lessThan">
      <formula>0</formula>
    </cfRule>
  </conditionalFormatting>
  <conditionalFormatting sqref="D435:D437">
    <cfRule type="containsText" dxfId="1522" priority="1519" operator="containsText" text="Dec">
      <formula>NOT(ISERROR(SEARCH("Dec",D435)))</formula>
    </cfRule>
    <cfRule type="containsText" dxfId="1521" priority="1520" operator="containsText" text="Inc">
      <formula>NOT(ISERROR(SEARCH("Inc",D435)))</formula>
    </cfRule>
  </conditionalFormatting>
  <conditionalFormatting sqref="F435:F437">
    <cfRule type="cellIs" dxfId="1520" priority="1517" operator="equal">
      <formula>"Unlocked"</formula>
    </cfRule>
    <cfRule type="cellIs" dxfId="1519" priority="1518" operator="equal">
      <formula>"Locked"</formula>
    </cfRule>
  </conditionalFormatting>
  <conditionalFormatting sqref="G435:G437">
    <cfRule type="containsText" dxfId="1518" priority="1516" operator="containsText" text="Param">
      <formula>NOT(ISERROR(SEARCH("Param",G435)))</formula>
    </cfRule>
  </conditionalFormatting>
  <conditionalFormatting sqref="I435:I437">
    <cfRule type="cellIs" dxfId="1517" priority="1515" operator="lessThan">
      <formula>0</formula>
    </cfRule>
  </conditionalFormatting>
  <conditionalFormatting sqref="D435:D437">
    <cfRule type="containsText" dxfId="1516" priority="1513" operator="containsText" text="Dec">
      <formula>NOT(ISERROR(SEARCH("Dec",D435)))</formula>
    </cfRule>
    <cfRule type="containsText" dxfId="1515" priority="1514" operator="containsText" text="Inc">
      <formula>NOT(ISERROR(SEARCH("Inc",D435)))</formula>
    </cfRule>
  </conditionalFormatting>
  <conditionalFormatting sqref="F435:F437">
    <cfRule type="cellIs" dxfId="1514" priority="1511" operator="equal">
      <formula>"Unlocked"</formula>
    </cfRule>
    <cfRule type="cellIs" dxfId="1513" priority="1512" operator="equal">
      <formula>"Locked"</formula>
    </cfRule>
  </conditionalFormatting>
  <conditionalFormatting sqref="G435:G437">
    <cfRule type="containsText" dxfId="1512" priority="1510" operator="containsText" text="Param">
      <formula>NOT(ISERROR(SEARCH("Param",G435)))</formula>
    </cfRule>
  </conditionalFormatting>
  <conditionalFormatting sqref="I435:I437">
    <cfRule type="cellIs" dxfId="1511" priority="1509" operator="lessThan">
      <formula>0</formula>
    </cfRule>
  </conditionalFormatting>
  <conditionalFormatting sqref="D435:D437">
    <cfRule type="containsText" dxfId="1510" priority="1507" operator="containsText" text="Dec">
      <formula>NOT(ISERROR(SEARCH("Dec",D435)))</formula>
    </cfRule>
    <cfRule type="containsText" dxfId="1509" priority="1508" operator="containsText" text="Inc">
      <formula>NOT(ISERROR(SEARCH("Inc",D435)))</formula>
    </cfRule>
  </conditionalFormatting>
  <conditionalFormatting sqref="F435:F437">
    <cfRule type="cellIs" dxfId="1508" priority="1505" operator="equal">
      <formula>"Unlocked"</formula>
    </cfRule>
    <cfRule type="cellIs" dxfId="1507" priority="1506" operator="equal">
      <formula>"Locked"</formula>
    </cfRule>
  </conditionalFormatting>
  <conditionalFormatting sqref="G435:G437">
    <cfRule type="containsText" dxfId="1506" priority="1504" operator="containsText" text="Param">
      <formula>NOT(ISERROR(SEARCH("Param",G435)))</formula>
    </cfRule>
  </conditionalFormatting>
  <conditionalFormatting sqref="I435:I437">
    <cfRule type="cellIs" dxfId="1505" priority="1503" operator="lessThan">
      <formula>0</formula>
    </cfRule>
  </conditionalFormatting>
  <conditionalFormatting sqref="D435:D437">
    <cfRule type="containsText" dxfId="1504" priority="1501" operator="containsText" text="Dec">
      <formula>NOT(ISERROR(SEARCH("Dec",D435)))</formula>
    </cfRule>
    <cfRule type="containsText" dxfId="1503" priority="1502" operator="containsText" text="Inc">
      <formula>NOT(ISERROR(SEARCH("Inc",D435)))</formula>
    </cfRule>
  </conditionalFormatting>
  <conditionalFormatting sqref="F435:F437">
    <cfRule type="cellIs" dxfId="1502" priority="1499" operator="equal">
      <formula>"Unlocked"</formula>
    </cfRule>
    <cfRule type="cellIs" dxfId="1501" priority="1500" operator="equal">
      <formula>"Locked"</formula>
    </cfRule>
  </conditionalFormatting>
  <conditionalFormatting sqref="G435:G437">
    <cfRule type="containsText" dxfId="1500" priority="1498" operator="containsText" text="Param">
      <formula>NOT(ISERROR(SEARCH("Param",G435)))</formula>
    </cfRule>
  </conditionalFormatting>
  <conditionalFormatting sqref="I435:I437">
    <cfRule type="cellIs" dxfId="1499" priority="1497" operator="lessThan">
      <formula>0</formula>
    </cfRule>
  </conditionalFormatting>
  <conditionalFormatting sqref="D435:D437">
    <cfRule type="containsText" dxfId="1498" priority="1495" operator="containsText" text="Dec">
      <formula>NOT(ISERROR(SEARCH("Dec",D435)))</formula>
    </cfRule>
    <cfRule type="containsText" dxfId="1497" priority="1496" operator="containsText" text="Inc">
      <formula>NOT(ISERROR(SEARCH("Inc",D435)))</formula>
    </cfRule>
  </conditionalFormatting>
  <conditionalFormatting sqref="F435">
    <cfRule type="cellIs" dxfId="1496" priority="1493" operator="equal">
      <formula>"Unlocked"</formula>
    </cfRule>
    <cfRule type="cellIs" dxfId="1495" priority="1494" operator="equal">
      <formula>"Locked"</formula>
    </cfRule>
  </conditionalFormatting>
  <conditionalFormatting sqref="G435">
    <cfRule type="containsText" dxfId="1494" priority="1492" operator="containsText" text="Param">
      <formula>NOT(ISERROR(SEARCH("Param",G435)))</formula>
    </cfRule>
  </conditionalFormatting>
  <conditionalFormatting sqref="I435">
    <cfRule type="cellIs" dxfId="1493" priority="1491" operator="lessThan">
      <formula>0</formula>
    </cfRule>
  </conditionalFormatting>
  <conditionalFormatting sqref="D435">
    <cfRule type="containsText" dxfId="1492" priority="1489" operator="containsText" text="Dec">
      <formula>NOT(ISERROR(SEARCH("Dec",D435)))</formula>
    </cfRule>
    <cfRule type="containsText" dxfId="1491" priority="1490" operator="containsText" text="Inc">
      <formula>NOT(ISERROR(SEARCH("Inc",D435)))</formula>
    </cfRule>
  </conditionalFormatting>
  <conditionalFormatting sqref="F436:F437">
    <cfRule type="cellIs" dxfId="1490" priority="1487" operator="equal">
      <formula>"Unlocked"</formula>
    </cfRule>
    <cfRule type="cellIs" dxfId="1489" priority="1488" operator="equal">
      <formula>"Locked"</formula>
    </cfRule>
  </conditionalFormatting>
  <conditionalFormatting sqref="G436:G437">
    <cfRule type="containsText" dxfId="1488" priority="1486" operator="containsText" text="Param">
      <formula>NOT(ISERROR(SEARCH("Param",G436)))</formula>
    </cfRule>
  </conditionalFormatting>
  <conditionalFormatting sqref="I436:I437">
    <cfRule type="cellIs" dxfId="1487" priority="1485" operator="lessThan">
      <formula>0</formula>
    </cfRule>
  </conditionalFormatting>
  <conditionalFormatting sqref="D436:D437">
    <cfRule type="containsText" dxfId="1486" priority="1483" operator="containsText" text="Dec">
      <formula>NOT(ISERROR(SEARCH("Dec",D436)))</formula>
    </cfRule>
    <cfRule type="containsText" dxfId="1485" priority="1484" operator="containsText" text="Inc">
      <formula>NOT(ISERROR(SEARCH("Inc",D436)))</formula>
    </cfRule>
  </conditionalFormatting>
  <conditionalFormatting sqref="F438:F443">
    <cfRule type="cellIs" dxfId="1484" priority="1481" operator="equal">
      <formula>"Unlocked"</formula>
    </cfRule>
    <cfRule type="cellIs" dxfId="1483" priority="1482" operator="equal">
      <formula>"Locked"</formula>
    </cfRule>
  </conditionalFormatting>
  <conditionalFormatting sqref="G438:G443">
    <cfRule type="containsText" dxfId="1482" priority="1480" operator="containsText" text="Param">
      <formula>NOT(ISERROR(SEARCH("Param",G438)))</formula>
    </cfRule>
  </conditionalFormatting>
  <conditionalFormatting sqref="I438:I443">
    <cfRule type="cellIs" dxfId="1481" priority="1479" operator="lessThan">
      <formula>0</formula>
    </cfRule>
  </conditionalFormatting>
  <conditionalFormatting sqref="D438:D443">
    <cfRule type="containsText" dxfId="1480" priority="1477" operator="containsText" text="Dec">
      <formula>NOT(ISERROR(SEARCH("Dec",D438)))</formula>
    </cfRule>
    <cfRule type="containsText" dxfId="1479" priority="1478" operator="containsText" text="Inc">
      <formula>NOT(ISERROR(SEARCH("Inc",D438)))</formula>
    </cfRule>
  </conditionalFormatting>
  <conditionalFormatting sqref="F438:F443">
    <cfRule type="cellIs" dxfId="1478" priority="1475" operator="equal">
      <formula>"Unlocked"</formula>
    </cfRule>
    <cfRule type="cellIs" dxfId="1477" priority="1476" operator="equal">
      <formula>"Locked"</formula>
    </cfRule>
  </conditionalFormatting>
  <conditionalFormatting sqref="G438:G443">
    <cfRule type="containsText" dxfId="1476" priority="1474" operator="containsText" text="Param">
      <formula>NOT(ISERROR(SEARCH("Param",G438)))</formula>
    </cfRule>
  </conditionalFormatting>
  <conditionalFormatting sqref="I438:I443">
    <cfRule type="cellIs" dxfId="1475" priority="1473" operator="lessThan">
      <formula>0</formula>
    </cfRule>
  </conditionalFormatting>
  <conditionalFormatting sqref="D438:D443">
    <cfRule type="containsText" dxfId="1474" priority="1471" operator="containsText" text="Dec">
      <formula>NOT(ISERROR(SEARCH("Dec",D438)))</formula>
    </cfRule>
    <cfRule type="containsText" dxfId="1473" priority="1472" operator="containsText" text="Inc">
      <formula>NOT(ISERROR(SEARCH("Inc",D438)))</formula>
    </cfRule>
  </conditionalFormatting>
  <conditionalFormatting sqref="F438:F443">
    <cfRule type="cellIs" dxfId="1472" priority="1469" operator="equal">
      <formula>"Unlocked"</formula>
    </cfRule>
    <cfRule type="cellIs" dxfId="1471" priority="1470" operator="equal">
      <formula>"Locked"</formula>
    </cfRule>
  </conditionalFormatting>
  <conditionalFormatting sqref="G438:G443">
    <cfRule type="containsText" dxfId="1470" priority="1468" operator="containsText" text="Param">
      <formula>NOT(ISERROR(SEARCH("Param",G438)))</formula>
    </cfRule>
  </conditionalFormatting>
  <conditionalFormatting sqref="I438:I443">
    <cfRule type="cellIs" dxfId="1469" priority="1467" operator="lessThan">
      <formula>0</formula>
    </cfRule>
  </conditionalFormatting>
  <conditionalFormatting sqref="D438:D443">
    <cfRule type="containsText" dxfId="1468" priority="1465" operator="containsText" text="Dec">
      <formula>NOT(ISERROR(SEARCH("Dec",D438)))</formula>
    </cfRule>
    <cfRule type="containsText" dxfId="1467" priority="1466" operator="containsText" text="Inc">
      <formula>NOT(ISERROR(SEARCH("Inc",D438)))</formula>
    </cfRule>
  </conditionalFormatting>
  <conditionalFormatting sqref="F438:F443">
    <cfRule type="cellIs" dxfId="1466" priority="1463" operator="equal">
      <formula>"Unlocked"</formula>
    </cfRule>
    <cfRule type="cellIs" dxfId="1465" priority="1464" operator="equal">
      <formula>"Locked"</formula>
    </cfRule>
  </conditionalFormatting>
  <conditionalFormatting sqref="G438:G443">
    <cfRule type="containsText" dxfId="1464" priority="1462" operator="containsText" text="Param">
      <formula>NOT(ISERROR(SEARCH("Param",G438)))</formula>
    </cfRule>
  </conditionalFormatting>
  <conditionalFormatting sqref="I438:I443">
    <cfRule type="cellIs" dxfId="1463" priority="1461" operator="lessThan">
      <formula>0</formula>
    </cfRule>
  </conditionalFormatting>
  <conditionalFormatting sqref="D438:D443">
    <cfRule type="containsText" dxfId="1462" priority="1459" operator="containsText" text="Dec">
      <formula>NOT(ISERROR(SEARCH("Dec",D438)))</formula>
    </cfRule>
    <cfRule type="containsText" dxfId="1461" priority="1460" operator="containsText" text="Inc">
      <formula>NOT(ISERROR(SEARCH("Inc",D438)))</formula>
    </cfRule>
  </conditionalFormatting>
  <conditionalFormatting sqref="F438:F443">
    <cfRule type="cellIs" dxfId="1460" priority="1457" operator="equal">
      <formula>"Unlocked"</formula>
    </cfRule>
    <cfRule type="cellIs" dxfId="1459" priority="1458" operator="equal">
      <formula>"Locked"</formula>
    </cfRule>
  </conditionalFormatting>
  <conditionalFormatting sqref="G438:G443">
    <cfRule type="containsText" dxfId="1458" priority="1456" operator="containsText" text="Param">
      <formula>NOT(ISERROR(SEARCH("Param",G438)))</formula>
    </cfRule>
  </conditionalFormatting>
  <conditionalFormatting sqref="I438:I443">
    <cfRule type="cellIs" dxfId="1457" priority="1455" operator="lessThan">
      <formula>0</formula>
    </cfRule>
  </conditionalFormatting>
  <conditionalFormatting sqref="D438:D443">
    <cfRule type="containsText" dxfId="1456" priority="1453" operator="containsText" text="Dec">
      <formula>NOT(ISERROR(SEARCH("Dec",D438)))</formula>
    </cfRule>
    <cfRule type="containsText" dxfId="1455" priority="1454" operator="containsText" text="Inc">
      <formula>NOT(ISERROR(SEARCH("Inc",D438)))</formula>
    </cfRule>
  </conditionalFormatting>
  <conditionalFormatting sqref="F438:F443">
    <cfRule type="cellIs" dxfId="1454" priority="1451" operator="equal">
      <formula>"Unlocked"</formula>
    </cfRule>
    <cfRule type="cellIs" dxfId="1453" priority="1452" operator="equal">
      <formula>"Locked"</formula>
    </cfRule>
  </conditionalFormatting>
  <conditionalFormatting sqref="G438:G443">
    <cfRule type="containsText" dxfId="1452" priority="1450" operator="containsText" text="Param">
      <formula>NOT(ISERROR(SEARCH("Param",G438)))</formula>
    </cfRule>
  </conditionalFormatting>
  <conditionalFormatting sqref="I438:I443">
    <cfRule type="cellIs" dxfId="1451" priority="1449" operator="lessThan">
      <formula>0</formula>
    </cfRule>
  </conditionalFormatting>
  <conditionalFormatting sqref="D438:D443">
    <cfRule type="containsText" dxfId="1450" priority="1447" operator="containsText" text="Dec">
      <formula>NOT(ISERROR(SEARCH("Dec",D438)))</formula>
    </cfRule>
    <cfRule type="containsText" dxfId="1449" priority="1448" operator="containsText" text="Inc">
      <formula>NOT(ISERROR(SEARCH("Inc",D438)))</formula>
    </cfRule>
  </conditionalFormatting>
  <conditionalFormatting sqref="F438:F440">
    <cfRule type="cellIs" dxfId="1448" priority="1445" operator="equal">
      <formula>"Unlocked"</formula>
    </cfRule>
    <cfRule type="cellIs" dxfId="1447" priority="1446" operator="equal">
      <formula>"Locked"</formula>
    </cfRule>
  </conditionalFormatting>
  <conditionalFormatting sqref="G438:G440">
    <cfRule type="containsText" dxfId="1446" priority="1444" operator="containsText" text="Param">
      <formula>NOT(ISERROR(SEARCH("Param",G438)))</formula>
    </cfRule>
  </conditionalFormatting>
  <conditionalFormatting sqref="I438:I440">
    <cfRule type="cellIs" dxfId="1445" priority="1443" operator="lessThan">
      <formula>0</formula>
    </cfRule>
  </conditionalFormatting>
  <conditionalFormatting sqref="D438:D440">
    <cfRule type="containsText" dxfId="1444" priority="1441" operator="containsText" text="Dec">
      <formula>NOT(ISERROR(SEARCH("Dec",D438)))</formula>
    </cfRule>
    <cfRule type="containsText" dxfId="1443" priority="1442" operator="containsText" text="Inc">
      <formula>NOT(ISERROR(SEARCH("Inc",D438)))</formula>
    </cfRule>
  </conditionalFormatting>
  <conditionalFormatting sqref="F438:F440">
    <cfRule type="cellIs" dxfId="1442" priority="1439" operator="equal">
      <formula>"Unlocked"</formula>
    </cfRule>
    <cfRule type="cellIs" dxfId="1441" priority="1440" operator="equal">
      <formula>"Locked"</formula>
    </cfRule>
  </conditionalFormatting>
  <conditionalFormatting sqref="G438:G440">
    <cfRule type="containsText" dxfId="1440" priority="1438" operator="containsText" text="Param">
      <formula>NOT(ISERROR(SEARCH("Param",G438)))</formula>
    </cfRule>
  </conditionalFormatting>
  <conditionalFormatting sqref="I438:I440">
    <cfRule type="cellIs" dxfId="1439" priority="1437" operator="lessThan">
      <formula>0</formula>
    </cfRule>
  </conditionalFormatting>
  <conditionalFormatting sqref="D438:D440">
    <cfRule type="containsText" dxfId="1438" priority="1435" operator="containsText" text="Dec">
      <formula>NOT(ISERROR(SEARCH("Dec",D438)))</formula>
    </cfRule>
    <cfRule type="containsText" dxfId="1437" priority="1436" operator="containsText" text="Inc">
      <formula>NOT(ISERROR(SEARCH("Inc",D438)))</formula>
    </cfRule>
  </conditionalFormatting>
  <conditionalFormatting sqref="F438:F440">
    <cfRule type="cellIs" dxfId="1436" priority="1433" operator="equal">
      <formula>"Unlocked"</formula>
    </cfRule>
    <cfRule type="cellIs" dxfId="1435" priority="1434" operator="equal">
      <formula>"Locked"</formula>
    </cfRule>
  </conditionalFormatting>
  <conditionalFormatting sqref="G438:G440">
    <cfRule type="containsText" dxfId="1434" priority="1432" operator="containsText" text="Param">
      <formula>NOT(ISERROR(SEARCH("Param",G438)))</formula>
    </cfRule>
  </conditionalFormatting>
  <conditionalFormatting sqref="I438:I440">
    <cfRule type="cellIs" dxfId="1433" priority="1431" operator="lessThan">
      <formula>0</formula>
    </cfRule>
  </conditionalFormatting>
  <conditionalFormatting sqref="D438:D440">
    <cfRule type="containsText" dxfId="1432" priority="1429" operator="containsText" text="Dec">
      <formula>NOT(ISERROR(SEARCH("Dec",D438)))</formula>
    </cfRule>
    <cfRule type="containsText" dxfId="1431" priority="1430" operator="containsText" text="Inc">
      <formula>NOT(ISERROR(SEARCH("Inc",D438)))</formula>
    </cfRule>
  </conditionalFormatting>
  <conditionalFormatting sqref="F438:F440">
    <cfRule type="cellIs" dxfId="1430" priority="1427" operator="equal">
      <formula>"Unlocked"</formula>
    </cfRule>
    <cfRule type="cellIs" dxfId="1429" priority="1428" operator="equal">
      <formula>"Locked"</formula>
    </cfRule>
  </conditionalFormatting>
  <conditionalFormatting sqref="G438:G440">
    <cfRule type="containsText" dxfId="1428" priority="1426" operator="containsText" text="Param">
      <formula>NOT(ISERROR(SEARCH("Param",G438)))</formula>
    </cfRule>
  </conditionalFormatting>
  <conditionalFormatting sqref="I438:I440">
    <cfRule type="cellIs" dxfId="1427" priority="1425" operator="lessThan">
      <formula>0</formula>
    </cfRule>
  </conditionalFormatting>
  <conditionalFormatting sqref="D438:D440">
    <cfRule type="containsText" dxfId="1426" priority="1423" operator="containsText" text="Dec">
      <formula>NOT(ISERROR(SEARCH("Dec",D438)))</formula>
    </cfRule>
    <cfRule type="containsText" dxfId="1425" priority="1424" operator="containsText" text="Inc">
      <formula>NOT(ISERROR(SEARCH("Inc",D438)))</formula>
    </cfRule>
  </conditionalFormatting>
  <conditionalFormatting sqref="F438:F440">
    <cfRule type="cellIs" dxfId="1424" priority="1421" operator="equal">
      <formula>"Unlocked"</formula>
    </cfRule>
    <cfRule type="cellIs" dxfId="1423" priority="1422" operator="equal">
      <formula>"Locked"</formula>
    </cfRule>
  </conditionalFormatting>
  <conditionalFormatting sqref="G438:G440">
    <cfRule type="containsText" dxfId="1422" priority="1420" operator="containsText" text="Param">
      <formula>NOT(ISERROR(SEARCH("Param",G438)))</formula>
    </cfRule>
  </conditionalFormatting>
  <conditionalFormatting sqref="I438:I440">
    <cfRule type="cellIs" dxfId="1421" priority="1419" operator="lessThan">
      <formula>0</formula>
    </cfRule>
  </conditionalFormatting>
  <conditionalFormatting sqref="D438:D440">
    <cfRule type="containsText" dxfId="1420" priority="1417" operator="containsText" text="Dec">
      <formula>NOT(ISERROR(SEARCH("Dec",D438)))</formula>
    </cfRule>
    <cfRule type="containsText" dxfId="1419" priority="1418" operator="containsText" text="Inc">
      <formula>NOT(ISERROR(SEARCH("Inc",D438)))</formula>
    </cfRule>
  </conditionalFormatting>
  <conditionalFormatting sqref="F438:F440">
    <cfRule type="cellIs" dxfId="1418" priority="1415" operator="equal">
      <formula>"Unlocked"</formula>
    </cfRule>
    <cfRule type="cellIs" dxfId="1417" priority="1416" operator="equal">
      <formula>"Locked"</formula>
    </cfRule>
  </conditionalFormatting>
  <conditionalFormatting sqref="G438:G440">
    <cfRule type="containsText" dxfId="1416" priority="1414" operator="containsText" text="Param">
      <formula>NOT(ISERROR(SEARCH("Param",G438)))</formula>
    </cfRule>
  </conditionalFormatting>
  <conditionalFormatting sqref="I438:I440">
    <cfRule type="cellIs" dxfId="1415" priority="1413" operator="lessThan">
      <formula>0</formula>
    </cfRule>
  </conditionalFormatting>
  <conditionalFormatting sqref="D438:D440">
    <cfRule type="containsText" dxfId="1414" priority="1411" operator="containsText" text="Dec">
      <formula>NOT(ISERROR(SEARCH("Dec",D438)))</formula>
    </cfRule>
    <cfRule type="containsText" dxfId="1413" priority="1412" operator="containsText" text="Inc">
      <formula>NOT(ISERROR(SEARCH("Inc",D438)))</formula>
    </cfRule>
  </conditionalFormatting>
  <conditionalFormatting sqref="F438:F440">
    <cfRule type="cellIs" dxfId="1412" priority="1409" operator="equal">
      <formula>"Unlocked"</formula>
    </cfRule>
    <cfRule type="cellIs" dxfId="1411" priority="1410" operator="equal">
      <formula>"Locked"</formula>
    </cfRule>
  </conditionalFormatting>
  <conditionalFormatting sqref="G438:G440">
    <cfRule type="containsText" dxfId="1410" priority="1408" operator="containsText" text="Param">
      <formula>NOT(ISERROR(SEARCH("Param",G438)))</formula>
    </cfRule>
  </conditionalFormatting>
  <conditionalFormatting sqref="I438:I440">
    <cfRule type="cellIs" dxfId="1409" priority="1407" operator="lessThan">
      <formula>0</formula>
    </cfRule>
  </conditionalFormatting>
  <conditionalFormatting sqref="D438:D440">
    <cfRule type="containsText" dxfId="1408" priority="1405" operator="containsText" text="Dec">
      <formula>NOT(ISERROR(SEARCH("Dec",D438)))</formula>
    </cfRule>
    <cfRule type="containsText" dxfId="1407" priority="1406" operator="containsText" text="Inc">
      <formula>NOT(ISERROR(SEARCH("Inc",D438)))</formula>
    </cfRule>
  </conditionalFormatting>
  <conditionalFormatting sqref="F438:F439">
    <cfRule type="cellIs" dxfId="1406" priority="1403" operator="equal">
      <formula>"Unlocked"</formula>
    </cfRule>
    <cfRule type="cellIs" dxfId="1405" priority="1404" operator="equal">
      <formula>"Locked"</formula>
    </cfRule>
  </conditionalFormatting>
  <conditionalFormatting sqref="G438:G439">
    <cfRule type="containsText" dxfId="1404" priority="1402" operator="containsText" text="Param">
      <formula>NOT(ISERROR(SEARCH("Param",G438)))</formula>
    </cfRule>
  </conditionalFormatting>
  <conditionalFormatting sqref="I438:I439">
    <cfRule type="cellIs" dxfId="1403" priority="1401" operator="lessThan">
      <formula>0</formula>
    </cfRule>
  </conditionalFormatting>
  <conditionalFormatting sqref="D438:D439">
    <cfRule type="containsText" dxfId="1402" priority="1399" operator="containsText" text="Dec">
      <formula>NOT(ISERROR(SEARCH("Dec",D438)))</formula>
    </cfRule>
    <cfRule type="containsText" dxfId="1401" priority="1400" operator="containsText" text="Inc">
      <formula>NOT(ISERROR(SEARCH("Inc",D438)))</formula>
    </cfRule>
  </conditionalFormatting>
  <conditionalFormatting sqref="F438:F439">
    <cfRule type="cellIs" dxfId="1400" priority="1397" operator="equal">
      <formula>"Unlocked"</formula>
    </cfRule>
    <cfRule type="cellIs" dxfId="1399" priority="1398" operator="equal">
      <formula>"Locked"</formula>
    </cfRule>
  </conditionalFormatting>
  <conditionalFormatting sqref="G438:G439">
    <cfRule type="containsText" dxfId="1398" priority="1396" operator="containsText" text="Param">
      <formula>NOT(ISERROR(SEARCH("Param",G438)))</formula>
    </cfRule>
  </conditionalFormatting>
  <conditionalFormatting sqref="I438:I439">
    <cfRule type="cellIs" dxfId="1397" priority="1395" operator="lessThan">
      <formula>0</formula>
    </cfRule>
  </conditionalFormatting>
  <conditionalFormatting sqref="D438:D439">
    <cfRule type="containsText" dxfId="1396" priority="1393" operator="containsText" text="Dec">
      <formula>NOT(ISERROR(SEARCH("Dec",D438)))</formula>
    </cfRule>
    <cfRule type="containsText" dxfId="1395" priority="1394" operator="containsText" text="Inc">
      <formula>NOT(ISERROR(SEARCH("Inc",D438)))</formula>
    </cfRule>
  </conditionalFormatting>
  <conditionalFormatting sqref="F438:F439">
    <cfRule type="cellIs" dxfId="1394" priority="1391" operator="equal">
      <formula>"Unlocked"</formula>
    </cfRule>
    <cfRule type="cellIs" dxfId="1393" priority="1392" operator="equal">
      <formula>"Locked"</formula>
    </cfRule>
  </conditionalFormatting>
  <conditionalFormatting sqref="G438:G439">
    <cfRule type="containsText" dxfId="1392" priority="1390" operator="containsText" text="Param">
      <formula>NOT(ISERROR(SEARCH("Param",G438)))</formula>
    </cfRule>
  </conditionalFormatting>
  <conditionalFormatting sqref="I438:I439">
    <cfRule type="cellIs" dxfId="1391" priority="1389" operator="lessThan">
      <formula>0</formula>
    </cfRule>
  </conditionalFormatting>
  <conditionalFormatting sqref="D438:D439">
    <cfRule type="containsText" dxfId="1390" priority="1387" operator="containsText" text="Dec">
      <formula>NOT(ISERROR(SEARCH("Dec",D438)))</formula>
    </cfRule>
    <cfRule type="containsText" dxfId="1389" priority="1388" operator="containsText" text="Inc">
      <formula>NOT(ISERROR(SEARCH("Inc",D438)))</formula>
    </cfRule>
  </conditionalFormatting>
  <conditionalFormatting sqref="F438:F439">
    <cfRule type="cellIs" dxfId="1388" priority="1385" operator="equal">
      <formula>"Unlocked"</formula>
    </cfRule>
    <cfRule type="cellIs" dxfId="1387" priority="1386" operator="equal">
      <formula>"Locked"</formula>
    </cfRule>
  </conditionalFormatting>
  <conditionalFormatting sqref="G438:G439">
    <cfRule type="containsText" dxfId="1386" priority="1384" operator="containsText" text="Param">
      <formula>NOT(ISERROR(SEARCH("Param",G438)))</formula>
    </cfRule>
  </conditionalFormatting>
  <conditionalFormatting sqref="I438:I439">
    <cfRule type="cellIs" dxfId="1385" priority="1383" operator="lessThan">
      <formula>0</formula>
    </cfRule>
  </conditionalFormatting>
  <conditionalFormatting sqref="D438:D439">
    <cfRule type="containsText" dxfId="1384" priority="1381" operator="containsText" text="Dec">
      <formula>NOT(ISERROR(SEARCH("Dec",D438)))</formula>
    </cfRule>
    <cfRule type="containsText" dxfId="1383" priority="1382" operator="containsText" text="Inc">
      <formula>NOT(ISERROR(SEARCH("Inc",D438)))</formula>
    </cfRule>
  </conditionalFormatting>
  <conditionalFormatting sqref="F438:F439">
    <cfRule type="cellIs" dxfId="1382" priority="1379" operator="equal">
      <formula>"Unlocked"</formula>
    </cfRule>
    <cfRule type="cellIs" dxfId="1381" priority="1380" operator="equal">
      <formula>"Locked"</formula>
    </cfRule>
  </conditionalFormatting>
  <conditionalFormatting sqref="G438:G439">
    <cfRule type="containsText" dxfId="1380" priority="1378" operator="containsText" text="Param">
      <formula>NOT(ISERROR(SEARCH("Param",G438)))</formula>
    </cfRule>
  </conditionalFormatting>
  <conditionalFormatting sqref="I438:I439">
    <cfRule type="cellIs" dxfId="1379" priority="1377" operator="lessThan">
      <formula>0</formula>
    </cfRule>
  </conditionalFormatting>
  <conditionalFormatting sqref="D438:D439">
    <cfRule type="containsText" dxfId="1378" priority="1375" operator="containsText" text="Dec">
      <formula>NOT(ISERROR(SEARCH("Dec",D438)))</formula>
    </cfRule>
    <cfRule type="containsText" dxfId="1377" priority="1376" operator="containsText" text="Inc">
      <formula>NOT(ISERROR(SEARCH("Inc",D438)))</formula>
    </cfRule>
  </conditionalFormatting>
  <conditionalFormatting sqref="F438:F439">
    <cfRule type="cellIs" dxfId="1376" priority="1373" operator="equal">
      <formula>"Unlocked"</formula>
    </cfRule>
    <cfRule type="cellIs" dxfId="1375" priority="1374" operator="equal">
      <formula>"Locked"</formula>
    </cfRule>
  </conditionalFormatting>
  <conditionalFormatting sqref="G438:G439">
    <cfRule type="containsText" dxfId="1374" priority="1372" operator="containsText" text="Param">
      <formula>NOT(ISERROR(SEARCH("Param",G438)))</formula>
    </cfRule>
  </conditionalFormatting>
  <conditionalFormatting sqref="I438:I439">
    <cfRule type="cellIs" dxfId="1373" priority="1371" operator="lessThan">
      <formula>0</formula>
    </cfRule>
  </conditionalFormatting>
  <conditionalFormatting sqref="D438:D439">
    <cfRule type="containsText" dxfId="1372" priority="1369" operator="containsText" text="Dec">
      <formula>NOT(ISERROR(SEARCH("Dec",D438)))</formula>
    </cfRule>
    <cfRule type="containsText" dxfId="1371" priority="1370" operator="containsText" text="Inc">
      <formula>NOT(ISERROR(SEARCH("Inc",D438)))</formula>
    </cfRule>
  </conditionalFormatting>
  <conditionalFormatting sqref="F438:F439">
    <cfRule type="cellIs" dxfId="1370" priority="1367" operator="equal">
      <formula>"Unlocked"</formula>
    </cfRule>
    <cfRule type="cellIs" dxfId="1369" priority="1368" operator="equal">
      <formula>"Locked"</formula>
    </cfRule>
  </conditionalFormatting>
  <conditionalFormatting sqref="G438:G439">
    <cfRule type="containsText" dxfId="1368" priority="1366" operator="containsText" text="Param">
      <formula>NOT(ISERROR(SEARCH("Param",G438)))</formula>
    </cfRule>
  </conditionalFormatting>
  <conditionalFormatting sqref="I438:I439">
    <cfRule type="cellIs" dxfId="1367" priority="1365" operator="lessThan">
      <formula>0</formula>
    </cfRule>
  </conditionalFormatting>
  <conditionalFormatting sqref="D438:D439">
    <cfRule type="containsText" dxfId="1366" priority="1363" operator="containsText" text="Dec">
      <formula>NOT(ISERROR(SEARCH("Dec",D438)))</formula>
    </cfRule>
    <cfRule type="containsText" dxfId="1365" priority="1364" operator="containsText" text="Inc">
      <formula>NOT(ISERROR(SEARCH("Inc",D438)))</formula>
    </cfRule>
  </conditionalFormatting>
  <conditionalFormatting sqref="F438:F439">
    <cfRule type="cellIs" dxfId="1364" priority="1361" operator="equal">
      <formula>"Unlocked"</formula>
    </cfRule>
    <cfRule type="cellIs" dxfId="1363" priority="1362" operator="equal">
      <formula>"Locked"</formula>
    </cfRule>
  </conditionalFormatting>
  <conditionalFormatting sqref="G438:G439">
    <cfRule type="containsText" dxfId="1362" priority="1360" operator="containsText" text="Param">
      <formula>NOT(ISERROR(SEARCH("Param",G438)))</formula>
    </cfRule>
  </conditionalFormatting>
  <conditionalFormatting sqref="I438:I439">
    <cfRule type="cellIs" dxfId="1361" priority="1359" operator="lessThan">
      <formula>0</formula>
    </cfRule>
  </conditionalFormatting>
  <conditionalFormatting sqref="D438:D439">
    <cfRule type="containsText" dxfId="1360" priority="1357" operator="containsText" text="Dec">
      <formula>NOT(ISERROR(SEARCH("Dec",D438)))</formula>
    </cfRule>
    <cfRule type="containsText" dxfId="1359" priority="1358" operator="containsText" text="Inc">
      <formula>NOT(ISERROR(SEARCH("Inc",D438)))</formula>
    </cfRule>
  </conditionalFormatting>
  <conditionalFormatting sqref="F438:F439">
    <cfRule type="cellIs" dxfId="1358" priority="1355" operator="equal">
      <formula>"Unlocked"</formula>
    </cfRule>
    <cfRule type="cellIs" dxfId="1357" priority="1356" operator="equal">
      <formula>"Locked"</formula>
    </cfRule>
  </conditionalFormatting>
  <conditionalFormatting sqref="G438:G439">
    <cfRule type="containsText" dxfId="1356" priority="1354" operator="containsText" text="Param">
      <formula>NOT(ISERROR(SEARCH("Param",G438)))</formula>
    </cfRule>
  </conditionalFormatting>
  <conditionalFormatting sqref="I438:I439">
    <cfRule type="cellIs" dxfId="1355" priority="1353" operator="lessThan">
      <formula>0</formula>
    </cfRule>
  </conditionalFormatting>
  <conditionalFormatting sqref="D438:D439">
    <cfRule type="containsText" dxfId="1354" priority="1351" operator="containsText" text="Dec">
      <formula>NOT(ISERROR(SEARCH("Dec",D438)))</formula>
    </cfRule>
    <cfRule type="containsText" dxfId="1353" priority="1352" operator="containsText" text="Inc">
      <formula>NOT(ISERROR(SEARCH("Inc",D438)))</formula>
    </cfRule>
  </conditionalFormatting>
  <conditionalFormatting sqref="F438:F439">
    <cfRule type="cellIs" dxfId="1352" priority="1349" operator="equal">
      <formula>"Unlocked"</formula>
    </cfRule>
    <cfRule type="cellIs" dxfId="1351" priority="1350" operator="equal">
      <formula>"Locked"</formula>
    </cfRule>
  </conditionalFormatting>
  <conditionalFormatting sqref="G438:G439">
    <cfRule type="containsText" dxfId="1350" priority="1348" operator="containsText" text="Param">
      <formula>NOT(ISERROR(SEARCH("Param",G438)))</formula>
    </cfRule>
  </conditionalFormatting>
  <conditionalFormatting sqref="I438:I439">
    <cfRule type="cellIs" dxfId="1349" priority="1347" operator="lessThan">
      <formula>0</formula>
    </cfRule>
  </conditionalFormatting>
  <conditionalFormatting sqref="D438:D439">
    <cfRule type="containsText" dxfId="1348" priority="1345" operator="containsText" text="Dec">
      <formula>NOT(ISERROR(SEARCH("Dec",D438)))</formula>
    </cfRule>
    <cfRule type="containsText" dxfId="1347" priority="1346" operator="containsText" text="Inc">
      <formula>NOT(ISERROR(SEARCH("Inc",D438)))</formula>
    </cfRule>
  </conditionalFormatting>
  <conditionalFormatting sqref="F438:F439">
    <cfRule type="cellIs" dxfId="1346" priority="1343" operator="equal">
      <formula>"Unlocked"</formula>
    </cfRule>
    <cfRule type="cellIs" dxfId="1345" priority="1344" operator="equal">
      <formula>"Locked"</formula>
    </cfRule>
  </conditionalFormatting>
  <conditionalFormatting sqref="G438:G439">
    <cfRule type="containsText" dxfId="1344" priority="1342" operator="containsText" text="Param">
      <formula>NOT(ISERROR(SEARCH("Param",G438)))</formula>
    </cfRule>
  </conditionalFormatting>
  <conditionalFormatting sqref="I438:I439">
    <cfRule type="cellIs" dxfId="1343" priority="1341" operator="lessThan">
      <formula>0</formula>
    </cfRule>
  </conditionalFormatting>
  <conditionalFormatting sqref="D438:D439">
    <cfRule type="containsText" dxfId="1342" priority="1339" operator="containsText" text="Dec">
      <formula>NOT(ISERROR(SEARCH("Dec",D438)))</formula>
    </cfRule>
    <cfRule type="containsText" dxfId="1341" priority="1340" operator="containsText" text="Inc">
      <formula>NOT(ISERROR(SEARCH("Inc",D438)))</formula>
    </cfRule>
  </conditionalFormatting>
  <conditionalFormatting sqref="F438:F439">
    <cfRule type="cellIs" dxfId="1340" priority="1337" operator="equal">
      <formula>"Unlocked"</formula>
    </cfRule>
    <cfRule type="cellIs" dxfId="1339" priority="1338" operator="equal">
      <formula>"Locked"</formula>
    </cfRule>
  </conditionalFormatting>
  <conditionalFormatting sqref="G438:G439">
    <cfRule type="containsText" dxfId="1338" priority="1336" operator="containsText" text="Param">
      <formula>NOT(ISERROR(SEARCH("Param",G438)))</formula>
    </cfRule>
  </conditionalFormatting>
  <conditionalFormatting sqref="I438:I439">
    <cfRule type="cellIs" dxfId="1337" priority="1335" operator="lessThan">
      <formula>0</formula>
    </cfRule>
  </conditionalFormatting>
  <conditionalFormatting sqref="D438:D439">
    <cfRule type="containsText" dxfId="1336" priority="1333" operator="containsText" text="Dec">
      <formula>NOT(ISERROR(SEARCH("Dec",D438)))</formula>
    </cfRule>
    <cfRule type="containsText" dxfId="1335" priority="1334" operator="containsText" text="Inc">
      <formula>NOT(ISERROR(SEARCH("Inc",D438)))</formula>
    </cfRule>
  </conditionalFormatting>
  <conditionalFormatting sqref="F438:F439">
    <cfRule type="cellIs" dxfId="1334" priority="1331" operator="equal">
      <formula>"Unlocked"</formula>
    </cfRule>
    <cfRule type="cellIs" dxfId="1333" priority="1332" operator="equal">
      <formula>"Locked"</formula>
    </cfRule>
  </conditionalFormatting>
  <conditionalFormatting sqref="G438:G439">
    <cfRule type="containsText" dxfId="1332" priority="1330" operator="containsText" text="Param">
      <formula>NOT(ISERROR(SEARCH("Param",G438)))</formula>
    </cfRule>
  </conditionalFormatting>
  <conditionalFormatting sqref="I438:I439">
    <cfRule type="cellIs" dxfId="1331" priority="1329" operator="lessThan">
      <formula>0</formula>
    </cfRule>
  </conditionalFormatting>
  <conditionalFormatting sqref="D438:D439">
    <cfRule type="containsText" dxfId="1330" priority="1327" operator="containsText" text="Dec">
      <formula>NOT(ISERROR(SEARCH("Dec",D438)))</formula>
    </cfRule>
    <cfRule type="containsText" dxfId="1329" priority="1328" operator="containsText" text="Inc">
      <formula>NOT(ISERROR(SEARCH("Inc",D438)))</formula>
    </cfRule>
  </conditionalFormatting>
  <conditionalFormatting sqref="F438:F439">
    <cfRule type="cellIs" dxfId="1328" priority="1325" operator="equal">
      <formula>"Unlocked"</formula>
    </cfRule>
    <cfRule type="cellIs" dxfId="1327" priority="1326" operator="equal">
      <formula>"Locked"</formula>
    </cfRule>
  </conditionalFormatting>
  <conditionalFormatting sqref="G438:G439">
    <cfRule type="containsText" dxfId="1326" priority="1324" operator="containsText" text="Param">
      <formula>NOT(ISERROR(SEARCH("Param",G438)))</formula>
    </cfRule>
  </conditionalFormatting>
  <conditionalFormatting sqref="I438:I439">
    <cfRule type="cellIs" dxfId="1325" priority="1323" operator="lessThan">
      <formula>0</formula>
    </cfRule>
  </conditionalFormatting>
  <conditionalFormatting sqref="D438:D439">
    <cfRule type="containsText" dxfId="1324" priority="1321" operator="containsText" text="Dec">
      <formula>NOT(ISERROR(SEARCH("Dec",D438)))</formula>
    </cfRule>
    <cfRule type="containsText" dxfId="1323" priority="1322" operator="containsText" text="Inc">
      <formula>NOT(ISERROR(SEARCH("Inc",D438)))</formula>
    </cfRule>
  </conditionalFormatting>
  <conditionalFormatting sqref="F438:F439">
    <cfRule type="cellIs" dxfId="1322" priority="1319" operator="equal">
      <formula>"Unlocked"</formula>
    </cfRule>
    <cfRule type="cellIs" dxfId="1321" priority="1320" operator="equal">
      <formula>"Locked"</formula>
    </cfRule>
  </conditionalFormatting>
  <conditionalFormatting sqref="G438:G439">
    <cfRule type="containsText" dxfId="1320" priority="1318" operator="containsText" text="Param">
      <formula>NOT(ISERROR(SEARCH("Param",G438)))</formula>
    </cfRule>
  </conditionalFormatting>
  <conditionalFormatting sqref="I438:I439">
    <cfRule type="cellIs" dxfId="1319" priority="1317" operator="lessThan">
      <formula>0</formula>
    </cfRule>
  </conditionalFormatting>
  <conditionalFormatting sqref="D438:D439">
    <cfRule type="containsText" dxfId="1318" priority="1315" operator="containsText" text="Dec">
      <formula>NOT(ISERROR(SEARCH("Dec",D438)))</formula>
    </cfRule>
    <cfRule type="containsText" dxfId="1317" priority="1316" operator="containsText" text="Inc">
      <formula>NOT(ISERROR(SEARCH("Inc",D438)))</formula>
    </cfRule>
  </conditionalFormatting>
  <conditionalFormatting sqref="F438:F439">
    <cfRule type="cellIs" dxfId="1316" priority="1313" operator="equal">
      <formula>"Unlocked"</formula>
    </cfRule>
    <cfRule type="cellIs" dxfId="1315" priority="1314" operator="equal">
      <formula>"Locked"</formula>
    </cfRule>
  </conditionalFormatting>
  <conditionalFormatting sqref="G438:G439">
    <cfRule type="containsText" dxfId="1314" priority="1312" operator="containsText" text="Param">
      <formula>NOT(ISERROR(SEARCH("Param",G438)))</formula>
    </cfRule>
  </conditionalFormatting>
  <conditionalFormatting sqref="I438:I439">
    <cfRule type="cellIs" dxfId="1313" priority="1311" operator="lessThan">
      <formula>0</formula>
    </cfRule>
  </conditionalFormatting>
  <conditionalFormatting sqref="D438:D439">
    <cfRule type="containsText" dxfId="1312" priority="1309" operator="containsText" text="Dec">
      <formula>NOT(ISERROR(SEARCH("Dec",D438)))</formula>
    </cfRule>
    <cfRule type="containsText" dxfId="1311" priority="1310" operator="containsText" text="Inc">
      <formula>NOT(ISERROR(SEARCH("Inc",D438)))</formula>
    </cfRule>
  </conditionalFormatting>
  <conditionalFormatting sqref="F438:F439">
    <cfRule type="cellIs" dxfId="1310" priority="1307" operator="equal">
      <formula>"Unlocked"</formula>
    </cfRule>
    <cfRule type="cellIs" dxfId="1309" priority="1308" operator="equal">
      <formula>"Locked"</formula>
    </cfRule>
  </conditionalFormatting>
  <conditionalFormatting sqref="G438:G439">
    <cfRule type="containsText" dxfId="1308" priority="1306" operator="containsText" text="Param">
      <formula>NOT(ISERROR(SEARCH("Param",G438)))</formula>
    </cfRule>
  </conditionalFormatting>
  <conditionalFormatting sqref="I438:I439">
    <cfRule type="cellIs" dxfId="1307" priority="1305" operator="lessThan">
      <formula>0</formula>
    </cfRule>
  </conditionalFormatting>
  <conditionalFormatting sqref="D438:D439">
    <cfRule type="containsText" dxfId="1306" priority="1303" operator="containsText" text="Dec">
      <formula>NOT(ISERROR(SEARCH("Dec",D438)))</formula>
    </cfRule>
    <cfRule type="containsText" dxfId="1305" priority="1304" operator="containsText" text="Inc">
      <formula>NOT(ISERROR(SEARCH("Inc",D438)))</formula>
    </cfRule>
  </conditionalFormatting>
  <conditionalFormatting sqref="F438:F439">
    <cfRule type="cellIs" dxfId="1304" priority="1301" operator="equal">
      <formula>"Unlocked"</formula>
    </cfRule>
    <cfRule type="cellIs" dxfId="1303" priority="1302" operator="equal">
      <formula>"Locked"</formula>
    </cfRule>
  </conditionalFormatting>
  <conditionalFormatting sqref="G438:G439">
    <cfRule type="containsText" dxfId="1302" priority="1300" operator="containsText" text="Param">
      <formula>NOT(ISERROR(SEARCH("Param",G438)))</formula>
    </cfRule>
  </conditionalFormatting>
  <conditionalFormatting sqref="I438:I439">
    <cfRule type="cellIs" dxfId="1301" priority="1299" operator="lessThan">
      <formula>0</formula>
    </cfRule>
  </conditionalFormatting>
  <conditionalFormatting sqref="D438:D439">
    <cfRule type="containsText" dxfId="1300" priority="1297" operator="containsText" text="Dec">
      <formula>NOT(ISERROR(SEARCH("Dec",D438)))</formula>
    </cfRule>
    <cfRule type="containsText" dxfId="1299" priority="1298" operator="containsText" text="Inc">
      <formula>NOT(ISERROR(SEARCH("Inc",D438)))</formula>
    </cfRule>
  </conditionalFormatting>
  <conditionalFormatting sqref="F438:F439">
    <cfRule type="cellIs" dxfId="1298" priority="1295" operator="equal">
      <formula>"Unlocked"</formula>
    </cfRule>
    <cfRule type="cellIs" dxfId="1297" priority="1296" operator="equal">
      <formula>"Locked"</formula>
    </cfRule>
  </conditionalFormatting>
  <conditionalFormatting sqref="G438:G439">
    <cfRule type="containsText" dxfId="1296" priority="1294" operator="containsText" text="Param">
      <formula>NOT(ISERROR(SEARCH("Param",G438)))</formula>
    </cfRule>
  </conditionalFormatting>
  <conditionalFormatting sqref="I438:I439">
    <cfRule type="cellIs" dxfId="1295" priority="1293" operator="lessThan">
      <formula>0</formula>
    </cfRule>
  </conditionalFormatting>
  <conditionalFormatting sqref="D438:D439">
    <cfRule type="containsText" dxfId="1294" priority="1291" operator="containsText" text="Dec">
      <formula>NOT(ISERROR(SEARCH("Dec",D438)))</formula>
    </cfRule>
    <cfRule type="containsText" dxfId="1293" priority="1292" operator="containsText" text="Inc">
      <formula>NOT(ISERROR(SEARCH("Inc",D438)))</formula>
    </cfRule>
  </conditionalFormatting>
  <conditionalFormatting sqref="F440">
    <cfRule type="cellIs" dxfId="1292" priority="1289" operator="equal">
      <formula>"Unlocked"</formula>
    </cfRule>
    <cfRule type="cellIs" dxfId="1291" priority="1290" operator="equal">
      <formula>"Locked"</formula>
    </cfRule>
  </conditionalFormatting>
  <conditionalFormatting sqref="G440">
    <cfRule type="containsText" dxfId="1290" priority="1288" operator="containsText" text="Param">
      <formula>NOT(ISERROR(SEARCH("Param",G440)))</formula>
    </cfRule>
  </conditionalFormatting>
  <conditionalFormatting sqref="I440">
    <cfRule type="cellIs" dxfId="1289" priority="1287" operator="lessThan">
      <formula>0</formula>
    </cfRule>
  </conditionalFormatting>
  <conditionalFormatting sqref="D440">
    <cfRule type="containsText" dxfId="1288" priority="1285" operator="containsText" text="Dec">
      <formula>NOT(ISERROR(SEARCH("Dec",D440)))</formula>
    </cfRule>
    <cfRule type="containsText" dxfId="1287" priority="1286" operator="containsText" text="Inc">
      <formula>NOT(ISERROR(SEARCH("Inc",D440)))</formula>
    </cfRule>
  </conditionalFormatting>
  <conditionalFormatting sqref="F440">
    <cfRule type="cellIs" dxfId="1286" priority="1283" operator="equal">
      <formula>"Unlocked"</formula>
    </cfRule>
    <cfRule type="cellIs" dxfId="1285" priority="1284" operator="equal">
      <formula>"Locked"</formula>
    </cfRule>
  </conditionalFormatting>
  <conditionalFormatting sqref="G440">
    <cfRule type="containsText" dxfId="1284" priority="1282" operator="containsText" text="Param">
      <formula>NOT(ISERROR(SEARCH("Param",G440)))</formula>
    </cfRule>
  </conditionalFormatting>
  <conditionalFormatting sqref="I440">
    <cfRule type="cellIs" dxfId="1283" priority="1281" operator="lessThan">
      <formula>0</formula>
    </cfRule>
  </conditionalFormatting>
  <conditionalFormatting sqref="D440">
    <cfRule type="containsText" dxfId="1282" priority="1279" operator="containsText" text="Dec">
      <formula>NOT(ISERROR(SEARCH("Dec",D440)))</formula>
    </cfRule>
    <cfRule type="containsText" dxfId="1281" priority="1280" operator="containsText" text="Inc">
      <formula>NOT(ISERROR(SEARCH("Inc",D440)))</formula>
    </cfRule>
  </conditionalFormatting>
  <conditionalFormatting sqref="F440">
    <cfRule type="cellIs" dxfId="1280" priority="1277" operator="equal">
      <formula>"Unlocked"</formula>
    </cfRule>
    <cfRule type="cellIs" dxfId="1279" priority="1278" operator="equal">
      <formula>"Locked"</formula>
    </cfRule>
  </conditionalFormatting>
  <conditionalFormatting sqref="G440">
    <cfRule type="containsText" dxfId="1278" priority="1276" operator="containsText" text="Param">
      <formula>NOT(ISERROR(SEARCH("Param",G440)))</formula>
    </cfRule>
  </conditionalFormatting>
  <conditionalFormatting sqref="I440">
    <cfRule type="cellIs" dxfId="1277" priority="1275" operator="lessThan">
      <formula>0</formula>
    </cfRule>
  </conditionalFormatting>
  <conditionalFormatting sqref="D440">
    <cfRule type="containsText" dxfId="1276" priority="1273" operator="containsText" text="Dec">
      <formula>NOT(ISERROR(SEARCH("Dec",D440)))</formula>
    </cfRule>
    <cfRule type="containsText" dxfId="1275" priority="1274" operator="containsText" text="Inc">
      <formula>NOT(ISERROR(SEARCH("Inc",D440)))</formula>
    </cfRule>
  </conditionalFormatting>
  <conditionalFormatting sqref="F440">
    <cfRule type="cellIs" dxfId="1274" priority="1271" operator="equal">
      <formula>"Unlocked"</formula>
    </cfRule>
    <cfRule type="cellIs" dxfId="1273" priority="1272" operator="equal">
      <formula>"Locked"</formula>
    </cfRule>
  </conditionalFormatting>
  <conditionalFormatting sqref="G440">
    <cfRule type="containsText" dxfId="1272" priority="1270" operator="containsText" text="Param">
      <formula>NOT(ISERROR(SEARCH("Param",G440)))</formula>
    </cfRule>
  </conditionalFormatting>
  <conditionalFormatting sqref="I440">
    <cfRule type="cellIs" dxfId="1271" priority="1269" operator="lessThan">
      <formula>0</formula>
    </cfRule>
  </conditionalFormatting>
  <conditionalFormatting sqref="D440">
    <cfRule type="containsText" dxfId="1270" priority="1267" operator="containsText" text="Dec">
      <formula>NOT(ISERROR(SEARCH("Dec",D440)))</formula>
    </cfRule>
    <cfRule type="containsText" dxfId="1269" priority="1268" operator="containsText" text="Inc">
      <formula>NOT(ISERROR(SEARCH("Inc",D440)))</formula>
    </cfRule>
  </conditionalFormatting>
  <conditionalFormatting sqref="F440">
    <cfRule type="cellIs" dxfId="1268" priority="1265" operator="equal">
      <formula>"Unlocked"</formula>
    </cfRule>
    <cfRule type="cellIs" dxfId="1267" priority="1266" operator="equal">
      <formula>"Locked"</formula>
    </cfRule>
  </conditionalFormatting>
  <conditionalFormatting sqref="G440">
    <cfRule type="containsText" dxfId="1266" priority="1264" operator="containsText" text="Param">
      <formula>NOT(ISERROR(SEARCH("Param",G440)))</formula>
    </cfRule>
  </conditionalFormatting>
  <conditionalFormatting sqref="I440">
    <cfRule type="cellIs" dxfId="1265" priority="1263" operator="lessThan">
      <formula>0</formula>
    </cfRule>
  </conditionalFormatting>
  <conditionalFormatting sqref="D440">
    <cfRule type="containsText" dxfId="1264" priority="1261" operator="containsText" text="Dec">
      <formula>NOT(ISERROR(SEARCH("Dec",D440)))</formula>
    </cfRule>
    <cfRule type="containsText" dxfId="1263" priority="1262" operator="containsText" text="Inc">
      <formula>NOT(ISERROR(SEARCH("Inc",D440)))</formula>
    </cfRule>
  </conditionalFormatting>
  <conditionalFormatting sqref="F440">
    <cfRule type="cellIs" dxfId="1262" priority="1259" operator="equal">
      <formula>"Unlocked"</formula>
    </cfRule>
    <cfRule type="cellIs" dxfId="1261" priority="1260" operator="equal">
      <formula>"Locked"</formula>
    </cfRule>
  </conditionalFormatting>
  <conditionalFormatting sqref="G440">
    <cfRule type="containsText" dxfId="1260" priority="1258" operator="containsText" text="Param">
      <formula>NOT(ISERROR(SEARCH("Param",G440)))</formula>
    </cfRule>
  </conditionalFormatting>
  <conditionalFormatting sqref="I440">
    <cfRule type="cellIs" dxfId="1259" priority="1257" operator="lessThan">
      <formula>0</formula>
    </cfRule>
  </conditionalFormatting>
  <conditionalFormatting sqref="D440">
    <cfRule type="containsText" dxfId="1258" priority="1255" operator="containsText" text="Dec">
      <formula>NOT(ISERROR(SEARCH("Dec",D440)))</formula>
    </cfRule>
    <cfRule type="containsText" dxfId="1257" priority="1256" operator="containsText" text="Inc">
      <formula>NOT(ISERROR(SEARCH("Inc",D440)))</formula>
    </cfRule>
  </conditionalFormatting>
  <conditionalFormatting sqref="F440">
    <cfRule type="cellIs" dxfId="1256" priority="1253" operator="equal">
      <formula>"Unlocked"</formula>
    </cfRule>
    <cfRule type="cellIs" dxfId="1255" priority="1254" operator="equal">
      <formula>"Locked"</formula>
    </cfRule>
  </conditionalFormatting>
  <conditionalFormatting sqref="G440">
    <cfRule type="containsText" dxfId="1254" priority="1252" operator="containsText" text="Param">
      <formula>NOT(ISERROR(SEARCH("Param",G440)))</formula>
    </cfRule>
  </conditionalFormatting>
  <conditionalFormatting sqref="I440">
    <cfRule type="cellIs" dxfId="1253" priority="1251" operator="lessThan">
      <formula>0</formula>
    </cfRule>
  </conditionalFormatting>
  <conditionalFormatting sqref="D440">
    <cfRule type="containsText" dxfId="1252" priority="1249" operator="containsText" text="Dec">
      <formula>NOT(ISERROR(SEARCH("Dec",D440)))</formula>
    </cfRule>
    <cfRule type="containsText" dxfId="1251" priority="1250" operator="containsText" text="Inc">
      <formula>NOT(ISERROR(SEARCH("Inc",D440)))</formula>
    </cfRule>
  </conditionalFormatting>
  <conditionalFormatting sqref="F440">
    <cfRule type="cellIs" dxfId="1250" priority="1247" operator="equal">
      <formula>"Unlocked"</formula>
    </cfRule>
    <cfRule type="cellIs" dxfId="1249" priority="1248" operator="equal">
      <formula>"Locked"</formula>
    </cfRule>
  </conditionalFormatting>
  <conditionalFormatting sqref="G440">
    <cfRule type="containsText" dxfId="1248" priority="1246" operator="containsText" text="Param">
      <formula>NOT(ISERROR(SEARCH("Param",G440)))</formula>
    </cfRule>
  </conditionalFormatting>
  <conditionalFormatting sqref="I440">
    <cfRule type="cellIs" dxfId="1247" priority="1245" operator="lessThan">
      <formula>0</formula>
    </cfRule>
  </conditionalFormatting>
  <conditionalFormatting sqref="D440">
    <cfRule type="containsText" dxfId="1246" priority="1243" operator="containsText" text="Dec">
      <formula>NOT(ISERROR(SEARCH("Dec",D440)))</formula>
    </cfRule>
    <cfRule type="containsText" dxfId="1245" priority="1244" operator="containsText" text="Inc">
      <formula>NOT(ISERROR(SEARCH("Inc",D440)))</formula>
    </cfRule>
  </conditionalFormatting>
  <conditionalFormatting sqref="F440">
    <cfRule type="cellIs" dxfId="1244" priority="1241" operator="equal">
      <formula>"Unlocked"</formula>
    </cfRule>
    <cfRule type="cellIs" dxfId="1243" priority="1242" operator="equal">
      <formula>"Locked"</formula>
    </cfRule>
  </conditionalFormatting>
  <conditionalFormatting sqref="G440">
    <cfRule type="containsText" dxfId="1242" priority="1240" operator="containsText" text="Param">
      <formula>NOT(ISERROR(SEARCH("Param",G440)))</formula>
    </cfRule>
  </conditionalFormatting>
  <conditionalFormatting sqref="I440">
    <cfRule type="cellIs" dxfId="1241" priority="1239" operator="lessThan">
      <formula>0</formula>
    </cfRule>
  </conditionalFormatting>
  <conditionalFormatting sqref="D440">
    <cfRule type="containsText" dxfId="1240" priority="1237" operator="containsText" text="Dec">
      <formula>NOT(ISERROR(SEARCH("Dec",D440)))</formula>
    </cfRule>
    <cfRule type="containsText" dxfId="1239" priority="1238" operator="containsText" text="Inc">
      <formula>NOT(ISERROR(SEARCH("Inc",D440)))</formula>
    </cfRule>
  </conditionalFormatting>
  <conditionalFormatting sqref="F440">
    <cfRule type="cellIs" dxfId="1238" priority="1235" operator="equal">
      <formula>"Unlocked"</formula>
    </cfRule>
    <cfRule type="cellIs" dxfId="1237" priority="1236" operator="equal">
      <formula>"Locked"</formula>
    </cfRule>
  </conditionalFormatting>
  <conditionalFormatting sqref="G440">
    <cfRule type="containsText" dxfId="1236" priority="1234" operator="containsText" text="Param">
      <formula>NOT(ISERROR(SEARCH("Param",G440)))</formula>
    </cfRule>
  </conditionalFormatting>
  <conditionalFormatting sqref="I440">
    <cfRule type="cellIs" dxfId="1235" priority="1233" operator="lessThan">
      <formula>0</formula>
    </cfRule>
  </conditionalFormatting>
  <conditionalFormatting sqref="D440">
    <cfRule type="containsText" dxfId="1234" priority="1231" operator="containsText" text="Dec">
      <formula>NOT(ISERROR(SEARCH("Dec",D440)))</formula>
    </cfRule>
    <cfRule type="containsText" dxfId="1233" priority="1232" operator="containsText" text="Inc">
      <formula>NOT(ISERROR(SEARCH("Inc",D440)))</formula>
    </cfRule>
  </conditionalFormatting>
  <conditionalFormatting sqref="F440">
    <cfRule type="cellIs" dxfId="1232" priority="1229" operator="equal">
      <formula>"Unlocked"</formula>
    </cfRule>
    <cfRule type="cellIs" dxfId="1231" priority="1230" operator="equal">
      <formula>"Locked"</formula>
    </cfRule>
  </conditionalFormatting>
  <conditionalFormatting sqref="G440">
    <cfRule type="containsText" dxfId="1230" priority="1228" operator="containsText" text="Param">
      <formula>NOT(ISERROR(SEARCH("Param",G440)))</formula>
    </cfRule>
  </conditionalFormatting>
  <conditionalFormatting sqref="I440">
    <cfRule type="cellIs" dxfId="1229" priority="1227" operator="lessThan">
      <formula>0</formula>
    </cfRule>
  </conditionalFormatting>
  <conditionalFormatting sqref="D440">
    <cfRule type="containsText" dxfId="1228" priority="1225" operator="containsText" text="Dec">
      <formula>NOT(ISERROR(SEARCH("Dec",D440)))</formula>
    </cfRule>
    <cfRule type="containsText" dxfId="1227" priority="1226" operator="containsText" text="Inc">
      <formula>NOT(ISERROR(SEARCH("Inc",D440)))</formula>
    </cfRule>
  </conditionalFormatting>
  <conditionalFormatting sqref="F440">
    <cfRule type="cellIs" dxfId="1226" priority="1223" operator="equal">
      <formula>"Unlocked"</formula>
    </cfRule>
    <cfRule type="cellIs" dxfId="1225" priority="1224" operator="equal">
      <formula>"Locked"</formula>
    </cfRule>
  </conditionalFormatting>
  <conditionalFormatting sqref="G440">
    <cfRule type="containsText" dxfId="1224" priority="1222" operator="containsText" text="Param">
      <formula>NOT(ISERROR(SEARCH("Param",G440)))</formula>
    </cfRule>
  </conditionalFormatting>
  <conditionalFormatting sqref="I440">
    <cfRule type="cellIs" dxfId="1223" priority="1221" operator="lessThan">
      <formula>0</formula>
    </cfRule>
  </conditionalFormatting>
  <conditionalFormatting sqref="D440">
    <cfRule type="containsText" dxfId="1222" priority="1219" operator="containsText" text="Dec">
      <formula>NOT(ISERROR(SEARCH("Dec",D440)))</formula>
    </cfRule>
    <cfRule type="containsText" dxfId="1221" priority="1220" operator="containsText" text="Inc">
      <formula>NOT(ISERROR(SEARCH("Inc",D440)))</formula>
    </cfRule>
  </conditionalFormatting>
  <conditionalFormatting sqref="F440">
    <cfRule type="cellIs" dxfId="1220" priority="1217" operator="equal">
      <formula>"Unlocked"</formula>
    </cfRule>
    <cfRule type="cellIs" dxfId="1219" priority="1218" operator="equal">
      <formula>"Locked"</formula>
    </cfRule>
  </conditionalFormatting>
  <conditionalFormatting sqref="G440">
    <cfRule type="containsText" dxfId="1218" priority="1216" operator="containsText" text="Param">
      <formula>NOT(ISERROR(SEARCH("Param",G440)))</formula>
    </cfRule>
  </conditionalFormatting>
  <conditionalFormatting sqref="I440">
    <cfRule type="cellIs" dxfId="1217" priority="1215" operator="lessThan">
      <formula>0</formula>
    </cfRule>
  </conditionalFormatting>
  <conditionalFormatting sqref="D440">
    <cfRule type="containsText" dxfId="1216" priority="1213" operator="containsText" text="Dec">
      <formula>NOT(ISERROR(SEARCH("Dec",D440)))</formula>
    </cfRule>
    <cfRule type="containsText" dxfId="1215" priority="1214" operator="containsText" text="Inc">
      <formula>NOT(ISERROR(SEARCH("Inc",D440)))</formula>
    </cfRule>
  </conditionalFormatting>
  <conditionalFormatting sqref="F440">
    <cfRule type="cellIs" dxfId="1214" priority="1211" operator="equal">
      <formula>"Unlocked"</formula>
    </cfRule>
    <cfRule type="cellIs" dxfId="1213" priority="1212" operator="equal">
      <formula>"Locked"</formula>
    </cfRule>
  </conditionalFormatting>
  <conditionalFormatting sqref="G440">
    <cfRule type="containsText" dxfId="1212" priority="1210" operator="containsText" text="Param">
      <formula>NOT(ISERROR(SEARCH("Param",G440)))</formula>
    </cfRule>
  </conditionalFormatting>
  <conditionalFormatting sqref="I440">
    <cfRule type="cellIs" dxfId="1211" priority="1209" operator="lessThan">
      <formula>0</formula>
    </cfRule>
  </conditionalFormatting>
  <conditionalFormatting sqref="D440">
    <cfRule type="containsText" dxfId="1210" priority="1207" operator="containsText" text="Dec">
      <formula>NOT(ISERROR(SEARCH("Dec",D440)))</formula>
    </cfRule>
    <cfRule type="containsText" dxfId="1209" priority="1208" operator="containsText" text="Inc">
      <formula>NOT(ISERROR(SEARCH("Inc",D440)))</formula>
    </cfRule>
  </conditionalFormatting>
  <conditionalFormatting sqref="F440">
    <cfRule type="cellIs" dxfId="1208" priority="1205" operator="equal">
      <formula>"Unlocked"</formula>
    </cfRule>
    <cfRule type="cellIs" dxfId="1207" priority="1206" operator="equal">
      <formula>"Locked"</formula>
    </cfRule>
  </conditionalFormatting>
  <conditionalFormatting sqref="G440">
    <cfRule type="containsText" dxfId="1206" priority="1204" operator="containsText" text="Param">
      <formula>NOT(ISERROR(SEARCH("Param",G440)))</formula>
    </cfRule>
  </conditionalFormatting>
  <conditionalFormatting sqref="I440">
    <cfRule type="cellIs" dxfId="1205" priority="1203" operator="lessThan">
      <formula>0</formula>
    </cfRule>
  </conditionalFormatting>
  <conditionalFormatting sqref="D440">
    <cfRule type="containsText" dxfId="1204" priority="1201" operator="containsText" text="Dec">
      <formula>NOT(ISERROR(SEARCH("Dec",D440)))</formula>
    </cfRule>
    <cfRule type="containsText" dxfId="1203" priority="1202" operator="containsText" text="Inc">
      <formula>NOT(ISERROR(SEARCH("Inc",D440)))</formula>
    </cfRule>
  </conditionalFormatting>
  <conditionalFormatting sqref="F440">
    <cfRule type="cellIs" dxfId="1202" priority="1199" operator="equal">
      <formula>"Unlocked"</formula>
    </cfRule>
    <cfRule type="cellIs" dxfId="1201" priority="1200" operator="equal">
      <formula>"Locked"</formula>
    </cfRule>
  </conditionalFormatting>
  <conditionalFormatting sqref="G440">
    <cfRule type="containsText" dxfId="1200" priority="1198" operator="containsText" text="Param">
      <formula>NOT(ISERROR(SEARCH("Param",G440)))</formula>
    </cfRule>
  </conditionalFormatting>
  <conditionalFormatting sqref="I440">
    <cfRule type="cellIs" dxfId="1199" priority="1197" operator="lessThan">
      <formula>0</formula>
    </cfRule>
  </conditionalFormatting>
  <conditionalFormatting sqref="D440">
    <cfRule type="containsText" dxfId="1198" priority="1195" operator="containsText" text="Dec">
      <formula>NOT(ISERROR(SEARCH("Dec",D440)))</formula>
    </cfRule>
    <cfRule type="containsText" dxfId="1197" priority="1196" operator="containsText" text="Inc">
      <formula>NOT(ISERROR(SEARCH("Inc",D440)))</formula>
    </cfRule>
  </conditionalFormatting>
  <conditionalFormatting sqref="F440">
    <cfRule type="cellIs" dxfId="1196" priority="1193" operator="equal">
      <formula>"Unlocked"</formula>
    </cfRule>
    <cfRule type="cellIs" dxfId="1195" priority="1194" operator="equal">
      <formula>"Locked"</formula>
    </cfRule>
  </conditionalFormatting>
  <conditionalFormatting sqref="G440">
    <cfRule type="containsText" dxfId="1194" priority="1192" operator="containsText" text="Param">
      <formula>NOT(ISERROR(SEARCH("Param",G440)))</formula>
    </cfRule>
  </conditionalFormatting>
  <conditionalFormatting sqref="I440">
    <cfRule type="cellIs" dxfId="1193" priority="1191" operator="lessThan">
      <formula>0</formula>
    </cfRule>
  </conditionalFormatting>
  <conditionalFormatting sqref="D440">
    <cfRule type="containsText" dxfId="1192" priority="1189" operator="containsText" text="Dec">
      <formula>NOT(ISERROR(SEARCH("Dec",D440)))</formula>
    </cfRule>
    <cfRule type="containsText" dxfId="1191" priority="1190" operator="containsText" text="Inc">
      <formula>NOT(ISERROR(SEARCH("Inc",D440)))</formula>
    </cfRule>
  </conditionalFormatting>
  <conditionalFormatting sqref="F440">
    <cfRule type="cellIs" dxfId="1190" priority="1187" operator="equal">
      <formula>"Unlocked"</formula>
    </cfRule>
    <cfRule type="cellIs" dxfId="1189" priority="1188" operator="equal">
      <formula>"Locked"</formula>
    </cfRule>
  </conditionalFormatting>
  <conditionalFormatting sqref="G440">
    <cfRule type="containsText" dxfId="1188" priority="1186" operator="containsText" text="Param">
      <formula>NOT(ISERROR(SEARCH("Param",G440)))</formula>
    </cfRule>
  </conditionalFormatting>
  <conditionalFormatting sqref="I440">
    <cfRule type="cellIs" dxfId="1187" priority="1185" operator="lessThan">
      <formula>0</formula>
    </cfRule>
  </conditionalFormatting>
  <conditionalFormatting sqref="D440">
    <cfRule type="containsText" dxfId="1186" priority="1183" operator="containsText" text="Dec">
      <formula>NOT(ISERROR(SEARCH("Dec",D440)))</formula>
    </cfRule>
    <cfRule type="containsText" dxfId="1185" priority="1184" operator="containsText" text="Inc">
      <formula>NOT(ISERROR(SEARCH("Inc",D440)))</formula>
    </cfRule>
  </conditionalFormatting>
  <conditionalFormatting sqref="F440">
    <cfRule type="cellIs" dxfId="1184" priority="1181" operator="equal">
      <formula>"Unlocked"</formula>
    </cfRule>
    <cfRule type="cellIs" dxfId="1183" priority="1182" operator="equal">
      <formula>"Locked"</formula>
    </cfRule>
  </conditionalFormatting>
  <conditionalFormatting sqref="G440">
    <cfRule type="containsText" dxfId="1182" priority="1180" operator="containsText" text="Param">
      <formula>NOT(ISERROR(SEARCH("Param",G440)))</formula>
    </cfRule>
  </conditionalFormatting>
  <conditionalFormatting sqref="I440">
    <cfRule type="cellIs" dxfId="1181" priority="1179" operator="lessThan">
      <formula>0</formula>
    </cfRule>
  </conditionalFormatting>
  <conditionalFormatting sqref="D440">
    <cfRule type="containsText" dxfId="1180" priority="1177" operator="containsText" text="Dec">
      <formula>NOT(ISERROR(SEARCH("Dec",D440)))</formula>
    </cfRule>
    <cfRule type="containsText" dxfId="1179" priority="1178" operator="containsText" text="Inc">
      <formula>NOT(ISERROR(SEARCH("Inc",D440)))</formula>
    </cfRule>
  </conditionalFormatting>
  <conditionalFormatting sqref="F441:F443">
    <cfRule type="cellIs" dxfId="1178" priority="1175" operator="equal">
      <formula>"Unlocked"</formula>
    </cfRule>
    <cfRule type="cellIs" dxfId="1177" priority="1176" operator="equal">
      <formula>"Locked"</formula>
    </cfRule>
  </conditionalFormatting>
  <conditionalFormatting sqref="G441:G443">
    <cfRule type="containsText" dxfId="1176" priority="1174" operator="containsText" text="Param">
      <formula>NOT(ISERROR(SEARCH("Param",G441)))</formula>
    </cfRule>
  </conditionalFormatting>
  <conditionalFormatting sqref="I441:I443">
    <cfRule type="cellIs" dxfId="1175" priority="1173" operator="lessThan">
      <formula>0</formula>
    </cfRule>
  </conditionalFormatting>
  <conditionalFormatting sqref="D441:D443">
    <cfRule type="containsText" dxfId="1174" priority="1171" operator="containsText" text="Dec">
      <formula>NOT(ISERROR(SEARCH("Dec",D441)))</formula>
    </cfRule>
    <cfRule type="containsText" dxfId="1173" priority="1172" operator="containsText" text="Inc">
      <formula>NOT(ISERROR(SEARCH("Inc",D441)))</formula>
    </cfRule>
  </conditionalFormatting>
  <conditionalFormatting sqref="F441:F443">
    <cfRule type="cellIs" dxfId="1172" priority="1169" operator="equal">
      <formula>"Unlocked"</formula>
    </cfRule>
    <cfRule type="cellIs" dxfId="1171" priority="1170" operator="equal">
      <formula>"Locked"</formula>
    </cfRule>
  </conditionalFormatting>
  <conditionalFormatting sqref="G441:G443">
    <cfRule type="containsText" dxfId="1170" priority="1168" operator="containsText" text="Param">
      <formula>NOT(ISERROR(SEARCH("Param",G441)))</formula>
    </cfRule>
  </conditionalFormatting>
  <conditionalFormatting sqref="I441:I443">
    <cfRule type="cellIs" dxfId="1169" priority="1167" operator="lessThan">
      <formula>0</formula>
    </cfRule>
  </conditionalFormatting>
  <conditionalFormatting sqref="D441:D443">
    <cfRule type="containsText" dxfId="1168" priority="1165" operator="containsText" text="Dec">
      <formula>NOT(ISERROR(SEARCH("Dec",D441)))</formula>
    </cfRule>
    <cfRule type="containsText" dxfId="1167" priority="1166" operator="containsText" text="Inc">
      <formula>NOT(ISERROR(SEARCH("Inc",D441)))</formula>
    </cfRule>
  </conditionalFormatting>
  <conditionalFormatting sqref="F441:F443">
    <cfRule type="cellIs" dxfId="1166" priority="1163" operator="equal">
      <formula>"Unlocked"</formula>
    </cfRule>
    <cfRule type="cellIs" dxfId="1165" priority="1164" operator="equal">
      <formula>"Locked"</formula>
    </cfRule>
  </conditionalFormatting>
  <conditionalFormatting sqref="G441:G443">
    <cfRule type="containsText" dxfId="1164" priority="1162" operator="containsText" text="Param">
      <formula>NOT(ISERROR(SEARCH("Param",G441)))</formula>
    </cfRule>
  </conditionalFormatting>
  <conditionalFormatting sqref="I441:I443">
    <cfRule type="cellIs" dxfId="1163" priority="1161" operator="lessThan">
      <formula>0</formula>
    </cfRule>
  </conditionalFormatting>
  <conditionalFormatting sqref="D441:D443">
    <cfRule type="containsText" dxfId="1162" priority="1159" operator="containsText" text="Dec">
      <formula>NOT(ISERROR(SEARCH("Dec",D441)))</formula>
    </cfRule>
    <cfRule type="containsText" dxfId="1161" priority="1160" operator="containsText" text="Inc">
      <formula>NOT(ISERROR(SEARCH("Inc",D441)))</formula>
    </cfRule>
  </conditionalFormatting>
  <conditionalFormatting sqref="F441:F443">
    <cfRule type="cellIs" dxfId="1160" priority="1157" operator="equal">
      <formula>"Unlocked"</formula>
    </cfRule>
    <cfRule type="cellIs" dxfId="1159" priority="1158" operator="equal">
      <formula>"Locked"</formula>
    </cfRule>
  </conditionalFormatting>
  <conditionalFormatting sqref="G441:G443">
    <cfRule type="containsText" dxfId="1158" priority="1156" operator="containsText" text="Param">
      <formula>NOT(ISERROR(SEARCH("Param",G441)))</formula>
    </cfRule>
  </conditionalFormatting>
  <conditionalFormatting sqref="I441:I443">
    <cfRule type="cellIs" dxfId="1157" priority="1155" operator="lessThan">
      <formula>0</formula>
    </cfRule>
  </conditionalFormatting>
  <conditionalFormatting sqref="D441:D443">
    <cfRule type="containsText" dxfId="1156" priority="1153" operator="containsText" text="Dec">
      <formula>NOT(ISERROR(SEARCH("Dec",D441)))</formula>
    </cfRule>
    <cfRule type="containsText" dxfId="1155" priority="1154" operator="containsText" text="Inc">
      <formula>NOT(ISERROR(SEARCH("Inc",D441)))</formula>
    </cfRule>
  </conditionalFormatting>
  <conditionalFormatting sqref="F441:F443">
    <cfRule type="cellIs" dxfId="1154" priority="1151" operator="equal">
      <formula>"Unlocked"</formula>
    </cfRule>
    <cfRule type="cellIs" dxfId="1153" priority="1152" operator="equal">
      <formula>"Locked"</formula>
    </cfRule>
  </conditionalFormatting>
  <conditionalFormatting sqref="G441:G443">
    <cfRule type="containsText" dxfId="1152" priority="1150" operator="containsText" text="Param">
      <formula>NOT(ISERROR(SEARCH("Param",G441)))</formula>
    </cfRule>
  </conditionalFormatting>
  <conditionalFormatting sqref="I441:I443">
    <cfRule type="cellIs" dxfId="1151" priority="1149" operator="lessThan">
      <formula>0</formula>
    </cfRule>
  </conditionalFormatting>
  <conditionalFormatting sqref="D441:D443">
    <cfRule type="containsText" dxfId="1150" priority="1147" operator="containsText" text="Dec">
      <formula>NOT(ISERROR(SEARCH("Dec",D441)))</formula>
    </cfRule>
    <cfRule type="containsText" dxfId="1149" priority="1148" operator="containsText" text="Inc">
      <formula>NOT(ISERROR(SEARCH("Inc",D441)))</formula>
    </cfRule>
  </conditionalFormatting>
  <conditionalFormatting sqref="F441:F443">
    <cfRule type="cellIs" dxfId="1148" priority="1145" operator="equal">
      <formula>"Unlocked"</formula>
    </cfRule>
    <cfRule type="cellIs" dxfId="1147" priority="1146" operator="equal">
      <formula>"Locked"</formula>
    </cfRule>
  </conditionalFormatting>
  <conditionalFormatting sqref="G441:G443">
    <cfRule type="containsText" dxfId="1146" priority="1144" operator="containsText" text="Param">
      <formula>NOT(ISERROR(SEARCH("Param",G441)))</formula>
    </cfRule>
  </conditionalFormatting>
  <conditionalFormatting sqref="I441:I443">
    <cfRule type="cellIs" dxfId="1145" priority="1143" operator="lessThan">
      <formula>0</formula>
    </cfRule>
  </conditionalFormatting>
  <conditionalFormatting sqref="D441:D443">
    <cfRule type="containsText" dxfId="1144" priority="1141" operator="containsText" text="Dec">
      <formula>NOT(ISERROR(SEARCH("Dec",D441)))</formula>
    </cfRule>
    <cfRule type="containsText" dxfId="1143" priority="1142" operator="containsText" text="Inc">
      <formula>NOT(ISERROR(SEARCH("Inc",D441)))</formula>
    </cfRule>
  </conditionalFormatting>
  <conditionalFormatting sqref="F441:F443">
    <cfRule type="cellIs" dxfId="1142" priority="1139" operator="equal">
      <formula>"Unlocked"</formula>
    </cfRule>
    <cfRule type="cellIs" dxfId="1141" priority="1140" operator="equal">
      <formula>"Locked"</formula>
    </cfRule>
  </conditionalFormatting>
  <conditionalFormatting sqref="G441:G443">
    <cfRule type="containsText" dxfId="1140" priority="1138" operator="containsText" text="Param">
      <formula>NOT(ISERROR(SEARCH("Param",G441)))</formula>
    </cfRule>
  </conditionalFormatting>
  <conditionalFormatting sqref="I441:I443">
    <cfRule type="cellIs" dxfId="1139" priority="1137" operator="lessThan">
      <formula>0</formula>
    </cfRule>
  </conditionalFormatting>
  <conditionalFormatting sqref="D441:D443">
    <cfRule type="containsText" dxfId="1138" priority="1135" operator="containsText" text="Dec">
      <formula>NOT(ISERROR(SEARCH("Dec",D441)))</formula>
    </cfRule>
    <cfRule type="containsText" dxfId="1137" priority="1136" operator="containsText" text="Inc">
      <formula>NOT(ISERROR(SEARCH("Inc",D441)))</formula>
    </cfRule>
  </conditionalFormatting>
  <conditionalFormatting sqref="F441">
    <cfRule type="cellIs" dxfId="1136" priority="1133" operator="equal">
      <formula>"Unlocked"</formula>
    </cfRule>
    <cfRule type="cellIs" dxfId="1135" priority="1134" operator="equal">
      <formula>"Locked"</formula>
    </cfRule>
  </conditionalFormatting>
  <conditionalFormatting sqref="G441">
    <cfRule type="containsText" dxfId="1134" priority="1132" operator="containsText" text="Param">
      <formula>NOT(ISERROR(SEARCH("Param",G441)))</formula>
    </cfRule>
  </conditionalFormatting>
  <conditionalFormatting sqref="I441">
    <cfRule type="cellIs" dxfId="1133" priority="1131" operator="lessThan">
      <formula>0</formula>
    </cfRule>
  </conditionalFormatting>
  <conditionalFormatting sqref="D441">
    <cfRule type="containsText" dxfId="1132" priority="1129" operator="containsText" text="Dec">
      <formula>NOT(ISERROR(SEARCH("Dec",D441)))</formula>
    </cfRule>
    <cfRule type="containsText" dxfId="1131" priority="1130" operator="containsText" text="Inc">
      <formula>NOT(ISERROR(SEARCH("Inc",D441)))</formula>
    </cfRule>
  </conditionalFormatting>
  <conditionalFormatting sqref="F442:F443">
    <cfRule type="cellIs" dxfId="1130" priority="1127" operator="equal">
      <formula>"Unlocked"</formula>
    </cfRule>
    <cfRule type="cellIs" dxfId="1129" priority="1128" operator="equal">
      <formula>"Locked"</formula>
    </cfRule>
  </conditionalFormatting>
  <conditionalFormatting sqref="G442:G443">
    <cfRule type="containsText" dxfId="1128" priority="1126" operator="containsText" text="Param">
      <formula>NOT(ISERROR(SEARCH("Param",G442)))</formula>
    </cfRule>
  </conditionalFormatting>
  <conditionalFormatting sqref="I442:I443">
    <cfRule type="cellIs" dxfId="1127" priority="1125" operator="lessThan">
      <formula>0</formula>
    </cfRule>
  </conditionalFormatting>
  <conditionalFormatting sqref="D442:D443">
    <cfRule type="containsText" dxfId="1126" priority="1123" operator="containsText" text="Dec">
      <formula>NOT(ISERROR(SEARCH("Dec",D442)))</formula>
    </cfRule>
    <cfRule type="containsText" dxfId="1125" priority="1124" operator="containsText" text="Inc">
      <formula>NOT(ISERROR(SEARCH("Inc",D442)))</formula>
    </cfRule>
  </conditionalFormatting>
  <conditionalFormatting sqref="F444:F449">
    <cfRule type="cellIs" dxfId="1124" priority="1121" operator="equal">
      <formula>"Unlocked"</formula>
    </cfRule>
    <cfRule type="cellIs" dxfId="1123" priority="1122" operator="equal">
      <formula>"Locked"</formula>
    </cfRule>
  </conditionalFormatting>
  <conditionalFormatting sqref="G444:G449">
    <cfRule type="containsText" dxfId="1122" priority="1120" operator="containsText" text="Param">
      <formula>NOT(ISERROR(SEARCH("Param",G444)))</formula>
    </cfRule>
  </conditionalFormatting>
  <conditionalFormatting sqref="I444:I449">
    <cfRule type="cellIs" dxfId="1121" priority="1119" operator="lessThan">
      <formula>0</formula>
    </cfRule>
  </conditionalFormatting>
  <conditionalFormatting sqref="D444:D449">
    <cfRule type="containsText" dxfId="1120" priority="1117" operator="containsText" text="Dec">
      <formula>NOT(ISERROR(SEARCH("Dec",D444)))</formula>
    </cfRule>
    <cfRule type="containsText" dxfId="1119" priority="1118" operator="containsText" text="Inc">
      <formula>NOT(ISERROR(SEARCH("Inc",D444)))</formula>
    </cfRule>
  </conditionalFormatting>
  <conditionalFormatting sqref="F444:F449">
    <cfRule type="cellIs" dxfId="1118" priority="1115" operator="equal">
      <formula>"Unlocked"</formula>
    </cfRule>
    <cfRule type="cellIs" dxfId="1117" priority="1116" operator="equal">
      <formula>"Locked"</formula>
    </cfRule>
  </conditionalFormatting>
  <conditionalFormatting sqref="G444:G449">
    <cfRule type="containsText" dxfId="1116" priority="1114" operator="containsText" text="Param">
      <formula>NOT(ISERROR(SEARCH("Param",G444)))</formula>
    </cfRule>
  </conditionalFormatting>
  <conditionalFormatting sqref="I444:I449">
    <cfRule type="cellIs" dxfId="1115" priority="1113" operator="lessThan">
      <formula>0</formula>
    </cfRule>
  </conditionalFormatting>
  <conditionalFormatting sqref="D444:D449">
    <cfRule type="containsText" dxfId="1114" priority="1111" operator="containsText" text="Dec">
      <formula>NOT(ISERROR(SEARCH("Dec",D444)))</formula>
    </cfRule>
    <cfRule type="containsText" dxfId="1113" priority="1112" operator="containsText" text="Inc">
      <formula>NOT(ISERROR(SEARCH("Inc",D444)))</formula>
    </cfRule>
  </conditionalFormatting>
  <conditionalFormatting sqref="F444:F449">
    <cfRule type="cellIs" dxfId="1112" priority="1109" operator="equal">
      <formula>"Unlocked"</formula>
    </cfRule>
    <cfRule type="cellIs" dxfId="1111" priority="1110" operator="equal">
      <formula>"Locked"</formula>
    </cfRule>
  </conditionalFormatting>
  <conditionalFormatting sqref="G444:G449">
    <cfRule type="containsText" dxfId="1110" priority="1108" operator="containsText" text="Param">
      <formula>NOT(ISERROR(SEARCH("Param",G444)))</formula>
    </cfRule>
  </conditionalFormatting>
  <conditionalFormatting sqref="I444:I449">
    <cfRule type="cellIs" dxfId="1109" priority="1107" operator="lessThan">
      <formula>0</formula>
    </cfRule>
  </conditionalFormatting>
  <conditionalFormatting sqref="D444:D449">
    <cfRule type="containsText" dxfId="1108" priority="1105" operator="containsText" text="Dec">
      <formula>NOT(ISERROR(SEARCH("Dec",D444)))</formula>
    </cfRule>
    <cfRule type="containsText" dxfId="1107" priority="1106" operator="containsText" text="Inc">
      <formula>NOT(ISERROR(SEARCH("Inc",D444)))</formula>
    </cfRule>
  </conditionalFormatting>
  <conditionalFormatting sqref="F444:F449">
    <cfRule type="cellIs" dxfId="1106" priority="1103" operator="equal">
      <formula>"Unlocked"</formula>
    </cfRule>
    <cfRule type="cellIs" dxfId="1105" priority="1104" operator="equal">
      <formula>"Locked"</formula>
    </cfRule>
  </conditionalFormatting>
  <conditionalFormatting sqref="G444:G449">
    <cfRule type="containsText" dxfId="1104" priority="1102" operator="containsText" text="Param">
      <formula>NOT(ISERROR(SEARCH("Param",G444)))</formula>
    </cfRule>
  </conditionalFormatting>
  <conditionalFormatting sqref="I444:I449">
    <cfRule type="cellIs" dxfId="1103" priority="1101" operator="lessThan">
      <formula>0</formula>
    </cfRule>
  </conditionalFormatting>
  <conditionalFormatting sqref="D444:D449">
    <cfRule type="containsText" dxfId="1102" priority="1099" operator="containsText" text="Dec">
      <formula>NOT(ISERROR(SEARCH("Dec",D444)))</formula>
    </cfRule>
    <cfRule type="containsText" dxfId="1101" priority="1100" operator="containsText" text="Inc">
      <formula>NOT(ISERROR(SEARCH("Inc",D444)))</formula>
    </cfRule>
  </conditionalFormatting>
  <conditionalFormatting sqref="F444:F449">
    <cfRule type="cellIs" dxfId="1100" priority="1097" operator="equal">
      <formula>"Unlocked"</formula>
    </cfRule>
    <cfRule type="cellIs" dxfId="1099" priority="1098" operator="equal">
      <formula>"Locked"</formula>
    </cfRule>
  </conditionalFormatting>
  <conditionalFormatting sqref="G444:G449">
    <cfRule type="containsText" dxfId="1098" priority="1096" operator="containsText" text="Param">
      <formula>NOT(ISERROR(SEARCH("Param",G444)))</formula>
    </cfRule>
  </conditionalFormatting>
  <conditionalFormatting sqref="I444:I449">
    <cfRule type="cellIs" dxfId="1097" priority="1095" operator="lessThan">
      <formula>0</formula>
    </cfRule>
  </conditionalFormatting>
  <conditionalFormatting sqref="D444:D449">
    <cfRule type="containsText" dxfId="1096" priority="1093" operator="containsText" text="Dec">
      <formula>NOT(ISERROR(SEARCH("Dec",D444)))</formula>
    </cfRule>
    <cfRule type="containsText" dxfId="1095" priority="1094" operator="containsText" text="Inc">
      <formula>NOT(ISERROR(SEARCH("Inc",D444)))</formula>
    </cfRule>
  </conditionalFormatting>
  <conditionalFormatting sqref="F444:F449">
    <cfRule type="cellIs" dxfId="1094" priority="1091" operator="equal">
      <formula>"Unlocked"</formula>
    </cfRule>
    <cfRule type="cellIs" dxfId="1093" priority="1092" operator="equal">
      <formula>"Locked"</formula>
    </cfRule>
  </conditionalFormatting>
  <conditionalFormatting sqref="G444:G449">
    <cfRule type="containsText" dxfId="1092" priority="1090" operator="containsText" text="Param">
      <formula>NOT(ISERROR(SEARCH("Param",G444)))</formula>
    </cfRule>
  </conditionalFormatting>
  <conditionalFormatting sqref="I444:I449">
    <cfRule type="cellIs" dxfId="1091" priority="1089" operator="lessThan">
      <formula>0</formula>
    </cfRule>
  </conditionalFormatting>
  <conditionalFormatting sqref="D444:D449">
    <cfRule type="containsText" dxfId="1090" priority="1087" operator="containsText" text="Dec">
      <formula>NOT(ISERROR(SEARCH("Dec",D444)))</formula>
    </cfRule>
    <cfRule type="containsText" dxfId="1089" priority="1088" operator="containsText" text="Inc">
      <formula>NOT(ISERROR(SEARCH("Inc",D444)))</formula>
    </cfRule>
  </conditionalFormatting>
  <conditionalFormatting sqref="F444:F449">
    <cfRule type="cellIs" dxfId="1088" priority="1085" operator="equal">
      <formula>"Unlocked"</formula>
    </cfRule>
    <cfRule type="cellIs" dxfId="1087" priority="1086" operator="equal">
      <formula>"Locked"</formula>
    </cfRule>
  </conditionalFormatting>
  <conditionalFormatting sqref="G444:G449">
    <cfRule type="containsText" dxfId="1086" priority="1084" operator="containsText" text="Param">
      <formula>NOT(ISERROR(SEARCH("Param",G444)))</formula>
    </cfRule>
  </conditionalFormatting>
  <conditionalFormatting sqref="I444:I449">
    <cfRule type="cellIs" dxfId="1085" priority="1083" operator="lessThan">
      <formula>0</formula>
    </cfRule>
  </conditionalFormatting>
  <conditionalFormatting sqref="D444:D449">
    <cfRule type="containsText" dxfId="1084" priority="1081" operator="containsText" text="Dec">
      <formula>NOT(ISERROR(SEARCH("Dec",D444)))</formula>
    </cfRule>
    <cfRule type="containsText" dxfId="1083" priority="1082" operator="containsText" text="Inc">
      <formula>NOT(ISERROR(SEARCH("Inc",D444)))</formula>
    </cfRule>
  </conditionalFormatting>
  <conditionalFormatting sqref="F444:F446">
    <cfRule type="cellIs" dxfId="1082" priority="1079" operator="equal">
      <formula>"Unlocked"</formula>
    </cfRule>
    <cfRule type="cellIs" dxfId="1081" priority="1080" operator="equal">
      <formula>"Locked"</formula>
    </cfRule>
  </conditionalFormatting>
  <conditionalFormatting sqref="G444:G446">
    <cfRule type="containsText" dxfId="1080" priority="1078" operator="containsText" text="Param">
      <formula>NOT(ISERROR(SEARCH("Param",G444)))</formula>
    </cfRule>
  </conditionalFormatting>
  <conditionalFormatting sqref="I444:I446">
    <cfRule type="cellIs" dxfId="1079" priority="1077" operator="lessThan">
      <formula>0</formula>
    </cfRule>
  </conditionalFormatting>
  <conditionalFormatting sqref="D444:D446">
    <cfRule type="containsText" dxfId="1078" priority="1075" operator="containsText" text="Dec">
      <formula>NOT(ISERROR(SEARCH("Dec",D444)))</formula>
    </cfRule>
    <cfRule type="containsText" dxfId="1077" priority="1076" operator="containsText" text="Inc">
      <formula>NOT(ISERROR(SEARCH("Inc",D444)))</formula>
    </cfRule>
  </conditionalFormatting>
  <conditionalFormatting sqref="F444:F446">
    <cfRule type="cellIs" dxfId="1076" priority="1073" operator="equal">
      <formula>"Unlocked"</formula>
    </cfRule>
    <cfRule type="cellIs" dxfId="1075" priority="1074" operator="equal">
      <formula>"Locked"</formula>
    </cfRule>
  </conditionalFormatting>
  <conditionalFormatting sqref="G444:G446">
    <cfRule type="containsText" dxfId="1074" priority="1072" operator="containsText" text="Param">
      <formula>NOT(ISERROR(SEARCH("Param",G444)))</formula>
    </cfRule>
  </conditionalFormatting>
  <conditionalFormatting sqref="I444:I446">
    <cfRule type="cellIs" dxfId="1073" priority="1071" operator="lessThan">
      <formula>0</formula>
    </cfRule>
  </conditionalFormatting>
  <conditionalFormatting sqref="D444:D446">
    <cfRule type="containsText" dxfId="1072" priority="1069" operator="containsText" text="Dec">
      <formula>NOT(ISERROR(SEARCH("Dec",D444)))</formula>
    </cfRule>
    <cfRule type="containsText" dxfId="1071" priority="1070" operator="containsText" text="Inc">
      <formula>NOT(ISERROR(SEARCH("Inc",D444)))</formula>
    </cfRule>
  </conditionalFormatting>
  <conditionalFormatting sqref="F444:F446">
    <cfRule type="cellIs" dxfId="1070" priority="1067" operator="equal">
      <formula>"Unlocked"</formula>
    </cfRule>
    <cfRule type="cellIs" dxfId="1069" priority="1068" operator="equal">
      <formula>"Locked"</formula>
    </cfRule>
  </conditionalFormatting>
  <conditionalFormatting sqref="G444:G446">
    <cfRule type="containsText" dxfId="1068" priority="1066" operator="containsText" text="Param">
      <formula>NOT(ISERROR(SEARCH("Param",G444)))</formula>
    </cfRule>
  </conditionalFormatting>
  <conditionalFormatting sqref="I444:I446">
    <cfRule type="cellIs" dxfId="1067" priority="1065" operator="lessThan">
      <formula>0</formula>
    </cfRule>
  </conditionalFormatting>
  <conditionalFormatting sqref="D444:D446">
    <cfRule type="containsText" dxfId="1066" priority="1063" operator="containsText" text="Dec">
      <formula>NOT(ISERROR(SEARCH("Dec",D444)))</formula>
    </cfRule>
    <cfRule type="containsText" dxfId="1065" priority="1064" operator="containsText" text="Inc">
      <formula>NOT(ISERROR(SEARCH("Inc",D444)))</formula>
    </cfRule>
  </conditionalFormatting>
  <conditionalFormatting sqref="F444:F446">
    <cfRule type="cellIs" dxfId="1064" priority="1061" operator="equal">
      <formula>"Unlocked"</formula>
    </cfRule>
    <cfRule type="cellIs" dxfId="1063" priority="1062" operator="equal">
      <formula>"Locked"</formula>
    </cfRule>
  </conditionalFormatting>
  <conditionalFormatting sqref="G444:G446">
    <cfRule type="containsText" dxfId="1062" priority="1060" operator="containsText" text="Param">
      <formula>NOT(ISERROR(SEARCH("Param",G444)))</formula>
    </cfRule>
  </conditionalFormatting>
  <conditionalFormatting sqref="I444:I446">
    <cfRule type="cellIs" dxfId="1061" priority="1059" operator="lessThan">
      <formula>0</formula>
    </cfRule>
  </conditionalFormatting>
  <conditionalFormatting sqref="D444:D446">
    <cfRule type="containsText" dxfId="1060" priority="1057" operator="containsText" text="Dec">
      <formula>NOT(ISERROR(SEARCH("Dec",D444)))</formula>
    </cfRule>
    <cfRule type="containsText" dxfId="1059" priority="1058" operator="containsText" text="Inc">
      <formula>NOT(ISERROR(SEARCH("Inc",D444)))</formula>
    </cfRule>
  </conditionalFormatting>
  <conditionalFormatting sqref="F444:F446">
    <cfRule type="cellIs" dxfId="1058" priority="1055" operator="equal">
      <formula>"Unlocked"</formula>
    </cfRule>
    <cfRule type="cellIs" dxfId="1057" priority="1056" operator="equal">
      <formula>"Locked"</formula>
    </cfRule>
  </conditionalFormatting>
  <conditionalFormatting sqref="G444:G446">
    <cfRule type="containsText" dxfId="1056" priority="1054" operator="containsText" text="Param">
      <formula>NOT(ISERROR(SEARCH("Param",G444)))</formula>
    </cfRule>
  </conditionalFormatting>
  <conditionalFormatting sqref="I444:I446">
    <cfRule type="cellIs" dxfId="1055" priority="1053" operator="lessThan">
      <formula>0</formula>
    </cfRule>
  </conditionalFormatting>
  <conditionalFormatting sqref="D444:D446">
    <cfRule type="containsText" dxfId="1054" priority="1051" operator="containsText" text="Dec">
      <formula>NOT(ISERROR(SEARCH("Dec",D444)))</formula>
    </cfRule>
    <cfRule type="containsText" dxfId="1053" priority="1052" operator="containsText" text="Inc">
      <formula>NOT(ISERROR(SEARCH("Inc",D444)))</formula>
    </cfRule>
  </conditionalFormatting>
  <conditionalFormatting sqref="F444:F446">
    <cfRule type="cellIs" dxfId="1052" priority="1049" operator="equal">
      <formula>"Unlocked"</formula>
    </cfRule>
    <cfRule type="cellIs" dxfId="1051" priority="1050" operator="equal">
      <formula>"Locked"</formula>
    </cfRule>
  </conditionalFormatting>
  <conditionalFormatting sqref="G444:G446">
    <cfRule type="containsText" dxfId="1050" priority="1048" operator="containsText" text="Param">
      <formula>NOT(ISERROR(SEARCH("Param",G444)))</formula>
    </cfRule>
  </conditionalFormatting>
  <conditionalFormatting sqref="I444:I446">
    <cfRule type="cellIs" dxfId="1049" priority="1047" operator="lessThan">
      <formula>0</formula>
    </cfRule>
  </conditionalFormatting>
  <conditionalFormatting sqref="D444:D446">
    <cfRule type="containsText" dxfId="1048" priority="1045" operator="containsText" text="Dec">
      <formula>NOT(ISERROR(SEARCH("Dec",D444)))</formula>
    </cfRule>
    <cfRule type="containsText" dxfId="1047" priority="1046" operator="containsText" text="Inc">
      <formula>NOT(ISERROR(SEARCH("Inc",D444)))</formula>
    </cfRule>
  </conditionalFormatting>
  <conditionalFormatting sqref="F444:F446">
    <cfRule type="cellIs" dxfId="1046" priority="1043" operator="equal">
      <formula>"Unlocked"</formula>
    </cfRule>
    <cfRule type="cellIs" dxfId="1045" priority="1044" operator="equal">
      <formula>"Locked"</formula>
    </cfRule>
  </conditionalFormatting>
  <conditionalFormatting sqref="G444:G446">
    <cfRule type="containsText" dxfId="1044" priority="1042" operator="containsText" text="Param">
      <formula>NOT(ISERROR(SEARCH("Param",G444)))</formula>
    </cfRule>
  </conditionalFormatting>
  <conditionalFormatting sqref="I444:I446">
    <cfRule type="cellIs" dxfId="1043" priority="1041" operator="lessThan">
      <formula>0</formula>
    </cfRule>
  </conditionalFormatting>
  <conditionalFormatting sqref="D444:D446">
    <cfRule type="containsText" dxfId="1042" priority="1039" operator="containsText" text="Dec">
      <formula>NOT(ISERROR(SEARCH("Dec",D444)))</formula>
    </cfRule>
    <cfRule type="containsText" dxfId="1041" priority="1040" operator="containsText" text="Inc">
      <formula>NOT(ISERROR(SEARCH("Inc",D444)))</formula>
    </cfRule>
  </conditionalFormatting>
  <conditionalFormatting sqref="F444:F445">
    <cfRule type="cellIs" dxfId="1040" priority="1037" operator="equal">
      <formula>"Unlocked"</formula>
    </cfRule>
    <cfRule type="cellIs" dxfId="1039" priority="1038" operator="equal">
      <formula>"Locked"</formula>
    </cfRule>
  </conditionalFormatting>
  <conditionalFormatting sqref="G444:G445">
    <cfRule type="containsText" dxfId="1038" priority="1036" operator="containsText" text="Param">
      <formula>NOT(ISERROR(SEARCH("Param",G444)))</formula>
    </cfRule>
  </conditionalFormatting>
  <conditionalFormatting sqref="I444:I445">
    <cfRule type="cellIs" dxfId="1037" priority="1035" operator="lessThan">
      <formula>0</formula>
    </cfRule>
  </conditionalFormatting>
  <conditionalFormatting sqref="D444:D445">
    <cfRule type="containsText" dxfId="1036" priority="1033" operator="containsText" text="Dec">
      <formula>NOT(ISERROR(SEARCH("Dec",D444)))</formula>
    </cfRule>
    <cfRule type="containsText" dxfId="1035" priority="1034" operator="containsText" text="Inc">
      <formula>NOT(ISERROR(SEARCH("Inc",D444)))</formula>
    </cfRule>
  </conditionalFormatting>
  <conditionalFormatting sqref="F444:F445">
    <cfRule type="cellIs" dxfId="1034" priority="1031" operator="equal">
      <formula>"Unlocked"</formula>
    </cfRule>
    <cfRule type="cellIs" dxfId="1033" priority="1032" operator="equal">
      <formula>"Locked"</formula>
    </cfRule>
  </conditionalFormatting>
  <conditionalFormatting sqref="G444:G445">
    <cfRule type="containsText" dxfId="1032" priority="1030" operator="containsText" text="Param">
      <formula>NOT(ISERROR(SEARCH("Param",G444)))</formula>
    </cfRule>
  </conditionalFormatting>
  <conditionalFormatting sqref="I444:I445">
    <cfRule type="cellIs" dxfId="1031" priority="1029" operator="lessThan">
      <formula>0</formula>
    </cfRule>
  </conditionalFormatting>
  <conditionalFormatting sqref="D444:D445">
    <cfRule type="containsText" dxfId="1030" priority="1027" operator="containsText" text="Dec">
      <formula>NOT(ISERROR(SEARCH("Dec",D444)))</formula>
    </cfRule>
    <cfRule type="containsText" dxfId="1029" priority="1028" operator="containsText" text="Inc">
      <formula>NOT(ISERROR(SEARCH("Inc",D444)))</formula>
    </cfRule>
  </conditionalFormatting>
  <conditionalFormatting sqref="F444:F445">
    <cfRule type="cellIs" dxfId="1028" priority="1025" operator="equal">
      <formula>"Unlocked"</formula>
    </cfRule>
    <cfRule type="cellIs" dxfId="1027" priority="1026" operator="equal">
      <formula>"Locked"</formula>
    </cfRule>
  </conditionalFormatting>
  <conditionalFormatting sqref="G444:G445">
    <cfRule type="containsText" dxfId="1026" priority="1024" operator="containsText" text="Param">
      <formula>NOT(ISERROR(SEARCH("Param",G444)))</formula>
    </cfRule>
  </conditionalFormatting>
  <conditionalFormatting sqref="I444:I445">
    <cfRule type="cellIs" dxfId="1025" priority="1023" operator="lessThan">
      <formula>0</formula>
    </cfRule>
  </conditionalFormatting>
  <conditionalFormatting sqref="D444:D445">
    <cfRule type="containsText" dxfId="1024" priority="1021" operator="containsText" text="Dec">
      <formula>NOT(ISERROR(SEARCH("Dec",D444)))</formula>
    </cfRule>
    <cfRule type="containsText" dxfId="1023" priority="1022" operator="containsText" text="Inc">
      <formula>NOT(ISERROR(SEARCH("Inc",D444)))</formula>
    </cfRule>
  </conditionalFormatting>
  <conditionalFormatting sqref="F444:F445">
    <cfRule type="cellIs" dxfId="1022" priority="1019" operator="equal">
      <formula>"Unlocked"</formula>
    </cfRule>
    <cfRule type="cellIs" dxfId="1021" priority="1020" operator="equal">
      <formula>"Locked"</formula>
    </cfRule>
  </conditionalFormatting>
  <conditionalFormatting sqref="G444:G445">
    <cfRule type="containsText" dxfId="1020" priority="1018" operator="containsText" text="Param">
      <formula>NOT(ISERROR(SEARCH("Param",G444)))</formula>
    </cfRule>
  </conditionalFormatting>
  <conditionalFormatting sqref="I444:I445">
    <cfRule type="cellIs" dxfId="1019" priority="1017" operator="lessThan">
      <formula>0</formula>
    </cfRule>
  </conditionalFormatting>
  <conditionalFormatting sqref="D444:D445">
    <cfRule type="containsText" dxfId="1018" priority="1015" operator="containsText" text="Dec">
      <formula>NOT(ISERROR(SEARCH("Dec",D444)))</formula>
    </cfRule>
    <cfRule type="containsText" dxfId="1017" priority="1016" operator="containsText" text="Inc">
      <formula>NOT(ISERROR(SEARCH("Inc",D444)))</formula>
    </cfRule>
  </conditionalFormatting>
  <conditionalFormatting sqref="F444:F445">
    <cfRule type="cellIs" dxfId="1016" priority="1013" operator="equal">
      <formula>"Unlocked"</formula>
    </cfRule>
    <cfRule type="cellIs" dxfId="1015" priority="1014" operator="equal">
      <formula>"Locked"</formula>
    </cfRule>
  </conditionalFormatting>
  <conditionalFormatting sqref="G444:G445">
    <cfRule type="containsText" dxfId="1014" priority="1012" operator="containsText" text="Param">
      <formula>NOT(ISERROR(SEARCH("Param",G444)))</formula>
    </cfRule>
  </conditionalFormatting>
  <conditionalFormatting sqref="I444:I445">
    <cfRule type="cellIs" dxfId="1013" priority="1011" operator="lessThan">
      <formula>0</formula>
    </cfRule>
  </conditionalFormatting>
  <conditionalFormatting sqref="D444:D445">
    <cfRule type="containsText" dxfId="1012" priority="1009" operator="containsText" text="Dec">
      <formula>NOT(ISERROR(SEARCH("Dec",D444)))</formula>
    </cfRule>
    <cfRule type="containsText" dxfId="1011" priority="1010" operator="containsText" text="Inc">
      <formula>NOT(ISERROR(SEARCH("Inc",D444)))</formula>
    </cfRule>
  </conditionalFormatting>
  <conditionalFormatting sqref="F444:F445">
    <cfRule type="cellIs" dxfId="1010" priority="1007" operator="equal">
      <formula>"Unlocked"</formula>
    </cfRule>
    <cfRule type="cellIs" dxfId="1009" priority="1008" operator="equal">
      <formula>"Locked"</formula>
    </cfRule>
  </conditionalFormatting>
  <conditionalFormatting sqref="G444:G445">
    <cfRule type="containsText" dxfId="1008" priority="1006" operator="containsText" text="Param">
      <formula>NOT(ISERROR(SEARCH("Param",G444)))</formula>
    </cfRule>
  </conditionalFormatting>
  <conditionalFormatting sqref="I444:I445">
    <cfRule type="cellIs" dxfId="1007" priority="1005" operator="lessThan">
      <formula>0</formula>
    </cfRule>
  </conditionalFormatting>
  <conditionalFormatting sqref="D444:D445">
    <cfRule type="containsText" dxfId="1006" priority="1003" operator="containsText" text="Dec">
      <formula>NOT(ISERROR(SEARCH("Dec",D444)))</formula>
    </cfRule>
    <cfRule type="containsText" dxfId="1005" priority="1004" operator="containsText" text="Inc">
      <formula>NOT(ISERROR(SEARCH("Inc",D444)))</formula>
    </cfRule>
  </conditionalFormatting>
  <conditionalFormatting sqref="F444:F445">
    <cfRule type="cellIs" dxfId="1004" priority="1001" operator="equal">
      <formula>"Unlocked"</formula>
    </cfRule>
    <cfRule type="cellIs" dxfId="1003" priority="1002" operator="equal">
      <formula>"Locked"</formula>
    </cfRule>
  </conditionalFormatting>
  <conditionalFormatting sqref="G444:G445">
    <cfRule type="containsText" dxfId="1002" priority="1000" operator="containsText" text="Param">
      <formula>NOT(ISERROR(SEARCH("Param",G444)))</formula>
    </cfRule>
  </conditionalFormatting>
  <conditionalFormatting sqref="I444:I445">
    <cfRule type="cellIs" dxfId="1001" priority="999" operator="lessThan">
      <formula>0</formula>
    </cfRule>
  </conditionalFormatting>
  <conditionalFormatting sqref="D444:D445">
    <cfRule type="containsText" dxfId="1000" priority="997" operator="containsText" text="Dec">
      <formula>NOT(ISERROR(SEARCH("Dec",D444)))</formula>
    </cfRule>
    <cfRule type="containsText" dxfId="999" priority="998" operator="containsText" text="Inc">
      <formula>NOT(ISERROR(SEARCH("Inc",D444)))</formula>
    </cfRule>
  </conditionalFormatting>
  <conditionalFormatting sqref="F444:F445">
    <cfRule type="cellIs" dxfId="998" priority="995" operator="equal">
      <formula>"Unlocked"</formula>
    </cfRule>
    <cfRule type="cellIs" dxfId="997" priority="996" operator="equal">
      <formula>"Locked"</formula>
    </cfRule>
  </conditionalFormatting>
  <conditionalFormatting sqref="G444:G445">
    <cfRule type="containsText" dxfId="996" priority="994" operator="containsText" text="Param">
      <formula>NOT(ISERROR(SEARCH("Param",G444)))</formula>
    </cfRule>
  </conditionalFormatting>
  <conditionalFormatting sqref="I444:I445">
    <cfRule type="cellIs" dxfId="995" priority="993" operator="lessThan">
      <formula>0</formula>
    </cfRule>
  </conditionalFormatting>
  <conditionalFormatting sqref="D444:D445">
    <cfRule type="containsText" dxfId="994" priority="991" operator="containsText" text="Dec">
      <formula>NOT(ISERROR(SEARCH("Dec",D444)))</formula>
    </cfRule>
    <cfRule type="containsText" dxfId="993" priority="992" operator="containsText" text="Inc">
      <formula>NOT(ISERROR(SEARCH("Inc",D444)))</formula>
    </cfRule>
  </conditionalFormatting>
  <conditionalFormatting sqref="F444:F445">
    <cfRule type="cellIs" dxfId="992" priority="989" operator="equal">
      <formula>"Unlocked"</formula>
    </cfRule>
    <cfRule type="cellIs" dxfId="991" priority="990" operator="equal">
      <formula>"Locked"</formula>
    </cfRule>
  </conditionalFormatting>
  <conditionalFormatting sqref="G444:G445">
    <cfRule type="containsText" dxfId="990" priority="988" operator="containsText" text="Param">
      <formula>NOT(ISERROR(SEARCH("Param",G444)))</formula>
    </cfRule>
  </conditionalFormatting>
  <conditionalFormatting sqref="I444:I445">
    <cfRule type="cellIs" dxfId="989" priority="987" operator="lessThan">
      <formula>0</formula>
    </cfRule>
  </conditionalFormatting>
  <conditionalFormatting sqref="D444:D445">
    <cfRule type="containsText" dxfId="988" priority="985" operator="containsText" text="Dec">
      <formula>NOT(ISERROR(SEARCH("Dec",D444)))</formula>
    </cfRule>
    <cfRule type="containsText" dxfId="987" priority="986" operator="containsText" text="Inc">
      <formula>NOT(ISERROR(SEARCH("Inc",D444)))</formula>
    </cfRule>
  </conditionalFormatting>
  <conditionalFormatting sqref="F444:F445">
    <cfRule type="cellIs" dxfId="986" priority="983" operator="equal">
      <formula>"Unlocked"</formula>
    </cfRule>
    <cfRule type="cellIs" dxfId="985" priority="984" operator="equal">
      <formula>"Locked"</formula>
    </cfRule>
  </conditionalFormatting>
  <conditionalFormatting sqref="G444:G445">
    <cfRule type="containsText" dxfId="984" priority="982" operator="containsText" text="Param">
      <formula>NOT(ISERROR(SEARCH("Param",G444)))</formula>
    </cfRule>
  </conditionalFormatting>
  <conditionalFormatting sqref="I444:I445">
    <cfRule type="cellIs" dxfId="983" priority="981" operator="lessThan">
      <formula>0</formula>
    </cfRule>
  </conditionalFormatting>
  <conditionalFormatting sqref="D444:D445">
    <cfRule type="containsText" dxfId="982" priority="979" operator="containsText" text="Dec">
      <formula>NOT(ISERROR(SEARCH("Dec",D444)))</formula>
    </cfRule>
    <cfRule type="containsText" dxfId="981" priority="980" operator="containsText" text="Inc">
      <formula>NOT(ISERROR(SEARCH("Inc",D444)))</formula>
    </cfRule>
  </conditionalFormatting>
  <conditionalFormatting sqref="F444:F445">
    <cfRule type="cellIs" dxfId="980" priority="977" operator="equal">
      <formula>"Unlocked"</formula>
    </cfRule>
    <cfRule type="cellIs" dxfId="979" priority="978" operator="equal">
      <formula>"Locked"</formula>
    </cfRule>
  </conditionalFormatting>
  <conditionalFormatting sqref="G444:G445">
    <cfRule type="containsText" dxfId="978" priority="976" operator="containsText" text="Param">
      <formula>NOT(ISERROR(SEARCH("Param",G444)))</formula>
    </cfRule>
  </conditionalFormatting>
  <conditionalFormatting sqref="I444:I445">
    <cfRule type="cellIs" dxfId="977" priority="975" operator="lessThan">
      <formula>0</formula>
    </cfRule>
  </conditionalFormatting>
  <conditionalFormatting sqref="D444:D445">
    <cfRule type="containsText" dxfId="976" priority="973" operator="containsText" text="Dec">
      <formula>NOT(ISERROR(SEARCH("Dec",D444)))</formula>
    </cfRule>
    <cfRule type="containsText" dxfId="975" priority="974" operator="containsText" text="Inc">
      <formula>NOT(ISERROR(SEARCH("Inc",D444)))</formula>
    </cfRule>
  </conditionalFormatting>
  <conditionalFormatting sqref="F444:F445">
    <cfRule type="cellIs" dxfId="974" priority="971" operator="equal">
      <formula>"Unlocked"</formula>
    </cfRule>
    <cfRule type="cellIs" dxfId="973" priority="972" operator="equal">
      <formula>"Locked"</formula>
    </cfRule>
  </conditionalFormatting>
  <conditionalFormatting sqref="G444:G445">
    <cfRule type="containsText" dxfId="972" priority="970" operator="containsText" text="Param">
      <formula>NOT(ISERROR(SEARCH("Param",G444)))</formula>
    </cfRule>
  </conditionalFormatting>
  <conditionalFormatting sqref="I444:I445">
    <cfRule type="cellIs" dxfId="971" priority="969" operator="lessThan">
      <formula>0</formula>
    </cfRule>
  </conditionalFormatting>
  <conditionalFormatting sqref="D444:D445">
    <cfRule type="containsText" dxfId="970" priority="967" operator="containsText" text="Dec">
      <formula>NOT(ISERROR(SEARCH("Dec",D444)))</formula>
    </cfRule>
    <cfRule type="containsText" dxfId="969" priority="968" operator="containsText" text="Inc">
      <formula>NOT(ISERROR(SEARCH("Inc",D444)))</formula>
    </cfRule>
  </conditionalFormatting>
  <conditionalFormatting sqref="F444:F445">
    <cfRule type="cellIs" dxfId="968" priority="965" operator="equal">
      <formula>"Unlocked"</formula>
    </cfRule>
    <cfRule type="cellIs" dxfId="967" priority="966" operator="equal">
      <formula>"Locked"</formula>
    </cfRule>
  </conditionalFormatting>
  <conditionalFormatting sqref="G444:G445">
    <cfRule type="containsText" dxfId="966" priority="964" operator="containsText" text="Param">
      <formula>NOT(ISERROR(SEARCH("Param",G444)))</formula>
    </cfRule>
  </conditionalFormatting>
  <conditionalFormatting sqref="I444:I445">
    <cfRule type="cellIs" dxfId="965" priority="963" operator="lessThan">
      <formula>0</formula>
    </cfRule>
  </conditionalFormatting>
  <conditionalFormatting sqref="D444:D445">
    <cfRule type="containsText" dxfId="964" priority="961" operator="containsText" text="Dec">
      <formula>NOT(ISERROR(SEARCH("Dec",D444)))</formula>
    </cfRule>
    <cfRule type="containsText" dxfId="963" priority="962" operator="containsText" text="Inc">
      <formula>NOT(ISERROR(SEARCH("Inc",D444)))</formula>
    </cfRule>
  </conditionalFormatting>
  <conditionalFormatting sqref="F444:F445">
    <cfRule type="cellIs" dxfId="962" priority="959" operator="equal">
      <formula>"Unlocked"</formula>
    </cfRule>
    <cfRule type="cellIs" dxfId="961" priority="960" operator="equal">
      <formula>"Locked"</formula>
    </cfRule>
  </conditionalFormatting>
  <conditionalFormatting sqref="G444:G445">
    <cfRule type="containsText" dxfId="960" priority="958" operator="containsText" text="Param">
      <formula>NOT(ISERROR(SEARCH("Param",G444)))</formula>
    </cfRule>
  </conditionalFormatting>
  <conditionalFormatting sqref="I444:I445">
    <cfRule type="cellIs" dxfId="959" priority="957" operator="lessThan">
      <formula>0</formula>
    </cfRule>
  </conditionalFormatting>
  <conditionalFormatting sqref="D444:D445">
    <cfRule type="containsText" dxfId="958" priority="955" operator="containsText" text="Dec">
      <formula>NOT(ISERROR(SEARCH("Dec",D444)))</formula>
    </cfRule>
    <cfRule type="containsText" dxfId="957" priority="956" operator="containsText" text="Inc">
      <formula>NOT(ISERROR(SEARCH("Inc",D444)))</formula>
    </cfRule>
  </conditionalFormatting>
  <conditionalFormatting sqref="F444:F445">
    <cfRule type="cellIs" dxfId="956" priority="953" operator="equal">
      <formula>"Unlocked"</formula>
    </cfRule>
    <cfRule type="cellIs" dxfId="955" priority="954" operator="equal">
      <formula>"Locked"</formula>
    </cfRule>
  </conditionalFormatting>
  <conditionalFormatting sqref="G444:G445">
    <cfRule type="containsText" dxfId="954" priority="952" operator="containsText" text="Param">
      <formula>NOT(ISERROR(SEARCH("Param",G444)))</formula>
    </cfRule>
  </conditionalFormatting>
  <conditionalFormatting sqref="I444:I445">
    <cfRule type="cellIs" dxfId="953" priority="951" operator="lessThan">
      <formula>0</formula>
    </cfRule>
  </conditionalFormatting>
  <conditionalFormatting sqref="D444:D445">
    <cfRule type="containsText" dxfId="952" priority="949" operator="containsText" text="Dec">
      <formula>NOT(ISERROR(SEARCH("Dec",D444)))</formula>
    </cfRule>
    <cfRule type="containsText" dxfId="951" priority="950" operator="containsText" text="Inc">
      <formula>NOT(ISERROR(SEARCH("Inc",D444)))</formula>
    </cfRule>
  </conditionalFormatting>
  <conditionalFormatting sqref="F444:F445">
    <cfRule type="cellIs" dxfId="950" priority="947" operator="equal">
      <formula>"Unlocked"</formula>
    </cfRule>
    <cfRule type="cellIs" dxfId="949" priority="948" operator="equal">
      <formula>"Locked"</formula>
    </cfRule>
  </conditionalFormatting>
  <conditionalFormatting sqref="G444:G445">
    <cfRule type="containsText" dxfId="948" priority="946" operator="containsText" text="Param">
      <formula>NOT(ISERROR(SEARCH("Param",G444)))</formula>
    </cfRule>
  </conditionalFormatting>
  <conditionalFormatting sqref="I444:I445">
    <cfRule type="cellIs" dxfId="947" priority="945" operator="lessThan">
      <formula>0</formula>
    </cfRule>
  </conditionalFormatting>
  <conditionalFormatting sqref="D444:D445">
    <cfRule type="containsText" dxfId="946" priority="943" operator="containsText" text="Dec">
      <formula>NOT(ISERROR(SEARCH("Dec",D444)))</formula>
    </cfRule>
    <cfRule type="containsText" dxfId="945" priority="944" operator="containsText" text="Inc">
      <formula>NOT(ISERROR(SEARCH("Inc",D444)))</formula>
    </cfRule>
  </conditionalFormatting>
  <conditionalFormatting sqref="F444:F445">
    <cfRule type="cellIs" dxfId="944" priority="941" operator="equal">
      <formula>"Unlocked"</formula>
    </cfRule>
    <cfRule type="cellIs" dxfId="943" priority="942" operator="equal">
      <formula>"Locked"</formula>
    </cfRule>
  </conditionalFormatting>
  <conditionalFormatting sqref="G444:G445">
    <cfRule type="containsText" dxfId="942" priority="940" operator="containsText" text="Param">
      <formula>NOT(ISERROR(SEARCH("Param",G444)))</formula>
    </cfRule>
  </conditionalFormatting>
  <conditionalFormatting sqref="I444:I445">
    <cfRule type="cellIs" dxfId="941" priority="939" operator="lessThan">
      <formula>0</formula>
    </cfRule>
  </conditionalFormatting>
  <conditionalFormatting sqref="D444:D445">
    <cfRule type="containsText" dxfId="940" priority="937" operator="containsText" text="Dec">
      <formula>NOT(ISERROR(SEARCH("Dec",D444)))</formula>
    </cfRule>
    <cfRule type="containsText" dxfId="939" priority="938" operator="containsText" text="Inc">
      <formula>NOT(ISERROR(SEARCH("Inc",D444)))</formula>
    </cfRule>
  </conditionalFormatting>
  <conditionalFormatting sqref="F444:F445">
    <cfRule type="cellIs" dxfId="938" priority="935" operator="equal">
      <formula>"Unlocked"</formula>
    </cfRule>
    <cfRule type="cellIs" dxfId="937" priority="936" operator="equal">
      <formula>"Locked"</formula>
    </cfRule>
  </conditionalFormatting>
  <conditionalFormatting sqref="G444:G445">
    <cfRule type="containsText" dxfId="936" priority="934" operator="containsText" text="Param">
      <formula>NOT(ISERROR(SEARCH("Param",G444)))</formula>
    </cfRule>
  </conditionalFormatting>
  <conditionalFormatting sqref="I444:I445">
    <cfRule type="cellIs" dxfId="935" priority="933" operator="lessThan">
      <formula>0</formula>
    </cfRule>
  </conditionalFormatting>
  <conditionalFormatting sqref="D444:D445">
    <cfRule type="containsText" dxfId="934" priority="931" operator="containsText" text="Dec">
      <formula>NOT(ISERROR(SEARCH("Dec",D444)))</formula>
    </cfRule>
    <cfRule type="containsText" dxfId="933" priority="932" operator="containsText" text="Inc">
      <formula>NOT(ISERROR(SEARCH("Inc",D444)))</formula>
    </cfRule>
  </conditionalFormatting>
  <conditionalFormatting sqref="F444:F445">
    <cfRule type="cellIs" dxfId="932" priority="929" operator="equal">
      <formula>"Unlocked"</formula>
    </cfRule>
    <cfRule type="cellIs" dxfId="931" priority="930" operator="equal">
      <formula>"Locked"</formula>
    </cfRule>
  </conditionalFormatting>
  <conditionalFormatting sqref="G444:G445">
    <cfRule type="containsText" dxfId="930" priority="928" operator="containsText" text="Param">
      <formula>NOT(ISERROR(SEARCH("Param",G444)))</formula>
    </cfRule>
  </conditionalFormatting>
  <conditionalFormatting sqref="I444:I445">
    <cfRule type="cellIs" dxfId="929" priority="927" operator="lessThan">
      <formula>0</formula>
    </cfRule>
  </conditionalFormatting>
  <conditionalFormatting sqref="D444:D445">
    <cfRule type="containsText" dxfId="928" priority="925" operator="containsText" text="Dec">
      <formula>NOT(ISERROR(SEARCH("Dec",D444)))</formula>
    </cfRule>
    <cfRule type="containsText" dxfId="927" priority="926" operator="containsText" text="Inc">
      <formula>NOT(ISERROR(SEARCH("Inc",D444)))</formula>
    </cfRule>
  </conditionalFormatting>
  <conditionalFormatting sqref="F446">
    <cfRule type="cellIs" dxfId="926" priority="923" operator="equal">
      <formula>"Unlocked"</formula>
    </cfRule>
    <cfRule type="cellIs" dxfId="925" priority="924" operator="equal">
      <formula>"Locked"</formula>
    </cfRule>
  </conditionalFormatting>
  <conditionalFormatting sqref="G446">
    <cfRule type="containsText" dxfId="924" priority="922" operator="containsText" text="Param">
      <formula>NOT(ISERROR(SEARCH("Param",G446)))</formula>
    </cfRule>
  </conditionalFormatting>
  <conditionalFormatting sqref="I446">
    <cfRule type="cellIs" dxfId="923" priority="921" operator="lessThan">
      <formula>0</formula>
    </cfRule>
  </conditionalFormatting>
  <conditionalFormatting sqref="D446">
    <cfRule type="containsText" dxfId="922" priority="919" operator="containsText" text="Dec">
      <formula>NOT(ISERROR(SEARCH("Dec",D446)))</formula>
    </cfRule>
    <cfRule type="containsText" dxfId="921" priority="920" operator="containsText" text="Inc">
      <formula>NOT(ISERROR(SEARCH("Inc",D446)))</formula>
    </cfRule>
  </conditionalFormatting>
  <conditionalFormatting sqref="F446">
    <cfRule type="cellIs" dxfId="920" priority="917" operator="equal">
      <formula>"Unlocked"</formula>
    </cfRule>
    <cfRule type="cellIs" dxfId="919" priority="918" operator="equal">
      <formula>"Locked"</formula>
    </cfRule>
  </conditionalFormatting>
  <conditionalFormatting sqref="G446">
    <cfRule type="containsText" dxfId="918" priority="916" operator="containsText" text="Param">
      <formula>NOT(ISERROR(SEARCH("Param",G446)))</formula>
    </cfRule>
  </conditionalFormatting>
  <conditionalFormatting sqref="I446">
    <cfRule type="cellIs" dxfId="917" priority="915" operator="lessThan">
      <formula>0</formula>
    </cfRule>
  </conditionalFormatting>
  <conditionalFormatting sqref="D446">
    <cfRule type="containsText" dxfId="916" priority="913" operator="containsText" text="Dec">
      <formula>NOT(ISERROR(SEARCH("Dec",D446)))</formula>
    </cfRule>
    <cfRule type="containsText" dxfId="915" priority="914" operator="containsText" text="Inc">
      <formula>NOT(ISERROR(SEARCH("Inc",D446)))</formula>
    </cfRule>
  </conditionalFormatting>
  <conditionalFormatting sqref="F446">
    <cfRule type="cellIs" dxfId="914" priority="911" operator="equal">
      <formula>"Unlocked"</formula>
    </cfRule>
    <cfRule type="cellIs" dxfId="913" priority="912" operator="equal">
      <formula>"Locked"</formula>
    </cfRule>
  </conditionalFormatting>
  <conditionalFormatting sqref="G446">
    <cfRule type="containsText" dxfId="912" priority="910" operator="containsText" text="Param">
      <formula>NOT(ISERROR(SEARCH("Param",G446)))</formula>
    </cfRule>
  </conditionalFormatting>
  <conditionalFormatting sqref="I446">
    <cfRule type="cellIs" dxfId="911" priority="909" operator="lessThan">
      <formula>0</formula>
    </cfRule>
  </conditionalFormatting>
  <conditionalFormatting sqref="D446">
    <cfRule type="containsText" dxfId="910" priority="907" operator="containsText" text="Dec">
      <formula>NOT(ISERROR(SEARCH("Dec",D446)))</formula>
    </cfRule>
    <cfRule type="containsText" dxfId="909" priority="908" operator="containsText" text="Inc">
      <formula>NOT(ISERROR(SEARCH("Inc",D446)))</formula>
    </cfRule>
  </conditionalFormatting>
  <conditionalFormatting sqref="F446">
    <cfRule type="cellIs" dxfId="908" priority="905" operator="equal">
      <formula>"Unlocked"</formula>
    </cfRule>
    <cfRule type="cellIs" dxfId="907" priority="906" operator="equal">
      <formula>"Locked"</formula>
    </cfRule>
  </conditionalFormatting>
  <conditionalFormatting sqref="G446">
    <cfRule type="containsText" dxfId="906" priority="904" operator="containsText" text="Param">
      <formula>NOT(ISERROR(SEARCH("Param",G446)))</formula>
    </cfRule>
  </conditionalFormatting>
  <conditionalFormatting sqref="I446">
    <cfRule type="cellIs" dxfId="905" priority="903" operator="lessThan">
      <formula>0</formula>
    </cfRule>
  </conditionalFormatting>
  <conditionalFormatting sqref="D446">
    <cfRule type="containsText" dxfId="904" priority="901" operator="containsText" text="Dec">
      <formula>NOT(ISERROR(SEARCH("Dec",D446)))</formula>
    </cfRule>
    <cfRule type="containsText" dxfId="903" priority="902" operator="containsText" text="Inc">
      <formula>NOT(ISERROR(SEARCH("Inc",D446)))</formula>
    </cfRule>
  </conditionalFormatting>
  <conditionalFormatting sqref="F446">
    <cfRule type="cellIs" dxfId="902" priority="899" operator="equal">
      <formula>"Unlocked"</formula>
    </cfRule>
    <cfRule type="cellIs" dxfId="901" priority="900" operator="equal">
      <formula>"Locked"</formula>
    </cfRule>
  </conditionalFormatting>
  <conditionalFormatting sqref="G446">
    <cfRule type="containsText" dxfId="900" priority="898" operator="containsText" text="Param">
      <formula>NOT(ISERROR(SEARCH("Param",G446)))</formula>
    </cfRule>
  </conditionalFormatting>
  <conditionalFormatting sqref="I446">
    <cfRule type="cellIs" dxfId="899" priority="897" operator="lessThan">
      <formula>0</formula>
    </cfRule>
  </conditionalFormatting>
  <conditionalFormatting sqref="D446">
    <cfRule type="containsText" dxfId="898" priority="895" operator="containsText" text="Dec">
      <formula>NOT(ISERROR(SEARCH("Dec",D446)))</formula>
    </cfRule>
    <cfRule type="containsText" dxfId="897" priority="896" operator="containsText" text="Inc">
      <formula>NOT(ISERROR(SEARCH("Inc",D446)))</formula>
    </cfRule>
  </conditionalFormatting>
  <conditionalFormatting sqref="F446">
    <cfRule type="cellIs" dxfId="896" priority="893" operator="equal">
      <formula>"Unlocked"</formula>
    </cfRule>
    <cfRule type="cellIs" dxfId="895" priority="894" operator="equal">
      <formula>"Locked"</formula>
    </cfRule>
  </conditionalFormatting>
  <conditionalFormatting sqref="G446">
    <cfRule type="containsText" dxfId="894" priority="892" operator="containsText" text="Param">
      <formula>NOT(ISERROR(SEARCH("Param",G446)))</formula>
    </cfRule>
  </conditionalFormatting>
  <conditionalFormatting sqref="I446">
    <cfRule type="cellIs" dxfId="893" priority="891" operator="lessThan">
      <formula>0</formula>
    </cfRule>
  </conditionalFormatting>
  <conditionalFormatting sqref="D446">
    <cfRule type="containsText" dxfId="892" priority="889" operator="containsText" text="Dec">
      <formula>NOT(ISERROR(SEARCH("Dec",D446)))</formula>
    </cfRule>
    <cfRule type="containsText" dxfId="891" priority="890" operator="containsText" text="Inc">
      <formula>NOT(ISERROR(SEARCH("Inc",D446)))</formula>
    </cfRule>
  </conditionalFormatting>
  <conditionalFormatting sqref="F446">
    <cfRule type="cellIs" dxfId="890" priority="887" operator="equal">
      <formula>"Unlocked"</formula>
    </cfRule>
    <cfRule type="cellIs" dxfId="889" priority="888" operator="equal">
      <formula>"Locked"</formula>
    </cfRule>
  </conditionalFormatting>
  <conditionalFormatting sqref="G446">
    <cfRule type="containsText" dxfId="888" priority="886" operator="containsText" text="Param">
      <formula>NOT(ISERROR(SEARCH("Param",G446)))</formula>
    </cfRule>
  </conditionalFormatting>
  <conditionalFormatting sqref="I446">
    <cfRule type="cellIs" dxfId="887" priority="885" operator="lessThan">
      <formula>0</formula>
    </cfRule>
  </conditionalFormatting>
  <conditionalFormatting sqref="D446">
    <cfRule type="containsText" dxfId="886" priority="883" operator="containsText" text="Dec">
      <formula>NOT(ISERROR(SEARCH("Dec",D446)))</formula>
    </cfRule>
    <cfRule type="containsText" dxfId="885" priority="884" operator="containsText" text="Inc">
      <formula>NOT(ISERROR(SEARCH("Inc",D446)))</formula>
    </cfRule>
  </conditionalFormatting>
  <conditionalFormatting sqref="F446">
    <cfRule type="cellIs" dxfId="884" priority="881" operator="equal">
      <formula>"Unlocked"</formula>
    </cfRule>
    <cfRule type="cellIs" dxfId="883" priority="882" operator="equal">
      <formula>"Locked"</formula>
    </cfRule>
  </conditionalFormatting>
  <conditionalFormatting sqref="G446">
    <cfRule type="containsText" dxfId="882" priority="880" operator="containsText" text="Param">
      <formula>NOT(ISERROR(SEARCH("Param",G446)))</formula>
    </cfRule>
  </conditionalFormatting>
  <conditionalFormatting sqref="I446">
    <cfRule type="cellIs" dxfId="881" priority="879" operator="lessThan">
      <formula>0</formula>
    </cfRule>
  </conditionalFormatting>
  <conditionalFormatting sqref="D446">
    <cfRule type="containsText" dxfId="880" priority="877" operator="containsText" text="Dec">
      <formula>NOT(ISERROR(SEARCH("Dec",D446)))</formula>
    </cfRule>
    <cfRule type="containsText" dxfId="879" priority="878" operator="containsText" text="Inc">
      <formula>NOT(ISERROR(SEARCH("Inc",D446)))</formula>
    </cfRule>
  </conditionalFormatting>
  <conditionalFormatting sqref="F446">
    <cfRule type="cellIs" dxfId="878" priority="875" operator="equal">
      <formula>"Unlocked"</formula>
    </cfRule>
    <cfRule type="cellIs" dxfId="877" priority="876" operator="equal">
      <formula>"Locked"</formula>
    </cfRule>
  </conditionalFormatting>
  <conditionalFormatting sqref="G446">
    <cfRule type="containsText" dxfId="876" priority="874" operator="containsText" text="Param">
      <formula>NOT(ISERROR(SEARCH("Param",G446)))</formula>
    </cfRule>
  </conditionalFormatting>
  <conditionalFormatting sqref="I446">
    <cfRule type="cellIs" dxfId="875" priority="873" operator="lessThan">
      <formula>0</formula>
    </cfRule>
  </conditionalFormatting>
  <conditionalFormatting sqref="D446">
    <cfRule type="containsText" dxfId="874" priority="871" operator="containsText" text="Dec">
      <formula>NOT(ISERROR(SEARCH("Dec",D446)))</formula>
    </cfRule>
    <cfRule type="containsText" dxfId="873" priority="872" operator="containsText" text="Inc">
      <formula>NOT(ISERROR(SEARCH("Inc",D446)))</formula>
    </cfRule>
  </conditionalFormatting>
  <conditionalFormatting sqref="F446">
    <cfRule type="cellIs" dxfId="872" priority="869" operator="equal">
      <formula>"Unlocked"</formula>
    </cfRule>
    <cfRule type="cellIs" dxfId="871" priority="870" operator="equal">
      <formula>"Locked"</formula>
    </cfRule>
  </conditionalFormatting>
  <conditionalFormatting sqref="G446">
    <cfRule type="containsText" dxfId="870" priority="868" operator="containsText" text="Param">
      <formula>NOT(ISERROR(SEARCH("Param",G446)))</formula>
    </cfRule>
  </conditionalFormatting>
  <conditionalFormatting sqref="I446">
    <cfRule type="cellIs" dxfId="869" priority="867" operator="lessThan">
      <formula>0</formula>
    </cfRule>
  </conditionalFormatting>
  <conditionalFormatting sqref="D446">
    <cfRule type="containsText" dxfId="868" priority="865" operator="containsText" text="Dec">
      <formula>NOT(ISERROR(SEARCH("Dec",D446)))</formula>
    </cfRule>
    <cfRule type="containsText" dxfId="867" priority="866" operator="containsText" text="Inc">
      <formula>NOT(ISERROR(SEARCH("Inc",D446)))</formula>
    </cfRule>
  </conditionalFormatting>
  <conditionalFormatting sqref="F446">
    <cfRule type="cellIs" dxfId="866" priority="863" operator="equal">
      <formula>"Unlocked"</formula>
    </cfRule>
    <cfRule type="cellIs" dxfId="865" priority="864" operator="equal">
      <formula>"Locked"</formula>
    </cfRule>
  </conditionalFormatting>
  <conditionalFormatting sqref="G446">
    <cfRule type="containsText" dxfId="864" priority="862" operator="containsText" text="Param">
      <formula>NOT(ISERROR(SEARCH("Param",G446)))</formula>
    </cfRule>
  </conditionalFormatting>
  <conditionalFormatting sqref="I446">
    <cfRule type="cellIs" dxfId="863" priority="861" operator="lessThan">
      <formula>0</formula>
    </cfRule>
  </conditionalFormatting>
  <conditionalFormatting sqref="D446">
    <cfRule type="containsText" dxfId="862" priority="859" operator="containsText" text="Dec">
      <formula>NOT(ISERROR(SEARCH("Dec",D446)))</formula>
    </cfRule>
    <cfRule type="containsText" dxfId="861" priority="860" operator="containsText" text="Inc">
      <formula>NOT(ISERROR(SEARCH("Inc",D446)))</formula>
    </cfRule>
  </conditionalFormatting>
  <conditionalFormatting sqref="F446">
    <cfRule type="cellIs" dxfId="860" priority="857" operator="equal">
      <formula>"Unlocked"</formula>
    </cfRule>
    <cfRule type="cellIs" dxfId="859" priority="858" operator="equal">
      <formula>"Locked"</formula>
    </cfRule>
  </conditionalFormatting>
  <conditionalFormatting sqref="G446">
    <cfRule type="containsText" dxfId="858" priority="856" operator="containsText" text="Param">
      <formula>NOT(ISERROR(SEARCH("Param",G446)))</formula>
    </cfRule>
  </conditionalFormatting>
  <conditionalFormatting sqref="I446">
    <cfRule type="cellIs" dxfId="857" priority="855" operator="lessThan">
      <formula>0</formula>
    </cfRule>
  </conditionalFormatting>
  <conditionalFormatting sqref="D446">
    <cfRule type="containsText" dxfId="856" priority="853" operator="containsText" text="Dec">
      <formula>NOT(ISERROR(SEARCH("Dec",D446)))</formula>
    </cfRule>
    <cfRule type="containsText" dxfId="855" priority="854" operator="containsText" text="Inc">
      <formula>NOT(ISERROR(SEARCH("Inc",D446)))</formula>
    </cfRule>
  </conditionalFormatting>
  <conditionalFormatting sqref="F446">
    <cfRule type="cellIs" dxfId="854" priority="851" operator="equal">
      <formula>"Unlocked"</formula>
    </cfRule>
    <cfRule type="cellIs" dxfId="853" priority="852" operator="equal">
      <formula>"Locked"</formula>
    </cfRule>
  </conditionalFormatting>
  <conditionalFormatting sqref="G446">
    <cfRule type="containsText" dxfId="852" priority="850" operator="containsText" text="Param">
      <formula>NOT(ISERROR(SEARCH("Param",G446)))</formula>
    </cfRule>
  </conditionalFormatting>
  <conditionalFormatting sqref="I446">
    <cfRule type="cellIs" dxfId="851" priority="849" operator="lessThan">
      <formula>0</formula>
    </cfRule>
  </conditionalFormatting>
  <conditionalFormatting sqref="D446">
    <cfRule type="containsText" dxfId="850" priority="847" operator="containsText" text="Dec">
      <formula>NOT(ISERROR(SEARCH("Dec",D446)))</formula>
    </cfRule>
    <cfRule type="containsText" dxfId="849" priority="848" operator="containsText" text="Inc">
      <formula>NOT(ISERROR(SEARCH("Inc",D446)))</formula>
    </cfRule>
  </conditionalFormatting>
  <conditionalFormatting sqref="F446">
    <cfRule type="cellIs" dxfId="848" priority="845" operator="equal">
      <formula>"Unlocked"</formula>
    </cfRule>
    <cfRule type="cellIs" dxfId="847" priority="846" operator="equal">
      <formula>"Locked"</formula>
    </cfRule>
  </conditionalFormatting>
  <conditionalFormatting sqref="G446">
    <cfRule type="containsText" dxfId="846" priority="844" operator="containsText" text="Param">
      <formula>NOT(ISERROR(SEARCH("Param",G446)))</formula>
    </cfRule>
  </conditionalFormatting>
  <conditionalFormatting sqref="I446">
    <cfRule type="cellIs" dxfId="845" priority="843" operator="lessThan">
      <formula>0</formula>
    </cfRule>
  </conditionalFormatting>
  <conditionalFormatting sqref="D446">
    <cfRule type="containsText" dxfId="844" priority="841" operator="containsText" text="Dec">
      <formula>NOT(ISERROR(SEARCH("Dec",D446)))</formula>
    </cfRule>
    <cfRule type="containsText" dxfId="843" priority="842" operator="containsText" text="Inc">
      <formula>NOT(ISERROR(SEARCH("Inc",D446)))</formula>
    </cfRule>
  </conditionalFormatting>
  <conditionalFormatting sqref="F446">
    <cfRule type="cellIs" dxfId="842" priority="839" operator="equal">
      <formula>"Unlocked"</formula>
    </cfRule>
    <cfRule type="cellIs" dxfId="841" priority="840" operator="equal">
      <formula>"Locked"</formula>
    </cfRule>
  </conditionalFormatting>
  <conditionalFormatting sqref="G446">
    <cfRule type="containsText" dxfId="840" priority="838" operator="containsText" text="Param">
      <formula>NOT(ISERROR(SEARCH("Param",G446)))</formula>
    </cfRule>
  </conditionalFormatting>
  <conditionalFormatting sqref="I446">
    <cfRule type="cellIs" dxfId="839" priority="837" operator="lessThan">
      <formula>0</formula>
    </cfRule>
  </conditionalFormatting>
  <conditionalFormatting sqref="D446">
    <cfRule type="containsText" dxfId="838" priority="835" operator="containsText" text="Dec">
      <formula>NOT(ISERROR(SEARCH("Dec",D446)))</formula>
    </cfRule>
    <cfRule type="containsText" dxfId="837" priority="836" operator="containsText" text="Inc">
      <formula>NOT(ISERROR(SEARCH("Inc",D446)))</formula>
    </cfRule>
  </conditionalFormatting>
  <conditionalFormatting sqref="F446">
    <cfRule type="cellIs" dxfId="836" priority="833" operator="equal">
      <formula>"Unlocked"</formula>
    </cfRule>
    <cfRule type="cellIs" dxfId="835" priority="834" operator="equal">
      <formula>"Locked"</formula>
    </cfRule>
  </conditionalFormatting>
  <conditionalFormatting sqref="G446">
    <cfRule type="containsText" dxfId="834" priority="832" operator="containsText" text="Param">
      <formula>NOT(ISERROR(SEARCH("Param",G446)))</formula>
    </cfRule>
  </conditionalFormatting>
  <conditionalFormatting sqref="I446">
    <cfRule type="cellIs" dxfId="833" priority="831" operator="lessThan">
      <formula>0</formula>
    </cfRule>
  </conditionalFormatting>
  <conditionalFormatting sqref="D446">
    <cfRule type="containsText" dxfId="832" priority="829" operator="containsText" text="Dec">
      <formula>NOT(ISERROR(SEARCH("Dec",D446)))</formula>
    </cfRule>
    <cfRule type="containsText" dxfId="831" priority="830" operator="containsText" text="Inc">
      <formula>NOT(ISERROR(SEARCH("Inc",D446)))</formula>
    </cfRule>
  </conditionalFormatting>
  <conditionalFormatting sqref="F446">
    <cfRule type="cellIs" dxfId="830" priority="827" operator="equal">
      <formula>"Unlocked"</formula>
    </cfRule>
    <cfRule type="cellIs" dxfId="829" priority="828" operator="equal">
      <formula>"Locked"</formula>
    </cfRule>
  </conditionalFormatting>
  <conditionalFormatting sqref="G446">
    <cfRule type="containsText" dxfId="828" priority="826" operator="containsText" text="Param">
      <formula>NOT(ISERROR(SEARCH("Param",G446)))</formula>
    </cfRule>
  </conditionalFormatting>
  <conditionalFormatting sqref="I446">
    <cfRule type="cellIs" dxfId="827" priority="825" operator="lessThan">
      <formula>0</formula>
    </cfRule>
  </conditionalFormatting>
  <conditionalFormatting sqref="D446">
    <cfRule type="containsText" dxfId="826" priority="823" operator="containsText" text="Dec">
      <formula>NOT(ISERROR(SEARCH("Dec",D446)))</formula>
    </cfRule>
    <cfRule type="containsText" dxfId="825" priority="824" operator="containsText" text="Inc">
      <formula>NOT(ISERROR(SEARCH("Inc",D446)))</formula>
    </cfRule>
  </conditionalFormatting>
  <conditionalFormatting sqref="F446">
    <cfRule type="cellIs" dxfId="824" priority="821" operator="equal">
      <formula>"Unlocked"</formula>
    </cfRule>
    <cfRule type="cellIs" dxfId="823" priority="822" operator="equal">
      <formula>"Locked"</formula>
    </cfRule>
  </conditionalFormatting>
  <conditionalFormatting sqref="G446">
    <cfRule type="containsText" dxfId="822" priority="820" operator="containsText" text="Param">
      <formula>NOT(ISERROR(SEARCH("Param",G446)))</formula>
    </cfRule>
  </conditionalFormatting>
  <conditionalFormatting sqref="I446">
    <cfRule type="cellIs" dxfId="821" priority="819" operator="lessThan">
      <formula>0</formula>
    </cfRule>
  </conditionalFormatting>
  <conditionalFormatting sqref="D446">
    <cfRule type="containsText" dxfId="820" priority="817" operator="containsText" text="Dec">
      <formula>NOT(ISERROR(SEARCH("Dec",D446)))</formula>
    </cfRule>
    <cfRule type="containsText" dxfId="819" priority="818" operator="containsText" text="Inc">
      <formula>NOT(ISERROR(SEARCH("Inc",D446)))</formula>
    </cfRule>
  </conditionalFormatting>
  <conditionalFormatting sqref="F446">
    <cfRule type="cellIs" dxfId="818" priority="815" operator="equal">
      <formula>"Unlocked"</formula>
    </cfRule>
    <cfRule type="cellIs" dxfId="817" priority="816" operator="equal">
      <formula>"Locked"</formula>
    </cfRule>
  </conditionalFormatting>
  <conditionalFormatting sqref="G446">
    <cfRule type="containsText" dxfId="816" priority="814" operator="containsText" text="Param">
      <formula>NOT(ISERROR(SEARCH("Param",G446)))</formula>
    </cfRule>
  </conditionalFormatting>
  <conditionalFormatting sqref="I446">
    <cfRule type="cellIs" dxfId="815" priority="813" operator="lessThan">
      <formula>0</formula>
    </cfRule>
  </conditionalFormatting>
  <conditionalFormatting sqref="D446">
    <cfRule type="containsText" dxfId="814" priority="811" operator="containsText" text="Dec">
      <formula>NOT(ISERROR(SEARCH("Dec",D446)))</formula>
    </cfRule>
    <cfRule type="containsText" dxfId="813" priority="812" operator="containsText" text="Inc">
      <formula>NOT(ISERROR(SEARCH("Inc",D446)))</formula>
    </cfRule>
  </conditionalFormatting>
  <conditionalFormatting sqref="F447:F449">
    <cfRule type="cellIs" dxfId="812" priority="809" operator="equal">
      <formula>"Unlocked"</formula>
    </cfRule>
    <cfRule type="cellIs" dxfId="811" priority="810" operator="equal">
      <formula>"Locked"</formula>
    </cfRule>
  </conditionalFormatting>
  <conditionalFormatting sqref="G447:G449">
    <cfRule type="containsText" dxfId="810" priority="808" operator="containsText" text="Param">
      <formula>NOT(ISERROR(SEARCH("Param",G447)))</formula>
    </cfRule>
  </conditionalFormatting>
  <conditionalFormatting sqref="I447:I449">
    <cfRule type="cellIs" dxfId="809" priority="807" operator="lessThan">
      <formula>0</formula>
    </cfRule>
  </conditionalFormatting>
  <conditionalFormatting sqref="D447:D449">
    <cfRule type="containsText" dxfId="808" priority="805" operator="containsText" text="Dec">
      <formula>NOT(ISERROR(SEARCH("Dec",D447)))</formula>
    </cfRule>
    <cfRule type="containsText" dxfId="807" priority="806" operator="containsText" text="Inc">
      <formula>NOT(ISERROR(SEARCH("Inc",D447)))</formula>
    </cfRule>
  </conditionalFormatting>
  <conditionalFormatting sqref="F447:F449">
    <cfRule type="cellIs" dxfId="806" priority="803" operator="equal">
      <formula>"Unlocked"</formula>
    </cfRule>
    <cfRule type="cellIs" dxfId="805" priority="804" operator="equal">
      <formula>"Locked"</formula>
    </cfRule>
  </conditionalFormatting>
  <conditionalFormatting sqref="G447:G449">
    <cfRule type="containsText" dxfId="804" priority="802" operator="containsText" text="Param">
      <formula>NOT(ISERROR(SEARCH("Param",G447)))</formula>
    </cfRule>
  </conditionalFormatting>
  <conditionalFormatting sqref="I447:I449">
    <cfRule type="cellIs" dxfId="803" priority="801" operator="lessThan">
      <formula>0</formula>
    </cfRule>
  </conditionalFormatting>
  <conditionalFormatting sqref="D447:D449">
    <cfRule type="containsText" dxfId="802" priority="799" operator="containsText" text="Dec">
      <formula>NOT(ISERROR(SEARCH("Dec",D447)))</formula>
    </cfRule>
    <cfRule type="containsText" dxfId="801" priority="800" operator="containsText" text="Inc">
      <formula>NOT(ISERROR(SEARCH("Inc",D447)))</formula>
    </cfRule>
  </conditionalFormatting>
  <conditionalFormatting sqref="F447:F449">
    <cfRule type="cellIs" dxfId="800" priority="797" operator="equal">
      <formula>"Unlocked"</formula>
    </cfRule>
    <cfRule type="cellIs" dxfId="799" priority="798" operator="equal">
      <formula>"Locked"</formula>
    </cfRule>
  </conditionalFormatting>
  <conditionalFormatting sqref="G447:G449">
    <cfRule type="containsText" dxfId="798" priority="796" operator="containsText" text="Param">
      <formula>NOT(ISERROR(SEARCH("Param",G447)))</formula>
    </cfRule>
  </conditionalFormatting>
  <conditionalFormatting sqref="I447:I449">
    <cfRule type="cellIs" dxfId="797" priority="795" operator="lessThan">
      <formula>0</formula>
    </cfRule>
  </conditionalFormatting>
  <conditionalFormatting sqref="D447:D449">
    <cfRule type="containsText" dxfId="796" priority="793" operator="containsText" text="Dec">
      <formula>NOT(ISERROR(SEARCH("Dec",D447)))</formula>
    </cfRule>
    <cfRule type="containsText" dxfId="795" priority="794" operator="containsText" text="Inc">
      <formula>NOT(ISERROR(SEARCH("Inc",D447)))</formula>
    </cfRule>
  </conditionalFormatting>
  <conditionalFormatting sqref="F447:F449">
    <cfRule type="cellIs" dxfId="794" priority="791" operator="equal">
      <formula>"Unlocked"</formula>
    </cfRule>
    <cfRule type="cellIs" dxfId="793" priority="792" operator="equal">
      <formula>"Locked"</formula>
    </cfRule>
  </conditionalFormatting>
  <conditionalFormatting sqref="G447:G449">
    <cfRule type="containsText" dxfId="792" priority="790" operator="containsText" text="Param">
      <formula>NOT(ISERROR(SEARCH("Param",G447)))</formula>
    </cfRule>
  </conditionalFormatting>
  <conditionalFormatting sqref="I447:I449">
    <cfRule type="cellIs" dxfId="791" priority="789" operator="lessThan">
      <formula>0</formula>
    </cfRule>
  </conditionalFormatting>
  <conditionalFormatting sqref="D447:D449">
    <cfRule type="containsText" dxfId="790" priority="787" operator="containsText" text="Dec">
      <formula>NOT(ISERROR(SEARCH("Dec",D447)))</formula>
    </cfRule>
    <cfRule type="containsText" dxfId="789" priority="788" operator="containsText" text="Inc">
      <formula>NOT(ISERROR(SEARCH("Inc",D447)))</formula>
    </cfRule>
  </conditionalFormatting>
  <conditionalFormatting sqref="F447:F449">
    <cfRule type="cellIs" dxfId="788" priority="785" operator="equal">
      <formula>"Unlocked"</formula>
    </cfRule>
    <cfRule type="cellIs" dxfId="787" priority="786" operator="equal">
      <formula>"Locked"</formula>
    </cfRule>
  </conditionalFormatting>
  <conditionalFormatting sqref="G447:G449">
    <cfRule type="containsText" dxfId="786" priority="784" operator="containsText" text="Param">
      <formula>NOT(ISERROR(SEARCH("Param",G447)))</formula>
    </cfRule>
  </conditionalFormatting>
  <conditionalFormatting sqref="I447:I449">
    <cfRule type="cellIs" dxfId="785" priority="783" operator="lessThan">
      <formula>0</formula>
    </cfRule>
  </conditionalFormatting>
  <conditionalFormatting sqref="D447:D449">
    <cfRule type="containsText" dxfId="784" priority="781" operator="containsText" text="Dec">
      <formula>NOT(ISERROR(SEARCH("Dec",D447)))</formula>
    </cfRule>
    <cfRule type="containsText" dxfId="783" priority="782" operator="containsText" text="Inc">
      <formula>NOT(ISERROR(SEARCH("Inc",D447)))</formula>
    </cfRule>
  </conditionalFormatting>
  <conditionalFormatting sqref="F447:F449">
    <cfRule type="cellIs" dxfId="782" priority="779" operator="equal">
      <formula>"Unlocked"</formula>
    </cfRule>
    <cfRule type="cellIs" dxfId="781" priority="780" operator="equal">
      <formula>"Locked"</formula>
    </cfRule>
  </conditionalFormatting>
  <conditionalFormatting sqref="G447:G449">
    <cfRule type="containsText" dxfId="780" priority="778" operator="containsText" text="Param">
      <formula>NOT(ISERROR(SEARCH("Param",G447)))</formula>
    </cfRule>
  </conditionalFormatting>
  <conditionalFormatting sqref="I447:I449">
    <cfRule type="cellIs" dxfId="779" priority="777" operator="lessThan">
      <formula>0</formula>
    </cfRule>
  </conditionalFormatting>
  <conditionalFormatting sqref="D447:D449">
    <cfRule type="containsText" dxfId="778" priority="775" operator="containsText" text="Dec">
      <formula>NOT(ISERROR(SEARCH("Dec",D447)))</formula>
    </cfRule>
    <cfRule type="containsText" dxfId="777" priority="776" operator="containsText" text="Inc">
      <formula>NOT(ISERROR(SEARCH("Inc",D447)))</formula>
    </cfRule>
  </conditionalFormatting>
  <conditionalFormatting sqref="F447:F449">
    <cfRule type="cellIs" dxfId="776" priority="773" operator="equal">
      <formula>"Unlocked"</formula>
    </cfRule>
    <cfRule type="cellIs" dxfId="775" priority="774" operator="equal">
      <formula>"Locked"</formula>
    </cfRule>
  </conditionalFormatting>
  <conditionalFormatting sqref="G447:G449">
    <cfRule type="containsText" dxfId="774" priority="772" operator="containsText" text="Param">
      <formula>NOT(ISERROR(SEARCH("Param",G447)))</formula>
    </cfRule>
  </conditionalFormatting>
  <conditionalFormatting sqref="I447:I449">
    <cfRule type="cellIs" dxfId="773" priority="771" operator="lessThan">
      <formula>0</formula>
    </cfRule>
  </conditionalFormatting>
  <conditionalFormatting sqref="D447:D449">
    <cfRule type="containsText" dxfId="772" priority="769" operator="containsText" text="Dec">
      <formula>NOT(ISERROR(SEARCH("Dec",D447)))</formula>
    </cfRule>
    <cfRule type="containsText" dxfId="771" priority="770" operator="containsText" text="Inc">
      <formula>NOT(ISERROR(SEARCH("Inc",D447)))</formula>
    </cfRule>
  </conditionalFormatting>
  <conditionalFormatting sqref="F447">
    <cfRule type="cellIs" dxfId="770" priority="767" operator="equal">
      <formula>"Unlocked"</formula>
    </cfRule>
    <cfRule type="cellIs" dxfId="769" priority="768" operator="equal">
      <formula>"Locked"</formula>
    </cfRule>
  </conditionalFormatting>
  <conditionalFormatting sqref="G447">
    <cfRule type="containsText" dxfId="768" priority="766" operator="containsText" text="Param">
      <formula>NOT(ISERROR(SEARCH("Param",G447)))</formula>
    </cfRule>
  </conditionalFormatting>
  <conditionalFormatting sqref="I447">
    <cfRule type="cellIs" dxfId="767" priority="765" operator="lessThan">
      <formula>0</formula>
    </cfRule>
  </conditionalFormatting>
  <conditionalFormatting sqref="D447">
    <cfRule type="containsText" dxfId="766" priority="763" operator="containsText" text="Dec">
      <formula>NOT(ISERROR(SEARCH("Dec",D447)))</formula>
    </cfRule>
    <cfRule type="containsText" dxfId="765" priority="764" operator="containsText" text="Inc">
      <formula>NOT(ISERROR(SEARCH("Inc",D447)))</formula>
    </cfRule>
  </conditionalFormatting>
  <conditionalFormatting sqref="F448:F449">
    <cfRule type="cellIs" dxfId="764" priority="761" operator="equal">
      <formula>"Unlocked"</formula>
    </cfRule>
    <cfRule type="cellIs" dxfId="763" priority="762" operator="equal">
      <formula>"Locked"</formula>
    </cfRule>
  </conditionalFormatting>
  <conditionalFormatting sqref="G448:G449">
    <cfRule type="containsText" dxfId="762" priority="760" operator="containsText" text="Param">
      <formula>NOT(ISERROR(SEARCH("Param",G448)))</formula>
    </cfRule>
  </conditionalFormatting>
  <conditionalFormatting sqref="I448:I449">
    <cfRule type="cellIs" dxfId="761" priority="759" operator="lessThan">
      <formula>0</formula>
    </cfRule>
  </conditionalFormatting>
  <conditionalFormatting sqref="D448:D449">
    <cfRule type="containsText" dxfId="760" priority="757" operator="containsText" text="Dec">
      <formula>NOT(ISERROR(SEARCH("Dec",D448)))</formula>
    </cfRule>
    <cfRule type="containsText" dxfId="759" priority="758" operator="containsText" text="Inc">
      <formula>NOT(ISERROR(SEARCH("Inc",D448)))</formula>
    </cfRule>
  </conditionalFormatting>
  <conditionalFormatting sqref="F450:F455">
    <cfRule type="cellIs" dxfId="758" priority="755" operator="equal">
      <formula>"Unlocked"</formula>
    </cfRule>
    <cfRule type="cellIs" dxfId="757" priority="756" operator="equal">
      <formula>"Locked"</formula>
    </cfRule>
  </conditionalFormatting>
  <conditionalFormatting sqref="G450:G455">
    <cfRule type="containsText" dxfId="756" priority="754" operator="containsText" text="Param">
      <formula>NOT(ISERROR(SEARCH("Param",G450)))</formula>
    </cfRule>
  </conditionalFormatting>
  <conditionalFormatting sqref="I450:I455">
    <cfRule type="cellIs" dxfId="755" priority="753" operator="lessThan">
      <formula>0</formula>
    </cfRule>
  </conditionalFormatting>
  <conditionalFormatting sqref="D450:D455">
    <cfRule type="containsText" dxfId="754" priority="751" operator="containsText" text="Dec">
      <formula>NOT(ISERROR(SEARCH("Dec",D450)))</formula>
    </cfRule>
    <cfRule type="containsText" dxfId="753" priority="752" operator="containsText" text="Inc">
      <formula>NOT(ISERROR(SEARCH("Inc",D450)))</formula>
    </cfRule>
  </conditionalFormatting>
  <conditionalFormatting sqref="F450:F455">
    <cfRule type="cellIs" dxfId="752" priority="749" operator="equal">
      <formula>"Unlocked"</formula>
    </cfRule>
    <cfRule type="cellIs" dxfId="751" priority="750" operator="equal">
      <formula>"Locked"</formula>
    </cfRule>
  </conditionalFormatting>
  <conditionalFormatting sqref="G450:G455">
    <cfRule type="containsText" dxfId="750" priority="748" operator="containsText" text="Param">
      <formula>NOT(ISERROR(SEARCH("Param",G450)))</formula>
    </cfRule>
  </conditionalFormatting>
  <conditionalFormatting sqref="I450:I455">
    <cfRule type="cellIs" dxfId="749" priority="747" operator="lessThan">
      <formula>0</formula>
    </cfRule>
  </conditionalFormatting>
  <conditionalFormatting sqref="D450:D455">
    <cfRule type="containsText" dxfId="748" priority="745" operator="containsText" text="Dec">
      <formula>NOT(ISERROR(SEARCH("Dec",D450)))</formula>
    </cfRule>
    <cfRule type="containsText" dxfId="747" priority="746" operator="containsText" text="Inc">
      <formula>NOT(ISERROR(SEARCH("Inc",D450)))</formula>
    </cfRule>
  </conditionalFormatting>
  <conditionalFormatting sqref="F450:F455">
    <cfRule type="cellIs" dxfId="746" priority="743" operator="equal">
      <formula>"Unlocked"</formula>
    </cfRule>
    <cfRule type="cellIs" dxfId="745" priority="744" operator="equal">
      <formula>"Locked"</formula>
    </cfRule>
  </conditionalFormatting>
  <conditionalFormatting sqref="G450:G455">
    <cfRule type="containsText" dxfId="744" priority="742" operator="containsText" text="Param">
      <formula>NOT(ISERROR(SEARCH("Param",G450)))</formula>
    </cfRule>
  </conditionalFormatting>
  <conditionalFormatting sqref="I450:I455">
    <cfRule type="cellIs" dxfId="743" priority="741" operator="lessThan">
      <formula>0</formula>
    </cfRule>
  </conditionalFormatting>
  <conditionalFormatting sqref="D450:D455">
    <cfRule type="containsText" dxfId="742" priority="739" operator="containsText" text="Dec">
      <formula>NOT(ISERROR(SEARCH("Dec",D450)))</formula>
    </cfRule>
    <cfRule type="containsText" dxfId="741" priority="740" operator="containsText" text="Inc">
      <formula>NOT(ISERROR(SEARCH("Inc",D450)))</formula>
    </cfRule>
  </conditionalFormatting>
  <conditionalFormatting sqref="F450:F455">
    <cfRule type="cellIs" dxfId="740" priority="737" operator="equal">
      <formula>"Unlocked"</formula>
    </cfRule>
    <cfRule type="cellIs" dxfId="739" priority="738" operator="equal">
      <formula>"Locked"</formula>
    </cfRule>
  </conditionalFormatting>
  <conditionalFormatting sqref="G450:G455">
    <cfRule type="containsText" dxfId="738" priority="736" operator="containsText" text="Param">
      <formula>NOT(ISERROR(SEARCH("Param",G450)))</formula>
    </cfRule>
  </conditionalFormatting>
  <conditionalFormatting sqref="I450:I455">
    <cfRule type="cellIs" dxfId="737" priority="735" operator="lessThan">
      <formula>0</formula>
    </cfRule>
  </conditionalFormatting>
  <conditionalFormatting sqref="D450:D455">
    <cfRule type="containsText" dxfId="736" priority="733" operator="containsText" text="Dec">
      <formula>NOT(ISERROR(SEARCH("Dec",D450)))</formula>
    </cfRule>
    <cfRule type="containsText" dxfId="735" priority="734" operator="containsText" text="Inc">
      <formula>NOT(ISERROR(SEARCH("Inc",D450)))</formula>
    </cfRule>
  </conditionalFormatting>
  <conditionalFormatting sqref="F450:F455">
    <cfRule type="cellIs" dxfId="734" priority="731" operator="equal">
      <formula>"Unlocked"</formula>
    </cfRule>
    <cfRule type="cellIs" dxfId="733" priority="732" operator="equal">
      <formula>"Locked"</formula>
    </cfRule>
  </conditionalFormatting>
  <conditionalFormatting sqref="G450:G455">
    <cfRule type="containsText" dxfId="732" priority="730" operator="containsText" text="Param">
      <formula>NOT(ISERROR(SEARCH("Param",G450)))</formula>
    </cfRule>
  </conditionalFormatting>
  <conditionalFormatting sqref="I450:I455">
    <cfRule type="cellIs" dxfId="731" priority="729" operator="lessThan">
      <formula>0</formula>
    </cfRule>
  </conditionalFormatting>
  <conditionalFormatting sqref="D450:D455">
    <cfRule type="containsText" dxfId="730" priority="727" operator="containsText" text="Dec">
      <formula>NOT(ISERROR(SEARCH("Dec",D450)))</formula>
    </cfRule>
    <cfRule type="containsText" dxfId="729" priority="728" operator="containsText" text="Inc">
      <formula>NOT(ISERROR(SEARCH("Inc",D450)))</formula>
    </cfRule>
  </conditionalFormatting>
  <conditionalFormatting sqref="F450:F455">
    <cfRule type="cellIs" dxfId="728" priority="725" operator="equal">
      <formula>"Unlocked"</formula>
    </cfRule>
    <cfRule type="cellIs" dxfId="727" priority="726" operator="equal">
      <formula>"Locked"</formula>
    </cfRule>
  </conditionalFormatting>
  <conditionalFormatting sqref="G450:G455">
    <cfRule type="containsText" dxfId="726" priority="724" operator="containsText" text="Param">
      <formula>NOT(ISERROR(SEARCH("Param",G450)))</formula>
    </cfRule>
  </conditionalFormatting>
  <conditionalFormatting sqref="I450:I455">
    <cfRule type="cellIs" dxfId="725" priority="723" operator="lessThan">
      <formula>0</formula>
    </cfRule>
  </conditionalFormatting>
  <conditionalFormatting sqref="D450:D455">
    <cfRule type="containsText" dxfId="724" priority="721" operator="containsText" text="Dec">
      <formula>NOT(ISERROR(SEARCH("Dec",D450)))</formula>
    </cfRule>
    <cfRule type="containsText" dxfId="723" priority="722" operator="containsText" text="Inc">
      <formula>NOT(ISERROR(SEARCH("Inc",D450)))</formula>
    </cfRule>
  </conditionalFormatting>
  <conditionalFormatting sqref="F450:F455">
    <cfRule type="cellIs" dxfId="722" priority="719" operator="equal">
      <formula>"Unlocked"</formula>
    </cfRule>
    <cfRule type="cellIs" dxfId="721" priority="720" operator="equal">
      <formula>"Locked"</formula>
    </cfRule>
  </conditionalFormatting>
  <conditionalFormatting sqref="G450:G455">
    <cfRule type="containsText" dxfId="720" priority="718" operator="containsText" text="Param">
      <formula>NOT(ISERROR(SEARCH("Param",G450)))</formula>
    </cfRule>
  </conditionalFormatting>
  <conditionalFormatting sqref="I450:I455">
    <cfRule type="cellIs" dxfId="719" priority="717" operator="lessThan">
      <formula>0</formula>
    </cfRule>
  </conditionalFormatting>
  <conditionalFormatting sqref="D450:D455">
    <cfRule type="containsText" dxfId="718" priority="715" operator="containsText" text="Dec">
      <formula>NOT(ISERROR(SEARCH("Dec",D450)))</formula>
    </cfRule>
    <cfRule type="containsText" dxfId="717" priority="716" operator="containsText" text="Inc">
      <formula>NOT(ISERROR(SEARCH("Inc",D450)))</formula>
    </cfRule>
  </conditionalFormatting>
  <conditionalFormatting sqref="F450:F455">
    <cfRule type="cellIs" dxfId="716" priority="713" operator="equal">
      <formula>"Unlocked"</formula>
    </cfRule>
    <cfRule type="cellIs" dxfId="715" priority="714" operator="equal">
      <formula>"Locked"</formula>
    </cfRule>
  </conditionalFormatting>
  <conditionalFormatting sqref="G450:G455">
    <cfRule type="containsText" dxfId="714" priority="712" operator="containsText" text="Param">
      <formula>NOT(ISERROR(SEARCH("Param",G450)))</formula>
    </cfRule>
  </conditionalFormatting>
  <conditionalFormatting sqref="I450:I455">
    <cfRule type="cellIs" dxfId="713" priority="711" operator="lessThan">
      <formula>0</formula>
    </cfRule>
  </conditionalFormatting>
  <conditionalFormatting sqref="D450:D455">
    <cfRule type="containsText" dxfId="712" priority="709" operator="containsText" text="Dec">
      <formula>NOT(ISERROR(SEARCH("Dec",D450)))</formula>
    </cfRule>
    <cfRule type="containsText" dxfId="711" priority="710" operator="containsText" text="Inc">
      <formula>NOT(ISERROR(SEARCH("Inc",D450)))</formula>
    </cfRule>
  </conditionalFormatting>
  <conditionalFormatting sqref="F450:F452">
    <cfRule type="cellIs" dxfId="710" priority="707" operator="equal">
      <formula>"Unlocked"</formula>
    </cfRule>
    <cfRule type="cellIs" dxfId="709" priority="708" operator="equal">
      <formula>"Locked"</formula>
    </cfRule>
  </conditionalFormatting>
  <conditionalFormatting sqref="G450:G452">
    <cfRule type="containsText" dxfId="708" priority="706" operator="containsText" text="Param">
      <formula>NOT(ISERROR(SEARCH("Param",G450)))</formula>
    </cfRule>
  </conditionalFormatting>
  <conditionalFormatting sqref="I450:I452">
    <cfRule type="cellIs" dxfId="707" priority="705" operator="lessThan">
      <formula>0</formula>
    </cfRule>
  </conditionalFormatting>
  <conditionalFormatting sqref="D450:D452">
    <cfRule type="containsText" dxfId="706" priority="703" operator="containsText" text="Dec">
      <formula>NOT(ISERROR(SEARCH("Dec",D450)))</formula>
    </cfRule>
    <cfRule type="containsText" dxfId="705" priority="704" operator="containsText" text="Inc">
      <formula>NOT(ISERROR(SEARCH("Inc",D450)))</formula>
    </cfRule>
  </conditionalFormatting>
  <conditionalFormatting sqref="F450:F452">
    <cfRule type="cellIs" dxfId="704" priority="701" operator="equal">
      <formula>"Unlocked"</formula>
    </cfRule>
    <cfRule type="cellIs" dxfId="703" priority="702" operator="equal">
      <formula>"Locked"</formula>
    </cfRule>
  </conditionalFormatting>
  <conditionalFormatting sqref="G450:G452">
    <cfRule type="containsText" dxfId="702" priority="700" operator="containsText" text="Param">
      <formula>NOT(ISERROR(SEARCH("Param",G450)))</formula>
    </cfRule>
  </conditionalFormatting>
  <conditionalFormatting sqref="I450:I452">
    <cfRule type="cellIs" dxfId="701" priority="699" operator="lessThan">
      <formula>0</formula>
    </cfRule>
  </conditionalFormatting>
  <conditionalFormatting sqref="D450:D452">
    <cfRule type="containsText" dxfId="700" priority="697" operator="containsText" text="Dec">
      <formula>NOT(ISERROR(SEARCH("Dec",D450)))</formula>
    </cfRule>
    <cfRule type="containsText" dxfId="699" priority="698" operator="containsText" text="Inc">
      <formula>NOT(ISERROR(SEARCH("Inc",D450)))</formula>
    </cfRule>
  </conditionalFormatting>
  <conditionalFormatting sqref="F450:F452">
    <cfRule type="cellIs" dxfId="698" priority="695" operator="equal">
      <formula>"Unlocked"</formula>
    </cfRule>
    <cfRule type="cellIs" dxfId="697" priority="696" operator="equal">
      <formula>"Locked"</formula>
    </cfRule>
  </conditionalFormatting>
  <conditionalFormatting sqref="G450:G452">
    <cfRule type="containsText" dxfId="696" priority="694" operator="containsText" text="Param">
      <formula>NOT(ISERROR(SEARCH("Param",G450)))</formula>
    </cfRule>
  </conditionalFormatting>
  <conditionalFormatting sqref="I450:I452">
    <cfRule type="cellIs" dxfId="695" priority="693" operator="lessThan">
      <formula>0</formula>
    </cfRule>
  </conditionalFormatting>
  <conditionalFormatting sqref="D450:D452">
    <cfRule type="containsText" dxfId="694" priority="691" operator="containsText" text="Dec">
      <formula>NOT(ISERROR(SEARCH("Dec",D450)))</formula>
    </cfRule>
    <cfRule type="containsText" dxfId="693" priority="692" operator="containsText" text="Inc">
      <formula>NOT(ISERROR(SEARCH("Inc",D450)))</formula>
    </cfRule>
  </conditionalFormatting>
  <conditionalFormatting sqref="F450:F452">
    <cfRule type="cellIs" dxfId="692" priority="689" operator="equal">
      <formula>"Unlocked"</formula>
    </cfRule>
    <cfRule type="cellIs" dxfId="691" priority="690" operator="equal">
      <formula>"Locked"</formula>
    </cfRule>
  </conditionalFormatting>
  <conditionalFormatting sqref="G450:G452">
    <cfRule type="containsText" dxfId="690" priority="688" operator="containsText" text="Param">
      <formula>NOT(ISERROR(SEARCH("Param",G450)))</formula>
    </cfRule>
  </conditionalFormatting>
  <conditionalFormatting sqref="I450:I452">
    <cfRule type="cellIs" dxfId="689" priority="687" operator="lessThan">
      <formula>0</formula>
    </cfRule>
  </conditionalFormatting>
  <conditionalFormatting sqref="D450:D452">
    <cfRule type="containsText" dxfId="688" priority="685" operator="containsText" text="Dec">
      <formula>NOT(ISERROR(SEARCH("Dec",D450)))</formula>
    </cfRule>
    <cfRule type="containsText" dxfId="687" priority="686" operator="containsText" text="Inc">
      <formula>NOT(ISERROR(SEARCH("Inc",D450)))</formula>
    </cfRule>
  </conditionalFormatting>
  <conditionalFormatting sqref="F450:F452">
    <cfRule type="cellIs" dxfId="686" priority="683" operator="equal">
      <formula>"Unlocked"</formula>
    </cfRule>
    <cfRule type="cellIs" dxfId="685" priority="684" operator="equal">
      <formula>"Locked"</formula>
    </cfRule>
  </conditionalFormatting>
  <conditionalFormatting sqref="G450:G452">
    <cfRule type="containsText" dxfId="684" priority="682" operator="containsText" text="Param">
      <formula>NOT(ISERROR(SEARCH("Param",G450)))</formula>
    </cfRule>
  </conditionalFormatting>
  <conditionalFormatting sqref="I450:I452">
    <cfRule type="cellIs" dxfId="683" priority="681" operator="lessThan">
      <formula>0</formula>
    </cfRule>
  </conditionalFormatting>
  <conditionalFormatting sqref="D450:D452">
    <cfRule type="containsText" dxfId="682" priority="679" operator="containsText" text="Dec">
      <formula>NOT(ISERROR(SEARCH("Dec",D450)))</formula>
    </cfRule>
    <cfRule type="containsText" dxfId="681" priority="680" operator="containsText" text="Inc">
      <formula>NOT(ISERROR(SEARCH("Inc",D450)))</formula>
    </cfRule>
  </conditionalFormatting>
  <conditionalFormatting sqref="F450:F452">
    <cfRule type="cellIs" dxfId="680" priority="677" operator="equal">
      <formula>"Unlocked"</formula>
    </cfRule>
    <cfRule type="cellIs" dxfId="679" priority="678" operator="equal">
      <formula>"Locked"</formula>
    </cfRule>
  </conditionalFormatting>
  <conditionalFormatting sqref="G450:G452">
    <cfRule type="containsText" dxfId="678" priority="676" operator="containsText" text="Param">
      <formula>NOT(ISERROR(SEARCH("Param",G450)))</formula>
    </cfRule>
  </conditionalFormatting>
  <conditionalFormatting sqref="I450:I452">
    <cfRule type="cellIs" dxfId="677" priority="675" operator="lessThan">
      <formula>0</formula>
    </cfRule>
  </conditionalFormatting>
  <conditionalFormatting sqref="D450:D452">
    <cfRule type="containsText" dxfId="676" priority="673" operator="containsText" text="Dec">
      <formula>NOT(ISERROR(SEARCH("Dec",D450)))</formula>
    </cfRule>
    <cfRule type="containsText" dxfId="675" priority="674" operator="containsText" text="Inc">
      <formula>NOT(ISERROR(SEARCH("Inc",D450)))</formula>
    </cfRule>
  </conditionalFormatting>
  <conditionalFormatting sqref="F450:F452">
    <cfRule type="cellIs" dxfId="674" priority="671" operator="equal">
      <formula>"Unlocked"</formula>
    </cfRule>
    <cfRule type="cellIs" dxfId="673" priority="672" operator="equal">
      <formula>"Locked"</formula>
    </cfRule>
  </conditionalFormatting>
  <conditionalFormatting sqref="G450:G452">
    <cfRule type="containsText" dxfId="672" priority="670" operator="containsText" text="Param">
      <formula>NOT(ISERROR(SEARCH("Param",G450)))</formula>
    </cfRule>
  </conditionalFormatting>
  <conditionalFormatting sqref="I450:I452">
    <cfRule type="cellIs" dxfId="671" priority="669" operator="lessThan">
      <formula>0</formula>
    </cfRule>
  </conditionalFormatting>
  <conditionalFormatting sqref="D450:D452">
    <cfRule type="containsText" dxfId="670" priority="667" operator="containsText" text="Dec">
      <formula>NOT(ISERROR(SEARCH("Dec",D450)))</formula>
    </cfRule>
    <cfRule type="containsText" dxfId="669" priority="668" operator="containsText" text="Inc">
      <formula>NOT(ISERROR(SEARCH("Inc",D450)))</formula>
    </cfRule>
  </conditionalFormatting>
  <conditionalFormatting sqref="F450:F451">
    <cfRule type="cellIs" dxfId="668" priority="665" operator="equal">
      <formula>"Unlocked"</formula>
    </cfRule>
    <cfRule type="cellIs" dxfId="667" priority="666" operator="equal">
      <formula>"Locked"</formula>
    </cfRule>
  </conditionalFormatting>
  <conditionalFormatting sqref="G450:G451">
    <cfRule type="containsText" dxfId="666" priority="664" operator="containsText" text="Param">
      <formula>NOT(ISERROR(SEARCH("Param",G450)))</formula>
    </cfRule>
  </conditionalFormatting>
  <conditionalFormatting sqref="I450:I451">
    <cfRule type="cellIs" dxfId="665" priority="663" operator="lessThan">
      <formula>0</formula>
    </cfRule>
  </conditionalFormatting>
  <conditionalFormatting sqref="D450:D451">
    <cfRule type="containsText" dxfId="664" priority="661" operator="containsText" text="Dec">
      <formula>NOT(ISERROR(SEARCH("Dec",D450)))</formula>
    </cfRule>
    <cfRule type="containsText" dxfId="663" priority="662" operator="containsText" text="Inc">
      <formula>NOT(ISERROR(SEARCH("Inc",D450)))</formula>
    </cfRule>
  </conditionalFormatting>
  <conditionalFormatting sqref="F450:F451">
    <cfRule type="cellIs" dxfId="662" priority="659" operator="equal">
      <formula>"Unlocked"</formula>
    </cfRule>
    <cfRule type="cellIs" dxfId="661" priority="660" operator="equal">
      <formula>"Locked"</formula>
    </cfRule>
  </conditionalFormatting>
  <conditionalFormatting sqref="G450:G451">
    <cfRule type="containsText" dxfId="660" priority="658" operator="containsText" text="Param">
      <formula>NOT(ISERROR(SEARCH("Param",G450)))</formula>
    </cfRule>
  </conditionalFormatting>
  <conditionalFormatting sqref="I450:I451">
    <cfRule type="cellIs" dxfId="659" priority="657" operator="lessThan">
      <formula>0</formula>
    </cfRule>
  </conditionalFormatting>
  <conditionalFormatting sqref="D450:D451">
    <cfRule type="containsText" dxfId="658" priority="655" operator="containsText" text="Dec">
      <formula>NOT(ISERROR(SEARCH("Dec",D450)))</formula>
    </cfRule>
    <cfRule type="containsText" dxfId="657" priority="656" operator="containsText" text="Inc">
      <formula>NOT(ISERROR(SEARCH("Inc",D450)))</formula>
    </cfRule>
  </conditionalFormatting>
  <conditionalFormatting sqref="F450:F451">
    <cfRule type="cellIs" dxfId="656" priority="653" operator="equal">
      <formula>"Unlocked"</formula>
    </cfRule>
    <cfRule type="cellIs" dxfId="655" priority="654" operator="equal">
      <formula>"Locked"</formula>
    </cfRule>
  </conditionalFormatting>
  <conditionalFormatting sqref="G450:G451">
    <cfRule type="containsText" dxfId="654" priority="652" operator="containsText" text="Param">
      <formula>NOT(ISERROR(SEARCH("Param",G450)))</formula>
    </cfRule>
  </conditionalFormatting>
  <conditionalFormatting sqref="I450:I451">
    <cfRule type="cellIs" dxfId="653" priority="651" operator="lessThan">
      <formula>0</formula>
    </cfRule>
  </conditionalFormatting>
  <conditionalFormatting sqref="D450:D451">
    <cfRule type="containsText" dxfId="652" priority="649" operator="containsText" text="Dec">
      <formula>NOT(ISERROR(SEARCH("Dec",D450)))</formula>
    </cfRule>
    <cfRule type="containsText" dxfId="651" priority="650" operator="containsText" text="Inc">
      <formula>NOT(ISERROR(SEARCH("Inc",D450)))</formula>
    </cfRule>
  </conditionalFormatting>
  <conditionalFormatting sqref="F450:F451">
    <cfRule type="cellIs" dxfId="650" priority="647" operator="equal">
      <formula>"Unlocked"</formula>
    </cfRule>
    <cfRule type="cellIs" dxfId="649" priority="648" operator="equal">
      <formula>"Locked"</formula>
    </cfRule>
  </conditionalFormatting>
  <conditionalFormatting sqref="G450:G451">
    <cfRule type="containsText" dxfId="648" priority="646" operator="containsText" text="Param">
      <formula>NOT(ISERROR(SEARCH("Param",G450)))</formula>
    </cfRule>
  </conditionalFormatting>
  <conditionalFormatting sqref="I450:I451">
    <cfRule type="cellIs" dxfId="647" priority="645" operator="lessThan">
      <formula>0</formula>
    </cfRule>
  </conditionalFormatting>
  <conditionalFormatting sqref="D450:D451">
    <cfRule type="containsText" dxfId="646" priority="643" operator="containsText" text="Dec">
      <formula>NOT(ISERROR(SEARCH("Dec",D450)))</formula>
    </cfRule>
    <cfRule type="containsText" dxfId="645" priority="644" operator="containsText" text="Inc">
      <formula>NOT(ISERROR(SEARCH("Inc",D450)))</formula>
    </cfRule>
  </conditionalFormatting>
  <conditionalFormatting sqref="F450:F451">
    <cfRule type="cellIs" dxfId="644" priority="641" operator="equal">
      <formula>"Unlocked"</formula>
    </cfRule>
    <cfRule type="cellIs" dxfId="643" priority="642" operator="equal">
      <formula>"Locked"</formula>
    </cfRule>
  </conditionalFormatting>
  <conditionalFormatting sqref="G450:G451">
    <cfRule type="containsText" dxfId="642" priority="640" operator="containsText" text="Param">
      <formula>NOT(ISERROR(SEARCH("Param",G450)))</formula>
    </cfRule>
  </conditionalFormatting>
  <conditionalFormatting sqref="I450:I451">
    <cfRule type="cellIs" dxfId="641" priority="639" operator="lessThan">
      <formula>0</formula>
    </cfRule>
  </conditionalFormatting>
  <conditionalFormatting sqref="D450:D451">
    <cfRule type="containsText" dxfId="640" priority="637" operator="containsText" text="Dec">
      <formula>NOT(ISERROR(SEARCH("Dec",D450)))</formula>
    </cfRule>
    <cfRule type="containsText" dxfId="639" priority="638" operator="containsText" text="Inc">
      <formula>NOT(ISERROR(SEARCH("Inc",D450)))</formula>
    </cfRule>
  </conditionalFormatting>
  <conditionalFormatting sqref="F450:F451">
    <cfRule type="cellIs" dxfId="638" priority="635" operator="equal">
      <formula>"Unlocked"</formula>
    </cfRule>
    <cfRule type="cellIs" dxfId="637" priority="636" operator="equal">
      <formula>"Locked"</formula>
    </cfRule>
  </conditionalFormatting>
  <conditionalFormatting sqref="G450:G451">
    <cfRule type="containsText" dxfId="636" priority="634" operator="containsText" text="Param">
      <formula>NOT(ISERROR(SEARCH("Param",G450)))</formula>
    </cfRule>
  </conditionalFormatting>
  <conditionalFormatting sqref="I450:I451">
    <cfRule type="cellIs" dxfId="635" priority="633" operator="lessThan">
      <formula>0</formula>
    </cfRule>
  </conditionalFormatting>
  <conditionalFormatting sqref="D450:D451">
    <cfRule type="containsText" dxfId="634" priority="631" operator="containsText" text="Dec">
      <formula>NOT(ISERROR(SEARCH("Dec",D450)))</formula>
    </cfRule>
    <cfRule type="containsText" dxfId="633" priority="632" operator="containsText" text="Inc">
      <formula>NOT(ISERROR(SEARCH("Inc",D450)))</formula>
    </cfRule>
  </conditionalFormatting>
  <conditionalFormatting sqref="F450:F451">
    <cfRule type="cellIs" dxfId="632" priority="629" operator="equal">
      <formula>"Unlocked"</formula>
    </cfRule>
    <cfRule type="cellIs" dxfId="631" priority="630" operator="equal">
      <formula>"Locked"</formula>
    </cfRule>
  </conditionalFormatting>
  <conditionalFormatting sqref="G450:G451">
    <cfRule type="containsText" dxfId="630" priority="628" operator="containsText" text="Param">
      <formula>NOT(ISERROR(SEARCH("Param",G450)))</formula>
    </cfRule>
  </conditionalFormatting>
  <conditionalFormatting sqref="I450:I451">
    <cfRule type="cellIs" dxfId="629" priority="627" operator="lessThan">
      <formula>0</formula>
    </cfRule>
  </conditionalFormatting>
  <conditionalFormatting sqref="D450:D451">
    <cfRule type="containsText" dxfId="628" priority="625" operator="containsText" text="Dec">
      <formula>NOT(ISERROR(SEARCH("Dec",D450)))</formula>
    </cfRule>
    <cfRule type="containsText" dxfId="627" priority="626" operator="containsText" text="Inc">
      <formula>NOT(ISERROR(SEARCH("Inc",D450)))</formula>
    </cfRule>
  </conditionalFormatting>
  <conditionalFormatting sqref="F450:F451">
    <cfRule type="cellIs" dxfId="626" priority="623" operator="equal">
      <formula>"Unlocked"</formula>
    </cfRule>
    <cfRule type="cellIs" dxfId="625" priority="624" operator="equal">
      <formula>"Locked"</formula>
    </cfRule>
  </conditionalFormatting>
  <conditionalFormatting sqref="G450:G451">
    <cfRule type="containsText" dxfId="624" priority="622" operator="containsText" text="Param">
      <formula>NOT(ISERROR(SEARCH("Param",G450)))</formula>
    </cfRule>
  </conditionalFormatting>
  <conditionalFormatting sqref="I450:I451">
    <cfRule type="cellIs" dxfId="623" priority="621" operator="lessThan">
      <formula>0</formula>
    </cfRule>
  </conditionalFormatting>
  <conditionalFormatting sqref="D450:D451">
    <cfRule type="containsText" dxfId="622" priority="619" operator="containsText" text="Dec">
      <formula>NOT(ISERROR(SEARCH("Dec",D450)))</formula>
    </cfRule>
    <cfRule type="containsText" dxfId="621" priority="620" operator="containsText" text="Inc">
      <formula>NOT(ISERROR(SEARCH("Inc",D450)))</formula>
    </cfRule>
  </conditionalFormatting>
  <conditionalFormatting sqref="F450:F451">
    <cfRule type="cellIs" dxfId="620" priority="617" operator="equal">
      <formula>"Unlocked"</formula>
    </cfRule>
    <cfRule type="cellIs" dxfId="619" priority="618" operator="equal">
      <formula>"Locked"</formula>
    </cfRule>
  </conditionalFormatting>
  <conditionalFormatting sqref="G450:G451">
    <cfRule type="containsText" dxfId="618" priority="616" operator="containsText" text="Param">
      <formula>NOT(ISERROR(SEARCH("Param",G450)))</formula>
    </cfRule>
  </conditionalFormatting>
  <conditionalFormatting sqref="I450:I451">
    <cfRule type="cellIs" dxfId="617" priority="615" operator="lessThan">
      <formula>0</formula>
    </cfRule>
  </conditionalFormatting>
  <conditionalFormatting sqref="D450:D451">
    <cfRule type="containsText" dxfId="616" priority="613" operator="containsText" text="Dec">
      <formula>NOT(ISERROR(SEARCH("Dec",D450)))</formula>
    </cfRule>
    <cfRule type="containsText" dxfId="615" priority="614" operator="containsText" text="Inc">
      <formula>NOT(ISERROR(SEARCH("Inc",D450)))</formula>
    </cfRule>
  </conditionalFormatting>
  <conditionalFormatting sqref="F450:F451">
    <cfRule type="cellIs" dxfId="614" priority="611" operator="equal">
      <formula>"Unlocked"</formula>
    </cfRule>
    <cfRule type="cellIs" dxfId="613" priority="612" operator="equal">
      <formula>"Locked"</formula>
    </cfRule>
  </conditionalFormatting>
  <conditionalFormatting sqref="G450:G451">
    <cfRule type="containsText" dxfId="612" priority="610" operator="containsText" text="Param">
      <formula>NOT(ISERROR(SEARCH("Param",G450)))</formula>
    </cfRule>
  </conditionalFormatting>
  <conditionalFormatting sqref="I450:I451">
    <cfRule type="cellIs" dxfId="611" priority="609" operator="lessThan">
      <formula>0</formula>
    </cfRule>
  </conditionalFormatting>
  <conditionalFormatting sqref="D450:D451">
    <cfRule type="containsText" dxfId="610" priority="607" operator="containsText" text="Dec">
      <formula>NOT(ISERROR(SEARCH("Dec",D450)))</formula>
    </cfRule>
    <cfRule type="containsText" dxfId="609" priority="608" operator="containsText" text="Inc">
      <formula>NOT(ISERROR(SEARCH("Inc",D450)))</formula>
    </cfRule>
  </conditionalFormatting>
  <conditionalFormatting sqref="F450:F451">
    <cfRule type="cellIs" dxfId="608" priority="605" operator="equal">
      <formula>"Unlocked"</formula>
    </cfRule>
    <cfRule type="cellIs" dxfId="607" priority="606" operator="equal">
      <formula>"Locked"</formula>
    </cfRule>
  </conditionalFormatting>
  <conditionalFormatting sqref="G450:G451">
    <cfRule type="containsText" dxfId="606" priority="604" operator="containsText" text="Param">
      <formula>NOT(ISERROR(SEARCH("Param",G450)))</formula>
    </cfRule>
  </conditionalFormatting>
  <conditionalFormatting sqref="I450:I451">
    <cfRule type="cellIs" dxfId="605" priority="603" operator="lessThan">
      <formula>0</formula>
    </cfRule>
  </conditionalFormatting>
  <conditionalFormatting sqref="D450:D451">
    <cfRule type="containsText" dxfId="604" priority="601" operator="containsText" text="Dec">
      <formula>NOT(ISERROR(SEARCH("Dec",D450)))</formula>
    </cfRule>
    <cfRule type="containsText" dxfId="603" priority="602" operator="containsText" text="Inc">
      <formula>NOT(ISERROR(SEARCH("Inc",D450)))</formula>
    </cfRule>
  </conditionalFormatting>
  <conditionalFormatting sqref="F450:F451">
    <cfRule type="cellIs" dxfId="602" priority="599" operator="equal">
      <formula>"Unlocked"</formula>
    </cfRule>
    <cfRule type="cellIs" dxfId="601" priority="600" operator="equal">
      <formula>"Locked"</formula>
    </cfRule>
  </conditionalFormatting>
  <conditionalFormatting sqref="G450:G451">
    <cfRule type="containsText" dxfId="600" priority="598" operator="containsText" text="Param">
      <formula>NOT(ISERROR(SEARCH("Param",G450)))</formula>
    </cfRule>
  </conditionalFormatting>
  <conditionalFormatting sqref="I450:I451">
    <cfRule type="cellIs" dxfId="599" priority="597" operator="lessThan">
      <formula>0</formula>
    </cfRule>
  </conditionalFormatting>
  <conditionalFormatting sqref="D450:D451">
    <cfRule type="containsText" dxfId="598" priority="595" operator="containsText" text="Dec">
      <formula>NOT(ISERROR(SEARCH("Dec",D450)))</formula>
    </cfRule>
    <cfRule type="containsText" dxfId="597" priority="596" operator="containsText" text="Inc">
      <formula>NOT(ISERROR(SEARCH("Inc",D450)))</formula>
    </cfRule>
  </conditionalFormatting>
  <conditionalFormatting sqref="F450:F451">
    <cfRule type="cellIs" dxfId="596" priority="593" operator="equal">
      <formula>"Unlocked"</formula>
    </cfRule>
    <cfRule type="cellIs" dxfId="595" priority="594" operator="equal">
      <formula>"Locked"</formula>
    </cfRule>
  </conditionalFormatting>
  <conditionalFormatting sqref="G450:G451">
    <cfRule type="containsText" dxfId="594" priority="592" operator="containsText" text="Param">
      <formula>NOT(ISERROR(SEARCH("Param",G450)))</formula>
    </cfRule>
  </conditionalFormatting>
  <conditionalFormatting sqref="I450:I451">
    <cfRule type="cellIs" dxfId="593" priority="591" operator="lessThan">
      <formula>0</formula>
    </cfRule>
  </conditionalFormatting>
  <conditionalFormatting sqref="D450:D451">
    <cfRule type="containsText" dxfId="592" priority="589" operator="containsText" text="Dec">
      <formula>NOT(ISERROR(SEARCH("Dec",D450)))</formula>
    </cfRule>
    <cfRule type="containsText" dxfId="591" priority="590" operator="containsText" text="Inc">
      <formula>NOT(ISERROR(SEARCH("Inc",D450)))</formula>
    </cfRule>
  </conditionalFormatting>
  <conditionalFormatting sqref="F450:F451">
    <cfRule type="cellIs" dxfId="590" priority="587" operator="equal">
      <formula>"Unlocked"</formula>
    </cfRule>
    <cfRule type="cellIs" dxfId="589" priority="588" operator="equal">
      <formula>"Locked"</formula>
    </cfRule>
  </conditionalFormatting>
  <conditionalFormatting sqref="G450:G451">
    <cfRule type="containsText" dxfId="588" priority="586" operator="containsText" text="Param">
      <formula>NOT(ISERROR(SEARCH("Param",G450)))</formula>
    </cfRule>
  </conditionalFormatting>
  <conditionalFormatting sqref="I450:I451">
    <cfRule type="cellIs" dxfId="587" priority="585" operator="lessThan">
      <formula>0</formula>
    </cfRule>
  </conditionalFormatting>
  <conditionalFormatting sqref="D450:D451">
    <cfRule type="containsText" dxfId="586" priority="583" operator="containsText" text="Dec">
      <formula>NOT(ISERROR(SEARCH("Dec",D450)))</formula>
    </cfRule>
    <cfRule type="containsText" dxfId="585" priority="584" operator="containsText" text="Inc">
      <formula>NOT(ISERROR(SEARCH("Inc",D450)))</formula>
    </cfRule>
  </conditionalFormatting>
  <conditionalFormatting sqref="F450:F451">
    <cfRule type="cellIs" dxfId="584" priority="581" operator="equal">
      <formula>"Unlocked"</formula>
    </cfRule>
    <cfRule type="cellIs" dxfId="583" priority="582" operator="equal">
      <formula>"Locked"</formula>
    </cfRule>
  </conditionalFormatting>
  <conditionalFormatting sqref="G450:G451">
    <cfRule type="containsText" dxfId="582" priority="580" operator="containsText" text="Param">
      <formula>NOT(ISERROR(SEARCH("Param",G450)))</formula>
    </cfRule>
  </conditionalFormatting>
  <conditionalFormatting sqref="I450:I451">
    <cfRule type="cellIs" dxfId="581" priority="579" operator="lessThan">
      <formula>0</formula>
    </cfRule>
  </conditionalFormatting>
  <conditionalFormatting sqref="D450:D451">
    <cfRule type="containsText" dxfId="580" priority="577" operator="containsText" text="Dec">
      <formula>NOT(ISERROR(SEARCH("Dec",D450)))</formula>
    </cfRule>
    <cfRule type="containsText" dxfId="579" priority="578" operator="containsText" text="Inc">
      <formula>NOT(ISERROR(SEARCH("Inc",D450)))</formula>
    </cfRule>
  </conditionalFormatting>
  <conditionalFormatting sqref="F450:F451">
    <cfRule type="cellIs" dxfId="578" priority="575" operator="equal">
      <formula>"Unlocked"</formula>
    </cfRule>
    <cfRule type="cellIs" dxfId="577" priority="576" operator="equal">
      <formula>"Locked"</formula>
    </cfRule>
  </conditionalFormatting>
  <conditionalFormatting sqref="G450:G451">
    <cfRule type="containsText" dxfId="576" priority="574" operator="containsText" text="Param">
      <formula>NOT(ISERROR(SEARCH("Param",G450)))</formula>
    </cfRule>
  </conditionalFormatting>
  <conditionalFormatting sqref="I450:I451">
    <cfRule type="cellIs" dxfId="575" priority="573" operator="lessThan">
      <formula>0</formula>
    </cfRule>
  </conditionalFormatting>
  <conditionalFormatting sqref="D450:D451">
    <cfRule type="containsText" dxfId="574" priority="571" operator="containsText" text="Dec">
      <formula>NOT(ISERROR(SEARCH("Dec",D450)))</formula>
    </cfRule>
    <cfRule type="containsText" dxfId="573" priority="572" operator="containsText" text="Inc">
      <formula>NOT(ISERROR(SEARCH("Inc",D450)))</formula>
    </cfRule>
  </conditionalFormatting>
  <conditionalFormatting sqref="F450:F451">
    <cfRule type="cellIs" dxfId="572" priority="569" operator="equal">
      <formula>"Unlocked"</formula>
    </cfRule>
    <cfRule type="cellIs" dxfId="571" priority="570" operator="equal">
      <formula>"Locked"</formula>
    </cfRule>
  </conditionalFormatting>
  <conditionalFormatting sqref="G450:G451">
    <cfRule type="containsText" dxfId="570" priority="568" operator="containsText" text="Param">
      <formula>NOT(ISERROR(SEARCH("Param",G450)))</formula>
    </cfRule>
  </conditionalFormatting>
  <conditionalFormatting sqref="I450:I451">
    <cfRule type="cellIs" dxfId="569" priority="567" operator="lessThan">
      <formula>0</formula>
    </cfRule>
  </conditionalFormatting>
  <conditionalFormatting sqref="D450:D451">
    <cfRule type="containsText" dxfId="568" priority="565" operator="containsText" text="Dec">
      <formula>NOT(ISERROR(SEARCH("Dec",D450)))</formula>
    </cfRule>
    <cfRule type="containsText" dxfId="567" priority="566" operator="containsText" text="Inc">
      <formula>NOT(ISERROR(SEARCH("Inc",D450)))</formula>
    </cfRule>
  </conditionalFormatting>
  <conditionalFormatting sqref="F450:F451">
    <cfRule type="cellIs" dxfId="566" priority="563" operator="equal">
      <formula>"Unlocked"</formula>
    </cfRule>
    <cfRule type="cellIs" dxfId="565" priority="564" operator="equal">
      <formula>"Locked"</formula>
    </cfRule>
  </conditionalFormatting>
  <conditionalFormatting sqref="G450:G451">
    <cfRule type="containsText" dxfId="564" priority="562" operator="containsText" text="Param">
      <formula>NOT(ISERROR(SEARCH("Param",G450)))</formula>
    </cfRule>
  </conditionalFormatting>
  <conditionalFormatting sqref="I450:I451">
    <cfRule type="cellIs" dxfId="563" priority="561" operator="lessThan">
      <formula>0</formula>
    </cfRule>
  </conditionalFormatting>
  <conditionalFormatting sqref="D450:D451">
    <cfRule type="containsText" dxfId="562" priority="559" operator="containsText" text="Dec">
      <formula>NOT(ISERROR(SEARCH("Dec",D450)))</formula>
    </cfRule>
    <cfRule type="containsText" dxfId="561" priority="560" operator="containsText" text="Inc">
      <formula>NOT(ISERROR(SEARCH("Inc",D450)))</formula>
    </cfRule>
  </conditionalFormatting>
  <conditionalFormatting sqref="F450:F451">
    <cfRule type="cellIs" dxfId="560" priority="557" operator="equal">
      <formula>"Unlocked"</formula>
    </cfRule>
    <cfRule type="cellIs" dxfId="559" priority="558" operator="equal">
      <formula>"Locked"</formula>
    </cfRule>
  </conditionalFormatting>
  <conditionalFormatting sqref="G450:G451">
    <cfRule type="containsText" dxfId="558" priority="556" operator="containsText" text="Param">
      <formula>NOT(ISERROR(SEARCH("Param",G450)))</formula>
    </cfRule>
  </conditionalFormatting>
  <conditionalFormatting sqref="I450:I451">
    <cfRule type="cellIs" dxfId="557" priority="555" operator="lessThan">
      <formula>0</formula>
    </cfRule>
  </conditionalFormatting>
  <conditionalFormatting sqref="D450:D451">
    <cfRule type="containsText" dxfId="556" priority="553" operator="containsText" text="Dec">
      <formula>NOT(ISERROR(SEARCH("Dec",D450)))</formula>
    </cfRule>
    <cfRule type="containsText" dxfId="555" priority="554" operator="containsText" text="Inc">
      <formula>NOT(ISERROR(SEARCH("Inc",D450)))</formula>
    </cfRule>
  </conditionalFormatting>
  <conditionalFormatting sqref="F452">
    <cfRule type="cellIs" dxfId="554" priority="551" operator="equal">
      <formula>"Unlocked"</formula>
    </cfRule>
    <cfRule type="cellIs" dxfId="553" priority="552" operator="equal">
      <formula>"Locked"</formula>
    </cfRule>
  </conditionalFormatting>
  <conditionalFormatting sqref="G452">
    <cfRule type="containsText" dxfId="552" priority="550" operator="containsText" text="Param">
      <formula>NOT(ISERROR(SEARCH("Param",G452)))</formula>
    </cfRule>
  </conditionalFormatting>
  <conditionalFormatting sqref="I452">
    <cfRule type="cellIs" dxfId="551" priority="549" operator="lessThan">
      <formula>0</formula>
    </cfRule>
  </conditionalFormatting>
  <conditionalFormatting sqref="D452">
    <cfRule type="containsText" dxfId="550" priority="547" operator="containsText" text="Dec">
      <formula>NOT(ISERROR(SEARCH("Dec",D452)))</formula>
    </cfRule>
    <cfRule type="containsText" dxfId="549" priority="548" operator="containsText" text="Inc">
      <formula>NOT(ISERROR(SEARCH("Inc",D452)))</formula>
    </cfRule>
  </conditionalFormatting>
  <conditionalFormatting sqref="F452">
    <cfRule type="cellIs" dxfId="548" priority="545" operator="equal">
      <formula>"Unlocked"</formula>
    </cfRule>
    <cfRule type="cellIs" dxfId="547" priority="546" operator="equal">
      <formula>"Locked"</formula>
    </cfRule>
  </conditionalFormatting>
  <conditionalFormatting sqref="G452">
    <cfRule type="containsText" dxfId="546" priority="544" operator="containsText" text="Param">
      <formula>NOT(ISERROR(SEARCH("Param",G452)))</formula>
    </cfRule>
  </conditionalFormatting>
  <conditionalFormatting sqref="I452">
    <cfRule type="cellIs" dxfId="545" priority="543" operator="lessThan">
      <formula>0</formula>
    </cfRule>
  </conditionalFormatting>
  <conditionalFormatting sqref="D452">
    <cfRule type="containsText" dxfId="544" priority="541" operator="containsText" text="Dec">
      <formula>NOT(ISERROR(SEARCH("Dec",D452)))</formula>
    </cfRule>
    <cfRule type="containsText" dxfId="543" priority="542" operator="containsText" text="Inc">
      <formula>NOT(ISERROR(SEARCH("Inc",D452)))</formula>
    </cfRule>
  </conditionalFormatting>
  <conditionalFormatting sqref="F452">
    <cfRule type="cellIs" dxfId="542" priority="539" operator="equal">
      <formula>"Unlocked"</formula>
    </cfRule>
    <cfRule type="cellIs" dxfId="541" priority="540" operator="equal">
      <formula>"Locked"</formula>
    </cfRule>
  </conditionalFormatting>
  <conditionalFormatting sqref="G452">
    <cfRule type="containsText" dxfId="540" priority="538" operator="containsText" text="Param">
      <formula>NOT(ISERROR(SEARCH("Param",G452)))</formula>
    </cfRule>
  </conditionalFormatting>
  <conditionalFormatting sqref="I452">
    <cfRule type="cellIs" dxfId="539" priority="537" operator="lessThan">
      <formula>0</formula>
    </cfRule>
  </conditionalFormatting>
  <conditionalFormatting sqref="D452">
    <cfRule type="containsText" dxfId="538" priority="535" operator="containsText" text="Dec">
      <formula>NOT(ISERROR(SEARCH("Dec",D452)))</formula>
    </cfRule>
    <cfRule type="containsText" dxfId="537" priority="536" operator="containsText" text="Inc">
      <formula>NOT(ISERROR(SEARCH("Inc",D452)))</formula>
    </cfRule>
  </conditionalFormatting>
  <conditionalFormatting sqref="F452">
    <cfRule type="cellIs" dxfId="536" priority="533" operator="equal">
      <formula>"Unlocked"</formula>
    </cfRule>
    <cfRule type="cellIs" dxfId="535" priority="534" operator="equal">
      <formula>"Locked"</formula>
    </cfRule>
  </conditionalFormatting>
  <conditionalFormatting sqref="G452">
    <cfRule type="containsText" dxfId="534" priority="532" operator="containsText" text="Param">
      <formula>NOT(ISERROR(SEARCH("Param",G452)))</formula>
    </cfRule>
  </conditionalFormatting>
  <conditionalFormatting sqref="I452">
    <cfRule type="cellIs" dxfId="533" priority="531" operator="lessThan">
      <formula>0</formula>
    </cfRule>
  </conditionalFormatting>
  <conditionalFormatting sqref="D452">
    <cfRule type="containsText" dxfId="532" priority="529" operator="containsText" text="Dec">
      <formula>NOT(ISERROR(SEARCH("Dec",D452)))</formula>
    </cfRule>
    <cfRule type="containsText" dxfId="531" priority="530" operator="containsText" text="Inc">
      <formula>NOT(ISERROR(SEARCH("Inc",D452)))</formula>
    </cfRule>
  </conditionalFormatting>
  <conditionalFormatting sqref="F452">
    <cfRule type="cellIs" dxfId="530" priority="527" operator="equal">
      <formula>"Unlocked"</formula>
    </cfRule>
    <cfRule type="cellIs" dxfId="529" priority="528" operator="equal">
      <formula>"Locked"</formula>
    </cfRule>
  </conditionalFormatting>
  <conditionalFormatting sqref="G452">
    <cfRule type="containsText" dxfId="528" priority="526" operator="containsText" text="Param">
      <formula>NOT(ISERROR(SEARCH("Param",G452)))</formula>
    </cfRule>
  </conditionalFormatting>
  <conditionalFormatting sqref="I452">
    <cfRule type="cellIs" dxfId="527" priority="525" operator="lessThan">
      <formula>0</formula>
    </cfRule>
  </conditionalFormatting>
  <conditionalFormatting sqref="D452">
    <cfRule type="containsText" dxfId="526" priority="523" operator="containsText" text="Dec">
      <formula>NOT(ISERROR(SEARCH("Dec",D452)))</formula>
    </cfRule>
    <cfRule type="containsText" dxfId="525" priority="524" operator="containsText" text="Inc">
      <formula>NOT(ISERROR(SEARCH("Inc",D452)))</formula>
    </cfRule>
  </conditionalFormatting>
  <conditionalFormatting sqref="F452">
    <cfRule type="cellIs" dxfId="524" priority="521" operator="equal">
      <formula>"Unlocked"</formula>
    </cfRule>
    <cfRule type="cellIs" dxfId="523" priority="522" operator="equal">
      <formula>"Locked"</formula>
    </cfRule>
  </conditionalFormatting>
  <conditionalFormatting sqref="G452">
    <cfRule type="containsText" dxfId="522" priority="520" operator="containsText" text="Param">
      <formula>NOT(ISERROR(SEARCH("Param",G452)))</formula>
    </cfRule>
  </conditionalFormatting>
  <conditionalFormatting sqref="I452">
    <cfRule type="cellIs" dxfId="521" priority="519" operator="lessThan">
      <formula>0</formula>
    </cfRule>
  </conditionalFormatting>
  <conditionalFormatting sqref="D452">
    <cfRule type="containsText" dxfId="520" priority="517" operator="containsText" text="Dec">
      <formula>NOT(ISERROR(SEARCH("Dec",D452)))</formula>
    </cfRule>
    <cfRule type="containsText" dxfId="519" priority="518" operator="containsText" text="Inc">
      <formula>NOT(ISERROR(SEARCH("Inc",D452)))</formula>
    </cfRule>
  </conditionalFormatting>
  <conditionalFormatting sqref="F452">
    <cfRule type="cellIs" dxfId="518" priority="515" operator="equal">
      <formula>"Unlocked"</formula>
    </cfRule>
    <cfRule type="cellIs" dxfId="517" priority="516" operator="equal">
      <formula>"Locked"</formula>
    </cfRule>
  </conditionalFormatting>
  <conditionalFormatting sqref="G452">
    <cfRule type="containsText" dxfId="516" priority="514" operator="containsText" text="Param">
      <formula>NOT(ISERROR(SEARCH("Param",G452)))</formula>
    </cfRule>
  </conditionalFormatting>
  <conditionalFormatting sqref="I452">
    <cfRule type="cellIs" dxfId="515" priority="513" operator="lessThan">
      <formula>0</formula>
    </cfRule>
  </conditionalFormatting>
  <conditionalFormatting sqref="D452">
    <cfRule type="containsText" dxfId="514" priority="511" operator="containsText" text="Dec">
      <formula>NOT(ISERROR(SEARCH("Dec",D452)))</formula>
    </cfRule>
    <cfRule type="containsText" dxfId="513" priority="512" operator="containsText" text="Inc">
      <formula>NOT(ISERROR(SEARCH("Inc",D452)))</formula>
    </cfRule>
  </conditionalFormatting>
  <conditionalFormatting sqref="F452">
    <cfRule type="cellIs" dxfId="512" priority="509" operator="equal">
      <formula>"Unlocked"</formula>
    </cfRule>
    <cfRule type="cellIs" dxfId="511" priority="510" operator="equal">
      <formula>"Locked"</formula>
    </cfRule>
  </conditionalFormatting>
  <conditionalFormatting sqref="G452">
    <cfRule type="containsText" dxfId="510" priority="508" operator="containsText" text="Param">
      <formula>NOT(ISERROR(SEARCH("Param",G452)))</formula>
    </cfRule>
  </conditionalFormatting>
  <conditionalFormatting sqref="I452">
    <cfRule type="cellIs" dxfId="509" priority="507" operator="lessThan">
      <formula>0</formula>
    </cfRule>
  </conditionalFormatting>
  <conditionalFormatting sqref="D452">
    <cfRule type="containsText" dxfId="508" priority="505" operator="containsText" text="Dec">
      <formula>NOT(ISERROR(SEARCH("Dec",D452)))</formula>
    </cfRule>
    <cfRule type="containsText" dxfId="507" priority="506" operator="containsText" text="Inc">
      <formula>NOT(ISERROR(SEARCH("Inc",D452)))</formula>
    </cfRule>
  </conditionalFormatting>
  <conditionalFormatting sqref="F452">
    <cfRule type="cellIs" dxfId="506" priority="503" operator="equal">
      <formula>"Unlocked"</formula>
    </cfRule>
    <cfRule type="cellIs" dxfId="505" priority="504" operator="equal">
      <formula>"Locked"</formula>
    </cfRule>
  </conditionalFormatting>
  <conditionalFormatting sqref="G452">
    <cfRule type="containsText" dxfId="504" priority="502" operator="containsText" text="Param">
      <formula>NOT(ISERROR(SEARCH("Param",G452)))</formula>
    </cfRule>
  </conditionalFormatting>
  <conditionalFormatting sqref="I452">
    <cfRule type="cellIs" dxfId="503" priority="501" operator="lessThan">
      <formula>0</formula>
    </cfRule>
  </conditionalFormatting>
  <conditionalFormatting sqref="D452">
    <cfRule type="containsText" dxfId="502" priority="499" operator="containsText" text="Dec">
      <formula>NOT(ISERROR(SEARCH("Dec",D452)))</formula>
    </cfRule>
    <cfRule type="containsText" dxfId="501" priority="500" operator="containsText" text="Inc">
      <formula>NOT(ISERROR(SEARCH("Inc",D452)))</formula>
    </cfRule>
  </conditionalFormatting>
  <conditionalFormatting sqref="F452">
    <cfRule type="cellIs" dxfId="500" priority="497" operator="equal">
      <formula>"Unlocked"</formula>
    </cfRule>
    <cfRule type="cellIs" dxfId="499" priority="498" operator="equal">
      <formula>"Locked"</formula>
    </cfRule>
  </conditionalFormatting>
  <conditionalFormatting sqref="G452">
    <cfRule type="containsText" dxfId="498" priority="496" operator="containsText" text="Param">
      <formula>NOT(ISERROR(SEARCH("Param",G452)))</formula>
    </cfRule>
  </conditionalFormatting>
  <conditionalFormatting sqref="I452">
    <cfRule type="cellIs" dxfId="497" priority="495" operator="lessThan">
      <formula>0</formula>
    </cfRule>
  </conditionalFormatting>
  <conditionalFormatting sqref="D452">
    <cfRule type="containsText" dxfId="496" priority="493" operator="containsText" text="Dec">
      <formula>NOT(ISERROR(SEARCH("Dec",D452)))</formula>
    </cfRule>
    <cfRule type="containsText" dxfId="495" priority="494" operator="containsText" text="Inc">
      <formula>NOT(ISERROR(SEARCH("Inc",D452)))</formula>
    </cfRule>
  </conditionalFormatting>
  <conditionalFormatting sqref="F452">
    <cfRule type="cellIs" dxfId="494" priority="491" operator="equal">
      <formula>"Unlocked"</formula>
    </cfRule>
    <cfRule type="cellIs" dxfId="493" priority="492" operator="equal">
      <formula>"Locked"</formula>
    </cfRule>
  </conditionalFormatting>
  <conditionalFormatting sqref="G452">
    <cfRule type="containsText" dxfId="492" priority="490" operator="containsText" text="Param">
      <formula>NOT(ISERROR(SEARCH("Param",G452)))</formula>
    </cfRule>
  </conditionalFormatting>
  <conditionalFormatting sqref="I452">
    <cfRule type="cellIs" dxfId="491" priority="489" operator="lessThan">
      <formula>0</formula>
    </cfRule>
  </conditionalFormatting>
  <conditionalFormatting sqref="D452">
    <cfRule type="containsText" dxfId="490" priority="487" operator="containsText" text="Dec">
      <formula>NOT(ISERROR(SEARCH("Dec",D452)))</formula>
    </cfRule>
    <cfRule type="containsText" dxfId="489" priority="488" operator="containsText" text="Inc">
      <formula>NOT(ISERROR(SEARCH("Inc",D452)))</formula>
    </cfRule>
  </conditionalFormatting>
  <conditionalFormatting sqref="F452">
    <cfRule type="cellIs" dxfId="488" priority="485" operator="equal">
      <formula>"Unlocked"</formula>
    </cfRule>
    <cfRule type="cellIs" dxfId="487" priority="486" operator="equal">
      <formula>"Locked"</formula>
    </cfRule>
  </conditionalFormatting>
  <conditionalFormatting sqref="G452">
    <cfRule type="containsText" dxfId="486" priority="484" operator="containsText" text="Param">
      <formula>NOT(ISERROR(SEARCH("Param",G452)))</formula>
    </cfRule>
  </conditionalFormatting>
  <conditionalFormatting sqref="I452">
    <cfRule type="cellIs" dxfId="485" priority="483" operator="lessThan">
      <formula>0</formula>
    </cfRule>
  </conditionalFormatting>
  <conditionalFormatting sqref="D452">
    <cfRule type="containsText" dxfId="484" priority="481" operator="containsText" text="Dec">
      <formula>NOT(ISERROR(SEARCH("Dec",D452)))</formula>
    </cfRule>
    <cfRule type="containsText" dxfId="483" priority="482" operator="containsText" text="Inc">
      <formula>NOT(ISERROR(SEARCH("Inc",D452)))</formula>
    </cfRule>
  </conditionalFormatting>
  <conditionalFormatting sqref="F452">
    <cfRule type="cellIs" dxfId="482" priority="479" operator="equal">
      <formula>"Unlocked"</formula>
    </cfRule>
    <cfRule type="cellIs" dxfId="481" priority="480" operator="equal">
      <formula>"Locked"</formula>
    </cfRule>
  </conditionalFormatting>
  <conditionalFormatting sqref="G452">
    <cfRule type="containsText" dxfId="480" priority="478" operator="containsText" text="Param">
      <formula>NOT(ISERROR(SEARCH("Param",G452)))</formula>
    </cfRule>
  </conditionalFormatting>
  <conditionalFormatting sqref="I452">
    <cfRule type="cellIs" dxfId="479" priority="477" operator="lessThan">
      <formula>0</formula>
    </cfRule>
  </conditionalFormatting>
  <conditionalFormatting sqref="D452">
    <cfRule type="containsText" dxfId="478" priority="475" operator="containsText" text="Dec">
      <formula>NOT(ISERROR(SEARCH("Dec",D452)))</formula>
    </cfRule>
    <cfRule type="containsText" dxfId="477" priority="476" operator="containsText" text="Inc">
      <formula>NOT(ISERROR(SEARCH("Inc",D452)))</formula>
    </cfRule>
  </conditionalFormatting>
  <conditionalFormatting sqref="F452">
    <cfRule type="cellIs" dxfId="476" priority="473" operator="equal">
      <formula>"Unlocked"</formula>
    </cfRule>
    <cfRule type="cellIs" dxfId="475" priority="474" operator="equal">
      <formula>"Locked"</formula>
    </cfRule>
  </conditionalFormatting>
  <conditionalFormatting sqref="G452">
    <cfRule type="containsText" dxfId="474" priority="472" operator="containsText" text="Param">
      <formula>NOT(ISERROR(SEARCH("Param",G452)))</formula>
    </cfRule>
  </conditionalFormatting>
  <conditionalFormatting sqref="I452">
    <cfRule type="cellIs" dxfId="473" priority="471" operator="lessThan">
      <formula>0</formula>
    </cfRule>
  </conditionalFormatting>
  <conditionalFormatting sqref="D452">
    <cfRule type="containsText" dxfId="472" priority="469" operator="containsText" text="Dec">
      <formula>NOT(ISERROR(SEARCH("Dec",D452)))</formula>
    </cfRule>
    <cfRule type="containsText" dxfId="471" priority="470" operator="containsText" text="Inc">
      <formula>NOT(ISERROR(SEARCH("Inc",D452)))</formula>
    </cfRule>
  </conditionalFormatting>
  <conditionalFormatting sqref="F452">
    <cfRule type="cellIs" dxfId="470" priority="467" operator="equal">
      <formula>"Unlocked"</formula>
    </cfRule>
    <cfRule type="cellIs" dxfId="469" priority="468" operator="equal">
      <formula>"Locked"</formula>
    </cfRule>
  </conditionalFormatting>
  <conditionalFormatting sqref="G452">
    <cfRule type="containsText" dxfId="468" priority="466" operator="containsText" text="Param">
      <formula>NOT(ISERROR(SEARCH("Param",G452)))</formula>
    </cfRule>
  </conditionalFormatting>
  <conditionalFormatting sqref="I452">
    <cfRule type="cellIs" dxfId="467" priority="465" operator="lessThan">
      <formula>0</formula>
    </cfRule>
  </conditionalFormatting>
  <conditionalFormatting sqref="D452">
    <cfRule type="containsText" dxfId="466" priority="463" operator="containsText" text="Dec">
      <formula>NOT(ISERROR(SEARCH("Dec",D452)))</formula>
    </cfRule>
    <cfRule type="containsText" dxfId="465" priority="464" operator="containsText" text="Inc">
      <formula>NOT(ISERROR(SEARCH("Inc",D452)))</formula>
    </cfRule>
  </conditionalFormatting>
  <conditionalFormatting sqref="F452">
    <cfRule type="cellIs" dxfId="464" priority="461" operator="equal">
      <formula>"Unlocked"</formula>
    </cfRule>
    <cfRule type="cellIs" dxfId="463" priority="462" operator="equal">
      <formula>"Locked"</formula>
    </cfRule>
  </conditionalFormatting>
  <conditionalFormatting sqref="G452">
    <cfRule type="containsText" dxfId="462" priority="460" operator="containsText" text="Param">
      <formula>NOT(ISERROR(SEARCH("Param",G452)))</formula>
    </cfRule>
  </conditionalFormatting>
  <conditionalFormatting sqref="I452">
    <cfRule type="cellIs" dxfId="461" priority="459" operator="lessThan">
      <formula>0</formula>
    </cfRule>
  </conditionalFormatting>
  <conditionalFormatting sqref="D452">
    <cfRule type="containsText" dxfId="460" priority="457" operator="containsText" text="Dec">
      <formula>NOT(ISERROR(SEARCH("Dec",D452)))</formula>
    </cfRule>
    <cfRule type="containsText" dxfId="459" priority="458" operator="containsText" text="Inc">
      <formula>NOT(ISERROR(SEARCH("Inc",D452)))</formula>
    </cfRule>
  </conditionalFormatting>
  <conditionalFormatting sqref="F452">
    <cfRule type="cellIs" dxfId="458" priority="455" operator="equal">
      <formula>"Unlocked"</formula>
    </cfRule>
    <cfRule type="cellIs" dxfId="457" priority="456" operator="equal">
      <formula>"Locked"</formula>
    </cfRule>
  </conditionalFormatting>
  <conditionalFormatting sqref="G452">
    <cfRule type="containsText" dxfId="456" priority="454" operator="containsText" text="Param">
      <formula>NOT(ISERROR(SEARCH("Param",G452)))</formula>
    </cfRule>
  </conditionalFormatting>
  <conditionalFormatting sqref="I452">
    <cfRule type="cellIs" dxfId="455" priority="453" operator="lessThan">
      <formula>0</formula>
    </cfRule>
  </conditionalFormatting>
  <conditionalFormatting sqref="D452">
    <cfRule type="containsText" dxfId="454" priority="451" operator="containsText" text="Dec">
      <formula>NOT(ISERROR(SEARCH("Dec",D452)))</formula>
    </cfRule>
    <cfRule type="containsText" dxfId="453" priority="452" operator="containsText" text="Inc">
      <formula>NOT(ISERROR(SEARCH("Inc",D452)))</formula>
    </cfRule>
  </conditionalFormatting>
  <conditionalFormatting sqref="F452">
    <cfRule type="cellIs" dxfId="452" priority="449" operator="equal">
      <formula>"Unlocked"</formula>
    </cfRule>
    <cfRule type="cellIs" dxfId="451" priority="450" operator="equal">
      <formula>"Locked"</formula>
    </cfRule>
  </conditionalFormatting>
  <conditionalFormatting sqref="G452">
    <cfRule type="containsText" dxfId="450" priority="448" operator="containsText" text="Param">
      <formula>NOT(ISERROR(SEARCH("Param",G452)))</formula>
    </cfRule>
  </conditionalFormatting>
  <conditionalFormatting sqref="I452">
    <cfRule type="cellIs" dxfId="449" priority="447" operator="lessThan">
      <formula>0</formula>
    </cfRule>
  </conditionalFormatting>
  <conditionalFormatting sqref="D452">
    <cfRule type="containsText" dxfId="448" priority="445" operator="containsText" text="Dec">
      <formula>NOT(ISERROR(SEARCH("Dec",D452)))</formula>
    </cfRule>
    <cfRule type="containsText" dxfId="447" priority="446" operator="containsText" text="Inc">
      <formula>NOT(ISERROR(SEARCH("Inc",D452)))</formula>
    </cfRule>
  </conditionalFormatting>
  <conditionalFormatting sqref="F452">
    <cfRule type="cellIs" dxfId="446" priority="443" operator="equal">
      <formula>"Unlocked"</formula>
    </cfRule>
    <cfRule type="cellIs" dxfId="445" priority="444" operator="equal">
      <formula>"Locked"</formula>
    </cfRule>
  </conditionalFormatting>
  <conditionalFormatting sqref="G452">
    <cfRule type="containsText" dxfId="444" priority="442" operator="containsText" text="Param">
      <formula>NOT(ISERROR(SEARCH("Param",G452)))</formula>
    </cfRule>
  </conditionalFormatting>
  <conditionalFormatting sqref="I452">
    <cfRule type="cellIs" dxfId="443" priority="441" operator="lessThan">
      <formula>0</formula>
    </cfRule>
  </conditionalFormatting>
  <conditionalFormatting sqref="D452">
    <cfRule type="containsText" dxfId="442" priority="439" operator="containsText" text="Dec">
      <formula>NOT(ISERROR(SEARCH("Dec",D452)))</formula>
    </cfRule>
    <cfRule type="containsText" dxfId="441" priority="440" operator="containsText" text="Inc">
      <formula>NOT(ISERROR(SEARCH("Inc",D452)))</formula>
    </cfRule>
  </conditionalFormatting>
  <conditionalFormatting sqref="F453:F455">
    <cfRule type="cellIs" dxfId="440" priority="437" operator="equal">
      <formula>"Unlocked"</formula>
    </cfRule>
    <cfRule type="cellIs" dxfId="439" priority="438" operator="equal">
      <formula>"Locked"</formula>
    </cfRule>
  </conditionalFormatting>
  <conditionalFormatting sqref="G453:G455">
    <cfRule type="containsText" dxfId="438" priority="436" operator="containsText" text="Param">
      <formula>NOT(ISERROR(SEARCH("Param",G453)))</formula>
    </cfRule>
  </conditionalFormatting>
  <conditionalFormatting sqref="I453:I455">
    <cfRule type="cellIs" dxfId="437" priority="435" operator="lessThan">
      <formula>0</formula>
    </cfRule>
  </conditionalFormatting>
  <conditionalFormatting sqref="D453:D455">
    <cfRule type="containsText" dxfId="436" priority="433" operator="containsText" text="Dec">
      <formula>NOT(ISERROR(SEARCH("Dec",D453)))</formula>
    </cfRule>
    <cfRule type="containsText" dxfId="435" priority="434" operator="containsText" text="Inc">
      <formula>NOT(ISERROR(SEARCH("Inc",D453)))</formula>
    </cfRule>
  </conditionalFormatting>
  <conditionalFormatting sqref="F453:F455">
    <cfRule type="cellIs" dxfId="434" priority="431" operator="equal">
      <formula>"Unlocked"</formula>
    </cfRule>
    <cfRule type="cellIs" dxfId="433" priority="432" operator="equal">
      <formula>"Locked"</formula>
    </cfRule>
  </conditionalFormatting>
  <conditionalFormatting sqref="G453:G455">
    <cfRule type="containsText" dxfId="432" priority="430" operator="containsText" text="Param">
      <formula>NOT(ISERROR(SEARCH("Param",G453)))</formula>
    </cfRule>
  </conditionalFormatting>
  <conditionalFormatting sqref="I453:I455">
    <cfRule type="cellIs" dxfId="431" priority="429" operator="lessThan">
      <formula>0</formula>
    </cfRule>
  </conditionalFormatting>
  <conditionalFormatting sqref="D453:D455">
    <cfRule type="containsText" dxfId="430" priority="427" operator="containsText" text="Dec">
      <formula>NOT(ISERROR(SEARCH("Dec",D453)))</formula>
    </cfRule>
    <cfRule type="containsText" dxfId="429" priority="428" operator="containsText" text="Inc">
      <formula>NOT(ISERROR(SEARCH("Inc",D453)))</formula>
    </cfRule>
  </conditionalFormatting>
  <conditionalFormatting sqref="F453:F455">
    <cfRule type="cellIs" dxfId="428" priority="425" operator="equal">
      <formula>"Unlocked"</formula>
    </cfRule>
    <cfRule type="cellIs" dxfId="427" priority="426" operator="equal">
      <formula>"Locked"</formula>
    </cfRule>
  </conditionalFormatting>
  <conditionalFormatting sqref="G453:G455">
    <cfRule type="containsText" dxfId="426" priority="424" operator="containsText" text="Param">
      <formula>NOT(ISERROR(SEARCH("Param",G453)))</formula>
    </cfRule>
  </conditionalFormatting>
  <conditionalFormatting sqref="I453:I455">
    <cfRule type="cellIs" dxfId="425" priority="423" operator="lessThan">
      <formula>0</formula>
    </cfRule>
  </conditionalFormatting>
  <conditionalFormatting sqref="D453:D455">
    <cfRule type="containsText" dxfId="424" priority="421" operator="containsText" text="Dec">
      <formula>NOT(ISERROR(SEARCH("Dec",D453)))</formula>
    </cfRule>
    <cfRule type="containsText" dxfId="423" priority="422" operator="containsText" text="Inc">
      <formula>NOT(ISERROR(SEARCH("Inc",D453)))</formula>
    </cfRule>
  </conditionalFormatting>
  <conditionalFormatting sqref="F453:F455">
    <cfRule type="cellIs" dxfId="422" priority="419" operator="equal">
      <formula>"Unlocked"</formula>
    </cfRule>
    <cfRule type="cellIs" dxfId="421" priority="420" operator="equal">
      <formula>"Locked"</formula>
    </cfRule>
  </conditionalFormatting>
  <conditionalFormatting sqref="G453:G455">
    <cfRule type="containsText" dxfId="420" priority="418" operator="containsText" text="Param">
      <formula>NOT(ISERROR(SEARCH("Param",G453)))</formula>
    </cfRule>
  </conditionalFormatting>
  <conditionalFormatting sqref="I453:I455">
    <cfRule type="cellIs" dxfId="419" priority="417" operator="lessThan">
      <formula>0</formula>
    </cfRule>
  </conditionalFormatting>
  <conditionalFormatting sqref="D453:D455">
    <cfRule type="containsText" dxfId="418" priority="415" operator="containsText" text="Dec">
      <formula>NOT(ISERROR(SEARCH("Dec",D453)))</formula>
    </cfRule>
    <cfRule type="containsText" dxfId="417" priority="416" operator="containsText" text="Inc">
      <formula>NOT(ISERROR(SEARCH("Inc",D453)))</formula>
    </cfRule>
  </conditionalFormatting>
  <conditionalFormatting sqref="F453:F455">
    <cfRule type="cellIs" dxfId="416" priority="413" operator="equal">
      <formula>"Unlocked"</formula>
    </cfRule>
    <cfRule type="cellIs" dxfId="415" priority="414" operator="equal">
      <formula>"Locked"</formula>
    </cfRule>
  </conditionalFormatting>
  <conditionalFormatting sqref="G453:G455">
    <cfRule type="containsText" dxfId="414" priority="412" operator="containsText" text="Param">
      <formula>NOT(ISERROR(SEARCH("Param",G453)))</formula>
    </cfRule>
  </conditionalFormatting>
  <conditionalFormatting sqref="I453:I455">
    <cfRule type="cellIs" dxfId="413" priority="411" operator="lessThan">
      <formula>0</formula>
    </cfRule>
  </conditionalFormatting>
  <conditionalFormatting sqref="D453:D455">
    <cfRule type="containsText" dxfId="412" priority="409" operator="containsText" text="Dec">
      <formula>NOT(ISERROR(SEARCH("Dec",D453)))</formula>
    </cfRule>
    <cfRule type="containsText" dxfId="411" priority="410" operator="containsText" text="Inc">
      <formula>NOT(ISERROR(SEARCH("Inc",D453)))</formula>
    </cfRule>
  </conditionalFormatting>
  <conditionalFormatting sqref="F453:F455">
    <cfRule type="cellIs" dxfId="410" priority="407" operator="equal">
      <formula>"Unlocked"</formula>
    </cfRule>
    <cfRule type="cellIs" dxfId="409" priority="408" operator="equal">
      <formula>"Locked"</formula>
    </cfRule>
  </conditionalFormatting>
  <conditionalFormatting sqref="G453:G455">
    <cfRule type="containsText" dxfId="408" priority="406" operator="containsText" text="Param">
      <formula>NOT(ISERROR(SEARCH("Param",G453)))</formula>
    </cfRule>
  </conditionalFormatting>
  <conditionalFormatting sqref="I453:I455">
    <cfRule type="cellIs" dxfId="407" priority="405" operator="lessThan">
      <formula>0</formula>
    </cfRule>
  </conditionalFormatting>
  <conditionalFormatting sqref="D453:D455">
    <cfRule type="containsText" dxfId="406" priority="403" operator="containsText" text="Dec">
      <formula>NOT(ISERROR(SEARCH("Dec",D453)))</formula>
    </cfRule>
    <cfRule type="containsText" dxfId="405" priority="404" operator="containsText" text="Inc">
      <formula>NOT(ISERROR(SEARCH("Inc",D453)))</formula>
    </cfRule>
  </conditionalFormatting>
  <conditionalFormatting sqref="F453:F455">
    <cfRule type="cellIs" dxfId="404" priority="401" operator="equal">
      <formula>"Unlocked"</formula>
    </cfRule>
    <cfRule type="cellIs" dxfId="403" priority="402" operator="equal">
      <formula>"Locked"</formula>
    </cfRule>
  </conditionalFormatting>
  <conditionalFormatting sqref="G453:G455">
    <cfRule type="containsText" dxfId="402" priority="400" operator="containsText" text="Param">
      <formula>NOT(ISERROR(SEARCH("Param",G453)))</formula>
    </cfRule>
  </conditionalFormatting>
  <conditionalFormatting sqref="I453:I455">
    <cfRule type="cellIs" dxfId="401" priority="399" operator="lessThan">
      <formula>0</formula>
    </cfRule>
  </conditionalFormatting>
  <conditionalFormatting sqref="D453:D455">
    <cfRule type="containsText" dxfId="400" priority="397" operator="containsText" text="Dec">
      <formula>NOT(ISERROR(SEARCH("Dec",D453)))</formula>
    </cfRule>
    <cfRule type="containsText" dxfId="399" priority="398" operator="containsText" text="Inc">
      <formula>NOT(ISERROR(SEARCH("Inc",D453)))</formula>
    </cfRule>
  </conditionalFormatting>
  <conditionalFormatting sqref="F453">
    <cfRule type="cellIs" dxfId="398" priority="395" operator="equal">
      <formula>"Unlocked"</formula>
    </cfRule>
    <cfRule type="cellIs" dxfId="397" priority="396" operator="equal">
      <formula>"Locked"</formula>
    </cfRule>
  </conditionalFormatting>
  <conditionalFormatting sqref="G453">
    <cfRule type="containsText" dxfId="396" priority="394" operator="containsText" text="Param">
      <formula>NOT(ISERROR(SEARCH("Param",G453)))</formula>
    </cfRule>
  </conditionalFormatting>
  <conditionalFormatting sqref="I453">
    <cfRule type="cellIs" dxfId="395" priority="393" operator="lessThan">
      <formula>0</formula>
    </cfRule>
  </conditionalFormatting>
  <conditionalFormatting sqref="D453">
    <cfRule type="containsText" dxfId="394" priority="391" operator="containsText" text="Dec">
      <formula>NOT(ISERROR(SEARCH("Dec",D453)))</formula>
    </cfRule>
    <cfRule type="containsText" dxfId="393" priority="392" operator="containsText" text="Inc">
      <formula>NOT(ISERROR(SEARCH("Inc",D453)))</formula>
    </cfRule>
  </conditionalFormatting>
  <conditionalFormatting sqref="F454:F455">
    <cfRule type="cellIs" dxfId="392" priority="389" operator="equal">
      <formula>"Unlocked"</formula>
    </cfRule>
    <cfRule type="cellIs" dxfId="391" priority="390" operator="equal">
      <formula>"Locked"</formula>
    </cfRule>
  </conditionalFormatting>
  <conditionalFormatting sqref="G454:G455">
    <cfRule type="containsText" dxfId="390" priority="388" operator="containsText" text="Param">
      <formula>NOT(ISERROR(SEARCH("Param",G454)))</formula>
    </cfRule>
  </conditionalFormatting>
  <conditionalFormatting sqref="I454:I455">
    <cfRule type="cellIs" dxfId="389" priority="387" operator="lessThan">
      <formula>0</formula>
    </cfRule>
  </conditionalFormatting>
  <conditionalFormatting sqref="D454:D455">
    <cfRule type="containsText" dxfId="388" priority="385" operator="containsText" text="Dec">
      <formula>NOT(ISERROR(SEARCH("Dec",D454)))</formula>
    </cfRule>
    <cfRule type="containsText" dxfId="387" priority="386" operator="containsText" text="Inc">
      <formula>NOT(ISERROR(SEARCH("Inc",D454)))</formula>
    </cfRule>
  </conditionalFormatting>
  <conditionalFormatting sqref="F456:F461">
    <cfRule type="cellIs" dxfId="386" priority="383" operator="equal">
      <formula>"Unlocked"</formula>
    </cfRule>
    <cfRule type="cellIs" dxfId="385" priority="384" operator="equal">
      <formula>"Locked"</formula>
    </cfRule>
  </conditionalFormatting>
  <conditionalFormatting sqref="G456:G461">
    <cfRule type="containsText" dxfId="384" priority="382" operator="containsText" text="Param">
      <formula>NOT(ISERROR(SEARCH("Param",G456)))</formula>
    </cfRule>
  </conditionalFormatting>
  <conditionalFormatting sqref="I456:I461">
    <cfRule type="cellIs" dxfId="383" priority="381" operator="lessThan">
      <formula>0</formula>
    </cfRule>
  </conditionalFormatting>
  <conditionalFormatting sqref="D456:D461">
    <cfRule type="containsText" dxfId="382" priority="379" operator="containsText" text="Dec">
      <formula>NOT(ISERROR(SEARCH("Dec",D456)))</formula>
    </cfRule>
    <cfRule type="containsText" dxfId="381" priority="380" operator="containsText" text="Inc">
      <formula>NOT(ISERROR(SEARCH("Inc",D456)))</formula>
    </cfRule>
  </conditionalFormatting>
  <conditionalFormatting sqref="F456:F461">
    <cfRule type="cellIs" dxfId="380" priority="377" operator="equal">
      <formula>"Unlocked"</formula>
    </cfRule>
    <cfRule type="cellIs" dxfId="379" priority="378" operator="equal">
      <formula>"Locked"</formula>
    </cfRule>
  </conditionalFormatting>
  <conditionalFormatting sqref="G456:G461">
    <cfRule type="containsText" dxfId="378" priority="376" operator="containsText" text="Param">
      <formula>NOT(ISERROR(SEARCH("Param",G456)))</formula>
    </cfRule>
  </conditionalFormatting>
  <conditionalFormatting sqref="I456:I461">
    <cfRule type="cellIs" dxfId="377" priority="375" operator="lessThan">
      <formula>0</formula>
    </cfRule>
  </conditionalFormatting>
  <conditionalFormatting sqref="D456:D461">
    <cfRule type="containsText" dxfId="376" priority="373" operator="containsText" text="Dec">
      <formula>NOT(ISERROR(SEARCH("Dec",D456)))</formula>
    </cfRule>
    <cfRule type="containsText" dxfId="375" priority="374" operator="containsText" text="Inc">
      <formula>NOT(ISERROR(SEARCH("Inc",D456)))</formula>
    </cfRule>
  </conditionalFormatting>
  <conditionalFormatting sqref="F456:F461">
    <cfRule type="cellIs" dxfId="374" priority="371" operator="equal">
      <formula>"Unlocked"</formula>
    </cfRule>
    <cfRule type="cellIs" dxfId="373" priority="372" operator="equal">
      <formula>"Locked"</formula>
    </cfRule>
  </conditionalFormatting>
  <conditionalFormatting sqref="G456:G461">
    <cfRule type="containsText" dxfId="372" priority="370" operator="containsText" text="Param">
      <formula>NOT(ISERROR(SEARCH("Param",G456)))</formula>
    </cfRule>
  </conditionalFormatting>
  <conditionalFormatting sqref="I456:I461">
    <cfRule type="cellIs" dxfId="371" priority="369" operator="lessThan">
      <formula>0</formula>
    </cfRule>
  </conditionalFormatting>
  <conditionalFormatting sqref="D456:D461">
    <cfRule type="containsText" dxfId="370" priority="367" operator="containsText" text="Dec">
      <formula>NOT(ISERROR(SEARCH("Dec",D456)))</formula>
    </cfRule>
    <cfRule type="containsText" dxfId="369" priority="368" operator="containsText" text="Inc">
      <formula>NOT(ISERROR(SEARCH("Inc",D456)))</formula>
    </cfRule>
  </conditionalFormatting>
  <conditionalFormatting sqref="F456:F461">
    <cfRule type="cellIs" dxfId="368" priority="365" operator="equal">
      <formula>"Unlocked"</formula>
    </cfRule>
    <cfRule type="cellIs" dxfId="367" priority="366" operator="equal">
      <formula>"Locked"</formula>
    </cfRule>
  </conditionalFormatting>
  <conditionalFormatting sqref="G456:G461">
    <cfRule type="containsText" dxfId="366" priority="364" operator="containsText" text="Param">
      <formula>NOT(ISERROR(SEARCH("Param",G456)))</formula>
    </cfRule>
  </conditionalFormatting>
  <conditionalFormatting sqref="I456:I461">
    <cfRule type="cellIs" dxfId="365" priority="363" operator="lessThan">
      <formula>0</formula>
    </cfRule>
  </conditionalFormatting>
  <conditionalFormatting sqref="D456:D461">
    <cfRule type="containsText" dxfId="364" priority="361" operator="containsText" text="Dec">
      <formula>NOT(ISERROR(SEARCH("Dec",D456)))</formula>
    </cfRule>
    <cfRule type="containsText" dxfId="363" priority="362" operator="containsText" text="Inc">
      <formula>NOT(ISERROR(SEARCH("Inc",D456)))</formula>
    </cfRule>
  </conditionalFormatting>
  <conditionalFormatting sqref="F456:F461">
    <cfRule type="cellIs" dxfId="362" priority="359" operator="equal">
      <formula>"Unlocked"</formula>
    </cfRule>
    <cfRule type="cellIs" dxfId="361" priority="360" operator="equal">
      <formula>"Locked"</formula>
    </cfRule>
  </conditionalFormatting>
  <conditionalFormatting sqref="G456:G461">
    <cfRule type="containsText" dxfId="360" priority="358" operator="containsText" text="Param">
      <formula>NOT(ISERROR(SEARCH("Param",G456)))</formula>
    </cfRule>
  </conditionalFormatting>
  <conditionalFormatting sqref="I456:I461">
    <cfRule type="cellIs" dxfId="359" priority="357" operator="lessThan">
      <formula>0</formula>
    </cfRule>
  </conditionalFormatting>
  <conditionalFormatting sqref="D456:D461">
    <cfRule type="containsText" dxfId="358" priority="355" operator="containsText" text="Dec">
      <formula>NOT(ISERROR(SEARCH("Dec",D456)))</formula>
    </cfRule>
    <cfRule type="containsText" dxfId="357" priority="356" operator="containsText" text="Inc">
      <formula>NOT(ISERROR(SEARCH("Inc",D456)))</formula>
    </cfRule>
  </conditionalFormatting>
  <conditionalFormatting sqref="F456:F461">
    <cfRule type="cellIs" dxfId="356" priority="353" operator="equal">
      <formula>"Unlocked"</formula>
    </cfRule>
    <cfRule type="cellIs" dxfId="355" priority="354" operator="equal">
      <formula>"Locked"</formula>
    </cfRule>
  </conditionalFormatting>
  <conditionalFormatting sqref="G456:G461">
    <cfRule type="containsText" dxfId="354" priority="352" operator="containsText" text="Param">
      <formula>NOT(ISERROR(SEARCH("Param",G456)))</formula>
    </cfRule>
  </conditionalFormatting>
  <conditionalFormatting sqref="I456:I461">
    <cfRule type="cellIs" dxfId="353" priority="351" operator="lessThan">
      <formula>0</formula>
    </cfRule>
  </conditionalFormatting>
  <conditionalFormatting sqref="D456:D461">
    <cfRule type="containsText" dxfId="352" priority="349" operator="containsText" text="Dec">
      <formula>NOT(ISERROR(SEARCH("Dec",D456)))</formula>
    </cfRule>
    <cfRule type="containsText" dxfId="351" priority="350" operator="containsText" text="Inc">
      <formula>NOT(ISERROR(SEARCH("Inc",D456)))</formula>
    </cfRule>
  </conditionalFormatting>
  <conditionalFormatting sqref="F456:F461">
    <cfRule type="cellIs" dxfId="350" priority="347" operator="equal">
      <formula>"Unlocked"</formula>
    </cfRule>
    <cfRule type="cellIs" dxfId="349" priority="348" operator="equal">
      <formula>"Locked"</formula>
    </cfRule>
  </conditionalFormatting>
  <conditionalFormatting sqref="G456:G461">
    <cfRule type="containsText" dxfId="348" priority="346" operator="containsText" text="Param">
      <formula>NOT(ISERROR(SEARCH("Param",G456)))</formula>
    </cfRule>
  </conditionalFormatting>
  <conditionalFormatting sqref="I456:I461">
    <cfRule type="cellIs" dxfId="347" priority="345" operator="lessThan">
      <formula>0</formula>
    </cfRule>
  </conditionalFormatting>
  <conditionalFormatting sqref="D456:D461">
    <cfRule type="containsText" dxfId="346" priority="343" operator="containsText" text="Dec">
      <formula>NOT(ISERROR(SEARCH("Dec",D456)))</formula>
    </cfRule>
    <cfRule type="containsText" dxfId="345" priority="344" operator="containsText" text="Inc">
      <formula>NOT(ISERROR(SEARCH("Inc",D456)))</formula>
    </cfRule>
  </conditionalFormatting>
  <conditionalFormatting sqref="F456:F461">
    <cfRule type="cellIs" dxfId="344" priority="341" operator="equal">
      <formula>"Unlocked"</formula>
    </cfRule>
    <cfRule type="cellIs" dxfId="343" priority="342" operator="equal">
      <formula>"Locked"</formula>
    </cfRule>
  </conditionalFormatting>
  <conditionalFormatting sqref="G456:G461">
    <cfRule type="containsText" dxfId="342" priority="340" operator="containsText" text="Param">
      <formula>NOT(ISERROR(SEARCH("Param",G456)))</formula>
    </cfRule>
  </conditionalFormatting>
  <conditionalFormatting sqref="I456:I461">
    <cfRule type="cellIs" dxfId="341" priority="339" operator="lessThan">
      <formula>0</formula>
    </cfRule>
  </conditionalFormatting>
  <conditionalFormatting sqref="D456:D461">
    <cfRule type="containsText" dxfId="340" priority="337" operator="containsText" text="Dec">
      <formula>NOT(ISERROR(SEARCH("Dec",D456)))</formula>
    </cfRule>
    <cfRule type="containsText" dxfId="339" priority="338" operator="containsText" text="Inc">
      <formula>NOT(ISERROR(SEARCH("Inc",D456)))</formula>
    </cfRule>
  </conditionalFormatting>
  <conditionalFormatting sqref="F456:F461">
    <cfRule type="cellIs" dxfId="338" priority="335" operator="equal">
      <formula>"Unlocked"</formula>
    </cfRule>
    <cfRule type="cellIs" dxfId="337" priority="336" operator="equal">
      <formula>"Locked"</formula>
    </cfRule>
  </conditionalFormatting>
  <conditionalFormatting sqref="G456:G461">
    <cfRule type="containsText" dxfId="336" priority="334" operator="containsText" text="Param">
      <formula>NOT(ISERROR(SEARCH("Param",G456)))</formula>
    </cfRule>
  </conditionalFormatting>
  <conditionalFormatting sqref="I456:I461">
    <cfRule type="cellIs" dxfId="335" priority="333" operator="lessThan">
      <formula>0</formula>
    </cfRule>
  </conditionalFormatting>
  <conditionalFormatting sqref="D456:D461">
    <cfRule type="containsText" dxfId="334" priority="331" operator="containsText" text="Dec">
      <formula>NOT(ISERROR(SEARCH("Dec",D456)))</formula>
    </cfRule>
    <cfRule type="containsText" dxfId="333" priority="332" operator="containsText" text="Inc">
      <formula>NOT(ISERROR(SEARCH("Inc",D456)))</formula>
    </cfRule>
  </conditionalFormatting>
  <conditionalFormatting sqref="F456:F458">
    <cfRule type="cellIs" dxfId="332" priority="329" operator="equal">
      <formula>"Unlocked"</formula>
    </cfRule>
    <cfRule type="cellIs" dxfId="331" priority="330" operator="equal">
      <formula>"Locked"</formula>
    </cfRule>
  </conditionalFormatting>
  <conditionalFormatting sqref="G456:G458">
    <cfRule type="containsText" dxfId="330" priority="328" operator="containsText" text="Param">
      <formula>NOT(ISERROR(SEARCH("Param",G456)))</formula>
    </cfRule>
  </conditionalFormatting>
  <conditionalFormatting sqref="I456:I458">
    <cfRule type="cellIs" dxfId="329" priority="327" operator="lessThan">
      <formula>0</formula>
    </cfRule>
  </conditionalFormatting>
  <conditionalFormatting sqref="D456:D458">
    <cfRule type="containsText" dxfId="328" priority="325" operator="containsText" text="Dec">
      <formula>NOT(ISERROR(SEARCH("Dec",D456)))</formula>
    </cfRule>
    <cfRule type="containsText" dxfId="327" priority="326" operator="containsText" text="Inc">
      <formula>NOT(ISERROR(SEARCH("Inc",D456)))</formula>
    </cfRule>
  </conditionalFormatting>
  <conditionalFormatting sqref="F456:F458">
    <cfRule type="cellIs" dxfId="326" priority="323" operator="equal">
      <formula>"Unlocked"</formula>
    </cfRule>
    <cfRule type="cellIs" dxfId="325" priority="324" operator="equal">
      <formula>"Locked"</formula>
    </cfRule>
  </conditionalFormatting>
  <conditionalFormatting sqref="G456:G458">
    <cfRule type="containsText" dxfId="324" priority="322" operator="containsText" text="Param">
      <formula>NOT(ISERROR(SEARCH("Param",G456)))</formula>
    </cfRule>
  </conditionalFormatting>
  <conditionalFormatting sqref="I456:I458">
    <cfRule type="cellIs" dxfId="323" priority="321" operator="lessThan">
      <formula>0</formula>
    </cfRule>
  </conditionalFormatting>
  <conditionalFormatting sqref="D456:D458">
    <cfRule type="containsText" dxfId="322" priority="319" operator="containsText" text="Dec">
      <formula>NOT(ISERROR(SEARCH("Dec",D456)))</formula>
    </cfRule>
    <cfRule type="containsText" dxfId="321" priority="320" operator="containsText" text="Inc">
      <formula>NOT(ISERROR(SEARCH("Inc",D456)))</formula>
    </cfRule>
  </conditionalFormatting>
  <conditionalFormatting sqref="F456:F458">
    <cfRule type="cellIs" dxfId="320" priority="317" operator="equal">
      <formula>"Unlocked"</formula>
    </cfRule>
    <cfRule type="cellIs" dxfId="319" priority="318" operator="equal">
      <formula>"Locked"</formula>
    </cfRule>
  </conditionalFormatting>
  <conditionalFormatting sqref="G456:G458">
    <cfRule type="containsText" dxfId="318" priority="316" operator="containsText" text="Param">
      <formula>NOT(ISERROR(SEARCH("Param",G456)))</formula>
    </cfRule>
  </conditionalFormatting>
  <conditionalFormatting sqref="I456:I458">
    <cfRule type="cellIs" dxfId="317" priority="315" operator="lessThan">
      <formula>0</formula>
    </cfRule>
  </conditionalFormatting>
  <conditionalFormatting sqref="D456:D458">
    <cfRule type="containsText" dxfId="316" priority="313" operator="containsText" text="Dec">
      <formula>NOT(ISERROR(SEARCH("Dec",D456)))</formula>
    </cfRule>
    <cfRule type="containsText" dxfId="315" priority="314" operator="containsText" text="Inc">
      <formula>NOT(ISERROR(SEARCH("Inc",D456)))</formula>
    </cfRule>
  </conditionalFormatting>
  <conditionalFormatting sqref="F456:F458">
    <cfRule type="cellIs" dxfId="314" priority="311" operator="equal">
      <formula>"Unlocked"</formula>
    </cfRule>
    <cfRule type="cellIs" dxfId="313" priority="312" operator="equal">
      <formula>"Locked"</formula>
    </cfRule>
  </conditionalFormatting>
  <conditionalFormatting sqref="G456:G458">
    <cfRule type="containsText" dxfId="312" priority="310" operator="containsText" text="Param">
      <formula>NOT(ISERROR(SEARCH("Param",G456)))</formula>
    </cfRule>
  </conditionalFormatting>
  <conditionalFormatting sqref="I456:I458">
    <cfRule type="cellIs" dxfId="311" priority="309" operator="lessThan">
      <formula>0</formula>
    </cfRule>
  </conditionalFormatting>
  <conditionalFormatting sqref="D456:D458">
    <cfRule type="containsText" dxfId="310" priority="307" operator="containsText" text="Dec">
      <formula>NOT(ISERROR(SEARCH("Dec",D456)))</formula>
    </cfRule>
    <cfRule type="containsText" dxfId="309" priority="308" operator="containsText" text="Inc">
      <formula>NOT(ISERROR(SEARCH("Inc",D456)))</formula>
    </cfRule>
  </conditionalFormatting>
  <conditionalFormatting sqref="F456:F458">
    <cfRule type="cellIs" dxfId="308" priority="305" operator="equal">
      <formula>"Unlocked"</formula>
    </cfRule>
    <cfRule type="cellIs" dxfId="307" priority="306" operator="equal">
      <formula>"Locked"</formula>
    </cfRule>
  </conditionalFormatting>
  <conditionalFormatting sqref="G456:G458">
    <cfRule type="containsText" dxfId="306" priority="304" operator="containsText" text="Param">
      <formula>NOT(ISERROR(SEARCH("Param",G456)))</formula>
    </cfRule>
  </conditionalFormatting>
  <conditionalFormatting sqref="I456:I458">
    <cfRule type="cellIs" dxfId="305" priority="303" operator="lessThan">
      <formula>0</formula>
    </cfRule>
  </conditionalFormatting>
  <conditionalFormatting sqref="D456:D458">
    <cfRule type="containsText" dxfId="304" priority="301" operator="containsText" text="Dec">
      <formula>NOT(ISERROR(SEARCH("Dec",D456)))</formula>
    </cfRule>
    <cfRule type="containsText" dxfId="303" priority="302" operator="containsText" text="Inc">
      <formula>NOT(ISERROR(SEARCH("Inc",D456)))</formula>
    </cfRule>
  </conditionalFormatting>
  <conditionalFormatting sqref="F456:F458">
    <cfRule type="cellIs" dxfId="302" priority="299" operator="equal">
      <formula>"Unlocked"</formula>
    </cfRule>
    <cfRule type="cellIs" dxfId="301" priority="300" operator="equal">
      <formula>"Locked"</formula>
    </cfRule>
  </conditionalFormatting>
  <conditionalFormatting sqref="G456:G458">
    <cfRule type="containsText" dxfId="300" priority="298" operator="containsText" text="Param">
      <formula>NOT(ISERROR(SEARCH("Param",G456)))</formula>
    </cfRule>
  </conditionalFormatting>
  <conditionalFormatting sqref="I456:I458">
    <cfRule type="cellIs" dxfId="299" priority="297" operator="lessThan">
      <formula>0</formula>
    </cfRule>
  </conditionalFormatting>
  <conditionalFormatting sqref="D456:D458">
    <cfRule type="containsText" dxfId="298" priority="295" operator="containsText" text="Dec">
      <formula>NOT(ISERROR(SEARCH("Dec",D456)))</formula>
    </cfRule>
    <cfRule type="containsText" dxfId="297" priority="296" operator="containsText" text="Inc">
      <formula>NOT(ISERROR(SEARCH("Inc",D456)))</formula>
    </cfRule>
  </conditionalFormatting>
  <conditionalFormatting sqref="F456:F458">
    <cfRule type="cellIs" dxfId="296" priority="293" operator="equal">
      <formula>"Unlocked"</formula>
    </cfRule>
    <cfRule type="cellIs" dxfId="295" priority="294" operator="equal">
      <formula>"Locked"</formula>
    </cfRule>
  </conditionalFormatting>
  <conditionalFormatting sqref="G456:G458">
    <cfRule type="containsText" dxfId="294" priority="292" operator="containsText" text="Param">
      <formula>NOT(ISERROR(SEARCH("Param",G456)))</formula>
    </cfRule>
  </conditionalFormatting>
  <conditionalFormatting sqref="I456:I458">
    <cfRule type="cellIs" dxfId="293" priority="291" operator="lessThan">
      <formula>0</formula>
    </cfRule>
  </conditionalFormatting>
  <conditionalFormatting sqref="D456:D458">
    <cfRule type="containsText" dxfId="292" priority="289" operator="containsText" text="Dec">
      <formula>NOT(ISERROR(SEARCH("Dec",D456)))</formula>
    </cfRule>
    <cfRule type="containsText" dxfId="291" priority="290" operator="containsText" text="Inc">
      <formula>NOT(ISERROR(SEARCH("Inc",D456)))</formula>
    </cfRule>
  </conditionalFormatting>
  <conditionalFormatting sqref="F456:F457">
    <cfRule type="cellIs" dxfId="290" priority="287" operator="equal">
      <formula>"Unlocked"</formula>
    </cfRule>
    <cfRule type="cellIs" dxfId="289" priority="288" operator="equal">
      <formula>"Locked"</formula>
    </cfRule>
  </conditionalFormatting>
  <conditionalFormatting sqref="G456:G457">
    <cfRule type="containsText" dxfId="288" priority="286" operator="containsText" text="Param">
      <formula>NOT(ISERROR(SEARCH("Param",G456)))</formula>
    </cfRule>
  </conditionalFormatting>
  <conditionalFormatting sqref="I456:I457">
    <cfRule type="cellIs" dxfId="287" priority="285" operator="lessThan">
      <formula>0</formula>
    </cfRule>
  </conditionalFormatting>
  <conditionalFormatting sqref="D456:D457">
    <cfRule type="containsText" dxfId="286" priority="283" operator="containsText" text="Dec">
      <formula>NOT(ISERROR(SEARCH("Dec",D456)))</formula>
    </cfRule>
    <cfRule type="containsText" dxfId="285" priority="284" operator="containsText" text="Inc">
      <formula>NOT(ISERROR(SEARCH("Inc",D456)))</formula>
    </cfRule>
  </conditionalFormatting>
  <conditionalFormatting sqref="F456:F457">
    <cfRule type="cellIs" dxfId="284" priority="281" operator="equal">
      <formula>"Unlocked"</formula>
    </cfRule>
    <cfRule type="cellIs" dxfId="283" priority="282" operator="equal">
      <formula>"Locked"</formula>
    </cfRule>
  </conditionalFormatting>
  <conditionalFormatting sqref="G456:G457">
    <cfRule type="containsText" dxfId="282" priority="280" operator="containsText" text="Param">
      <formula>NOT(ISERROR(SEARCH("Param",G456)))</formula>
    </cfRule>
  </conditionalFormatting>
  <conditionalFormatting sqref="I456:I457">
    <cfRule type="cellIs" dxfId="281" priority="279" operator="lessThan">
      <formula>0</formula>
    </cfRule>
  </conditionalFormatting>
  <conditionalFormatting sqref="D456:D457">
    <cfRule type="containsText" dxfId="280" priority="277" operator="containsText" text="Dec">
      <formula>NOT(ISERROR(SEARCH("Dec",D456)))</formula>
    </cfRule>
    <cfRule type="containsText" dxfId="279" priority="278" operator="containsText" text="Inc">
      <formula>NOT(ISERROR(SEARCH("Inc",D456)))</formula>
    </cfRule>
  </conditionalFormatting>
  <conditionalFormatting sqref="F456:F457">
    <cfRule type="cellIs" dxfId="278" priority="275" operator="equal">
      <formula>"Unlocked"</formula>
    </cfRule>
    <cfRule type="cellIs" dxfId="277" priority="276" operator="equal">
      <formula>"Locked"</formula>
    </cfRule>
  </conditionalFormatting>
  <conditionalFormatting sqref="G456:G457">
    <cfRule type="containsText" dxfId="276" priority="274" operator="containsText" text="Param">
      <formula>NOT(ISERROR(SEARCH("Param",G456)))</formula>
    </cfRule>
  </conditionalFormatting>
  <conditionalFormatting sqref="I456:I457">
    <cfRule type="cellIs" dxfId="275" priority="273" operator="lessThan">
      <formula>0</formula>
    </cfRule>
  </conditionalFormatting>
  <conditionalFormatting sqref="D456:D457">
    <cfRule type="containsText" dxfId="274" priority="271" operator="containsText" text="Dec">
      <formula>NOT(ISERROR(SEARCH("Dec",D456)))</formula>
    </cfRule>
    <cfRule type="containsText" dxfId="273" priority="272" operator="containsText" text="Inc">
      <formula>NOT(ISERROR(SEARCH("Inc",D456)))</formula>
    </cfRule>
  </conditionalFormatting>
  <conditionalFormatting sqref="F456:F457">
    <cfRule type="cellIs" dxfId="272" priority="269" operator="equal">
      <formula>"Unlocked"</formula>
    </cfRule>
    <cfRule type="cellIs" dxfId="271" priority="270" operator="equal">
      <formula>"Locked"</formula>
    </cfRule>
  </conditionalFormatting>
  <conditionalFormatting sqref="G456:G457">
    <cfRule type="containsText" dxfId="270" priority="268" operator="containsText" text="Param">
      <formula>NOT(ISERROR(SEARCH("Param",G456)))</formula>
    </cfRule>
  </conditionalFormatting>
  <conditionalFormatting sqref="I456:I457">
    <cfRule type="cellIs" dxfId="269" priority="267" operator="lessThan">
      <formula>0</formula>
    </cfRule>
  </conditionalFormatting>
  <conditionalFormatting sqref="D456:D457">
    <cfRule type="containsText" dxfId="268" priority="265" operator="containsText" text="Dec">
      <formula>NOT(ISERROR(SEARCH("Dec",D456)))</formula>
    </cfRule>
    <cfRule type="containsText" dxfId="267" priority="266" operator="containsText" text="Inc">
      <formula>NOT(ISERROR(SEARCH("Inc",D456)))</formula>
    </cfRule>
  </conditionalFormatting>
  <conditionalFormatting sqref="F456:F457">
    <cfRule type="cellIs" dxfId="266" priority="263" operator="equal">
      <formula>"Unlocked"</formula>
    </cfRule>
    <cfRule type="cellIs" dxfId="265" priority="264" operator="equal">
      <formula>"Locked"</formula>
    </cfRule>
  </conditionalFormatting>
  <conditionalFormatting sqref="G456:G457">
    <cfRule type="containsText" dxfId="264" priority="262" operator="containsText" text="Param">
      <formula>NOT(ISERROR(SEARCH("Param",G456)))</formula>
    </cfRule>
  </conditionalFormatting>
  <conditionalFormatting sqref="I456:I457">
    <cfRule type="cellIs" dxfId="263" priority="261" operator="lessThan">
      <formula>0</formula>
    </cfRule>
  </conditionalFormatting>
  <conditionalFormatting sqref="D456:D457">
    <cfRule type="containsText" dxfId="262" priority="259" operator="containsText" text="Dec">
      <formula>NOT(ISERROR(SEARCH("Dec",D456)))</formula>
    </cfRule>
    <cfRule type="containsText" dxfId="261" priority="260" operator="containsText" text="Inc">
      <formula>NOT(ISERROR(SEARCH("Inc",D456)))</formula>
    </cfRule>
  </conditionalFormatting>
  <conditionalFormatting sqref="F456:F457">
    <cfRule type="cellIs" dxfId="260" priority="257" operator="equal">
      <formula>"Unlocked"</formula>
    </cfRule>
    <cfRule type="cellIs" dxfId="259" priority="258" operator="equal">
      <formula>"Locked"</formula>
    </cfRule>
  </conditionalFormatting>
  <conditionalFormatting sqref="G456:G457">
    <cfRule type="containsText" dxfId="258" priority="256" operator="containsText" text="Param">
      <formula>NOT(ISERROR(SEARCH("Param",G456)))</formula>
    </cfRule>
  </conditionalFormatting>
  <conditionalFormatting sqref="I456:I457">
    <cfRule type="cellIs" dxfId="257" priority="255" operator="lessThan">
      <formula>0</formula>
    </cfRule>
  </conditionalFormatting>
  <conditionalFormatting sqref="D456:D457">
    <cfRule type="containsText" dxfId="256" priority="253" operator="containsText" text="Dec">
      <formula>NOT(ISERROR(SEARCH("Dec",D456)))</formula>
    </cfRule>
    <cfRule type="containsText" dxfId="255" priority="254" operator="containsText" text="Inc">
      <formula>NOT(ISERROR(SEARCH("Inc",D456)))</formula>
    </cfRule>
  </conditionalFormatting>
  <conditionalFormatting sqref="F456:F457">
    <cfRule type="cellIs" dxfId="254" priority="251" operator="equal">
      <formula>"Unlocked"</formula>
    </cfRule>
    <cfRule type="cellIs" dxfId="253" priority="252" operator="equal">
      <formula>"Locked"</formula>
    </cfRule>
  </conditionalFormatting>
  <conditionalFormatting sqref="G456:G457">
    <cfRule type="containsText" dxfId="252" priority="250" operator="containsText" text="Param">
      <formula>NOT(ISERROR(SEARCH("Param",G456)))</formula>
    </cfRule>
  </conditionalFormatting>
  <conditionalFormatting sqref="I456:I457">
    <cfRule type="cellIs" dxfId="251" priority="249" operator="lessThan">
      <formula>0</formula>
    </cfRule>
  </conditionalFormatting>
  <conditionalFormatting sqref="D456:D457">
    <cfRule type="containsText" dxfId="250" priority="247" operator="containsText" text="Dec">
      <formula>NOT(ISERROR(SEARCH("Dec",D456)))</formula>
    </cfRule>
    <cfRule type="containsText" dxfId="249" priority="248" operator="containsText" text="Inc">
      <formula>NOT(ISERROR(SEARCH("Inc",D456)))</formula>
    </cfRule>
  </conditionalFormatting>
  <conditionalFormatting sqref="F456:F457">
    <cfRule type="cellIs" dxfId="248" priority="245" operator="equal">
      <formula>"Unlocked"</formula>
    </cfRule>
    <cfRule type="cellIs" dxfId="247" priority="246" operator="equal">
      <formula>"Locked"</formula>
    </cfRule>
  </conditionalFormatting>
  <conditionalFormatting sqref="G456:G457">
    <cfRule type="containsText" dxfId="246" priority="244" operator="containsText" text="Param">
      <formula>NOT(ISERROR(SEARCH("Param",G456)))</formula>
    </cfRule>
  </conditionalFormatting>
  <conditionalFormatting sqref="I456:I457">
    <cfRule type="cellIs" dxfId="245" priority="243" operator="lessThan">
      <formula>0</formula>
    </cfRule>
  </conditionalFormatting>
  <conditionalFormatting sqref="D456:D457">
    <cfRule type="containsText" dxfId="244" priority="241" operator="containsText" text="Dec">
      <formula>NOT(ISERROR(SEARCH("Dec",D456)))</formula>
    </cfRule>
    <cfRule type="containsText" dxfId="243" priority="242" operator="containsText" text="Inc">
      <formula>NOT(ISERROR(SEARCH("Inc",D456)))</formula>
    </cfRule>
  </conditionalFormatting>
  <conditionalFormatting sqref="F456:F457">
    <cfRule type="cellIs" dxfId="242" priority="239" operator="equal">
      <formula>"Unlocked"</formula>
    </cfRule>
    <cfRule type="cellIs" dxfId="241" priority="240" operator="equal">
      <formula>"Locked"</formula>
    </cfRule>
  </conditionalFormatting>
  <conditionalFormatting sqref="G456:G457">
    <cfRule type="containsText" dxfId="240" priority="238" operator="containsText" text="Param">
      <formula>NOT(ISERROR(SEARCH("Param",G456)))</formula>
    </cfRule>
  </conditionalFormatting>
  <conditionalFormatting sqref="I456:I457">
    <cfRule type="cellIs" dxfId="239" priority="237" operator="lessThan">
      <formula>0</formula>
    </cfRule>
  </conditionalFormatting>
  <conditionalFormatting sqref="D456:D457">
    <cfRule type="containsText" dxfId="238" priority="235" operator="containsText" text="Dec">
      <formula>NOT(ISERROR(SEARCH("Dec",D456)))</formula>
    </cfRule>
    <cfRule type="containsText" dxfId="237" priority="236" operator="containsText" text="Inc">
      <formula>NOT(ISERROR(SEARCH("Inc",D456)))</formula>
    </cfRule>
  </conditionalFormatting>
  <conditionalFormatting sqref="F456:F457">
    <cfRule type="cellIs" dxfId="236" priority="233" operator="equal">
      <formula>"Unlocked"</formula>
    </cfRule>
    <cfRule type="cellIs" dxfId="235" priority="234" operator="equal">
      <formula>"Locked"</formula>
    </cfRule>
  </conditionalFormatting>
  <conditionalFormatting sqref="G456:G457">
    <cfRule type="containsText" dxfId="234" priority="232" operator="containsText" text="Param">
      <formula>NOT(ISERROR(SEARCH("Param",G456)))</formula>
    </cfRule>
  </conditionalFormatting>
  <conditionalFormatting sqref="I456:I457">
    <cfRule type="cellIs" dxfId="233" priority="231" operator="lessThan">
      <formula>0</formula>
    </cfRule>
  </conditionalFormatting>
  <conditionalFormatting sqref="D456:D457">
    <cfRule type="containsText" dxfId="232" priority="229" operator="containsText" text="Dec">
      <formula>NOT(ISERROR(SEARCH("Dec",D456)))</formula>
    </cfRule>
    <cfRule type="containsText" dxfId="231" priority="230" operator="containsText" text="Inc">
      <formula>NOT(ISERROR(SEARCH("Inc",D456)))</formula>
    </cfRule>
  </conditionalFormatting>
  <conditionalFormatting sqref="F456:F457">
    <cfRule type="cellIs" dxfId="230" priority="227" operator="equal">
      <formula>"Unlocked"</formula>
    </cfRule>
    <cfRule type="cellIs" dxfId="229" priority="228" operator="equal">
      <formula>"Locked"</formula>
    </cfRule>
  </conditionalFormatting>
  <conditionalFormatting sqref="G456:G457">
    <cfRule type="containsText" dxfId="228" priority="226" operator="containsText" text="Param">
      <formula>NOT(ISERROR(SEARCH("Param",G456)))</formula>
    </cfRule>
  </conditionalFormatting>
  <conditionalFormatting sqref="I456:I457">
    <cfRule type="cellIs" dxfId="227" priority="225" operator="lessThan">
      <formula>0</formula>
    </cfRule>
  </conditionalFormatting>
  <conditionalFormatting sqref="D456:D457">
    <cfRule type="containsText" dxfId="226" priority="223" operator="containsText" text="Dec">
      <formula>NOT(ISERROR(SEARCH("Dec",D456)))</formula>
    </cfRule>
    <cfRule type="containsText" dxfId="225" priority="224" operator="containsText" text="Inc">
      <formula>NOT(ISERROR(SEARCH("Inc",D456)))</formula>
    </cfRule>
  </conditionalFormatting>
  <conditionalFormatting sqref="F456:F457">
    <cfRule type="cellIs" dxfId="224" priority="221" operator="equal">
      <formula>"Unlocked"</formula>
    </cfRule>
    <cfRule type="cellIs" dxfId="223" priority="222" operator="equal">
      <formula>"Locked"</formula>
    </cfRule>
  </conditionalFormatting>
  <conditionalFormatting sqref="G456:G457">
    <cfRule type="containsText" dxfId="222" priority="220" operator="containsText" text="Param">
      <formula>NOT(ISERROR(SEARCH("Param",G456)))</formula>
    </cfRule>
  </conditionalFormatting>
  <conditionalFormatting sqref="I456:I457">
    <cfRule type="cellIs" dxfId="221" priority="219" operator="lessThan">
      <formula>0</formula>
    </cfRule>
  </conditionalFormatting>
  <conditionalFormatting sqref="D456:D457">
    <cfRule type="containsText" dxfId="220" priority="217" operator="containsText" text="Dec">
      <formula>NOT(ISERROR(SEARCH("Dec",D456)))</formula>
    </cfRule>
    <cfRule type="containsText" dxfId="219" priority="218" operator="containsText" text="Inc">
      <formula>NOT(ISERROR(SEARCH("Inc",D456)))</formula>
    </cfRule>
  </conditionalFormatting>
  <conditionalFormatting sqref="F456:F457">
    <cfRule type="cellIs" dxfId="218" priority="215" operator="equal">
      <formula>"Unlocked"</formula>
    </cfRule>
    <cfRule type="cellIs" dxfId="217" priority="216" operator="equal">
      <formula>"Locked"</formula>
    </cfRule>
  </conditionalFormatting>
  <conditionalFormatting sqref="G456:G457">
    <cfRule type="containsText" dxfId="216" priority="214" operator="containsText" text="Param">
      <formula>NOT(ISERROR(SEARCH("Param",G456)))</formula>
    </cfRule>
  </conditionalFormatting>
  <conditionalFormatting sqref="I456:I457">
    <cfRule type="cellIs" dxfId="215" priority="213" operator="lessThan">
      <formula>0</formula>
    </cfRule>
  </conditionalFormatting>
  <conditionalFormatting sqref="D456:D457">
    <cfRule type="containsText" dxfId="214" priority="211" operator="containsText" text="Dec">
      <formula>NOT(ISERROR(SEARCH("Dec",D456)))</formula>
    </cfRule>
    <cfRule type="containsText" dxfId="213" priority="212" operator="containsText" text="Inc">
      <formula>NOT(ISERROR(SEARCH("Inc",D456)))</formula>
    </cfRule>
  </conditionalFormatting>
  <conditionalFormatting sqref="F456:F457">
    <cfRule type="cellIs" dxfId="212" priority="209" operator="equal">
      <formula>"Unlocked"</formula>
    </cfRule>
    <cfRule type="cellIs" dxfId="211" priority="210" operator="equal">
      <formula>"Locked"</formula>
    </cfRule>
  </conditionalFormatting>
  <conditionalFormatting sqref="G456:G457">
    <cfRule type="containsText" dxfId="210" priority="208" operator="containsText" text="Param">
      <formula>NOT(ISERROR(SEARCH("Param",G456)))</formula>
    </cfRule>
  </conditionalFormatting>
  <conditionalFormatting sqref="I456:I457">
    <cfRule type="cellIs" dxfId="209" priority="207" operator="lessThan">
      <formula>0</formula>
    </cfRule>
  </conditionalFormatting>
  <conditionalFormatting sqref="D456:D457">
    <cfRule type="containsText" dxfId="208" priority="205" operator="containsText" text="Dec">
      <formula>NOT(ISERROR(SEARCH("Dec",D456)))</formula>
    </cfRule>
    <cfRule type="containsText" dxfId="207" priority="206" operator="containsText" text="Inc">
      <formula>NOT(ISERROR(SEARCH("Inc",D456)))</formula>
    </cfRule>
  </conditionalFormatting>
  <conditionalFormatting sqref="F456:F457">
    <cfRule type="cellIs" dxfId="206" priority="203" operator="equal">
      <formula>"Unlocked"</formula>
    </cfRule>
    <cfRule type="cellIs" dxfId="205" priority="204" operator="equal">
      <formula>"Locked"</formula>
    </cfRule>
  </conditionalFormatting>
  <conditionalFormatting sqref="G456:G457">
    <cfRule type="containsText" dxfId="204" priority="202" operator="containsText" text="Param">
      <formula>NOT(ISERROR(SEARCH("Param",G456)))</formula>
    </cfRule>
  </conditionalFormatting>
  <conditionalFormatting sqref="I456:I457">
    <cfRule type="cellIs" dxfId="203" priority="201" operator="lessThan">
      <formula>0</formula>
    </cfRule>
  </conditionalFormatting>
  <conditionalFormatting sqref="D456:D457">
    <cfRule type="containsText" dxfId="202" priority="199" operator="containsText" text="Dec">
      <formula>NOT(ISERROR(SEARCH("Dec",D456)))</formula>
    </cfRule>
    <cfRule type="containsText" dxfId="201" priority="200" operator="containsText" text="Inc">
      <formula>NOT(ISERROR(SEARCH("Inc",D456)))</formula>
    </cfRule>
  </conditionalFormatting>
  <conditionalFormatting sqref="F456:F457">
    <cfRule type="cellIs" dxfId="200" priority="197" operator="equal">
      <formula>"Unlocked"</formula>
    </cfRule>
    <cfRule type="cellIs" dxfId="199" priority="198" operator="equal">
      <formula>"Locked"</formula>
    </cfRule>
  </conditionalFormatting>
  <conditionalFormatting sqref="G456:G457">
    <cfRule type="containsText" dxfId="198" priority="196" operator="containsText" text="Param">
      <formula>NOT(ISERROR(SEARCH("Param",G456)))</formula>
    </cfRule>
  </conditionalFormatting>
  <conditionalFormatting sqref="I456:I457">
    <cfRule type="cellIs" dxfId="197" priority="195" operator="lessThan">
      <formula>0</formula>
    </cfRule>
  </conditionalFormatting>
  <conditionalFormatting sqref="D456:D457">
    <cfRule type="containsText" dxfId="196" priority="193" operator="containsText" text="Dec">
      <formula>NOT(ISERROR(SEARCH("Dec",D456)))</formula>
    </cfRule>
    <cfRule type="containsText" dxfId="195" priority="194" operator="containsText" text="Inc">
      <formula>NOT(ISERROR(SEARCH("Inc",D456)))</formula>
    </cfRule>
  </conditionalFormatting>
  <conditionalFormatting sqref="F456:F457">
    <cfRule type="cellIs" dxfId="194" priority="191" operator="equal">
      <formula>"Unlocked"</formula>
    </cfRule>
    <cfRule type="cellIs" dxfId="193" priority="192" operator="equal">
      <formula>"Locked"</formula>
    </cfRule>
  </conditionalFormatting>
  <conditionalFormatting sqref="G456:G457">
    <cfRule type="containsText" dxfId="192" priority="190" operator="containsText" text="Param">
      <formula>NOT(ISERROR(SEARCH("Param",G456)))</formula>
    </cfRule>
  </conditionalFormatting>
  <conditionalFormatting sqref="I456:I457">
    <cfRule type="cellIs" dxfId="191" priority="189" operator="lessThan">
      <formula>0</formula>
    </cfRule>
  </conditionalFormatting>
  <conditionalFormatting sqref="D456:D457">
    <cfRule type="containsText" dxfId="190" priority="187" operator="containsText" text="Dec">
      <formula>NOT(ISERROR(SEARCH("Dec",D456)))</formula>
    </cfRule>
    <cfRule type="containsText" dxfId="189" priority="188" operator="containsText" text="Inc">
      <formula>NOT(ISERROR(SEARCH("Inc",D456)))</formula>
    </cfRule>
  </conditionalFormatting>
  <conditionalFormatting sqref="F456:F457">
    <cfRule type="cellIs" dxfId="188" priority="185" operator="equal">
      <formula>"Unlocked"</formula>
    </cfRule>
    <cfRule type="cellIs" dxfId="187" priority="186" operator="equal">
      <formula>"Locked"</formula>
    </cfRule>
  </conditionalFormatting>
  <conditionalFormatting sqref="G456:G457">
    <cfRule type="containsText" dxfId="186" priority="184" operator="containsText" text="Param">
      <formula>NOT(ISERROR(SEARCH("Param",G456)))</formula>
    </cfRule>
  </conditionalFormatting>
  <conditionalFormatting sqref="I456:I457">
    <cfRule type="cellIs" dxfId="185" priority="183" operator="lessThan">
      <formula>0</formula>
    </cfRule>
  </conditionalFormatting>
  <conditionalFormatting sqref="D456:D457">
    <cfRule type="containsText" dxfId="184" priority="181" operator="containsText" text="Dec">
      <formula>NOT(ISERROR(SEARCH("Dec",D456)))</formula>
    </cfRule>
    <cfRule type="containsText" dxfId="183" priority="182" operator="containsText" text="Inc">
      <formula>NOT(ISERROR(SEARCH("Inc",D456)))</formula>
    </cfRule>
  </conditionalFormatting>
  <conditionalFormatting sqref="F456:F457">
    <cfRule type="cellIs" dxfId="182" priority="179" operator="equal">
      <formula>"Unlocked"</formula>
    </cfRule>
    <cfRule type="cellIs" dxfId="181" priority="180" operator="equal">
      <formula>"Locked"</formula>
    </cfRule>
  </conditionalFormatting>
  <conditionalFormatting sqref="G456:G457">
    <cfRule type="containsText" dxfId="180" priority="178" operator="containsText" text="Param">
      <formula>NOT(ISERROR(SEARCH("Param",G456)))</formula>
    </cfRule>
  </conditionalFormatting>
  <conditionalFormatting sqref="I456:I457">
    <cfRule type="cellIs" dxfId="179" priority="177" operator="lessThan">
      <formula>0</formula>
    </cfRule>
  </conditionalFormatting>
  <conditionalFormatting sqref="D456:D457">
    <cfRule type="containsText" dxfId="178" priority="175" operator="containsText" text="Dec">
      <formula>NOT(ISERROR(SEARCH("Dec",D456)))</formula>
    </cfRule>
    <cfRule type="containsText" dxfId="177" priority="176" operator="containsText" text="Inc">
      <formula>NOT(ISERROR(SEARCH("Inc",D456)))</formula>
    </cfRule>
  </conditionalFormatting>
  <conditionalFormatting sqref="F458">
    <cfRule type="cellIs" dxfId="176" priority="173" operator="equal">
      <formula>"Unlocked"</formula>
    </cfRule>
    <cfRule type="cellIs" dxfId="175" priority="174" operator="equal">
      <formula>"Locked"</formula>
    </cfRule>
  </conditionalFormatting>
  <conditionalFormatting sqref="G458">
    <cfRule type="containsText" dxfId="174" priority="172" operator="containsText" text="Param">
      <formula>NOT(ISERROR(SEARCH("Param",G458)))</formula>
    </cfRule>
  </conditionalFormatting>
  <conditionalFormatting sqref="I458">
    <cfRule type="cellIs" dxfId="173" priority="171" operator="lessThan">
      <formula>0</formula>
    </cfRule>
  </conditionalFormatting>
  <conditionalFormatting sqref="D458">
    <cfRule type="containsText" dxfId="172" priority="169" operator="containsText" text="Dec">
      <formula>NOT(ISERROR(SEARCH("Dec",D458)))</formula>
    </cfRule>
    <cfRule type="containsText" dxfId="171" priority="170" operator="containsText" text="Inc">
      <formula>NOT(ISERROR(SEARCH("Inc",D458)))</formula>
    </cfRule>
  </conditionalFormatting>
  <conditionalFormatting sqref="F458">
    <cfRule type="cellIs" dxfId="170" priority="167" operator="equal">
      <formula>"Unlocked"</formula>
    </cfRule>
    <cfRule type="cellIs" dxfId="169" priority="168" operator="equal">
      <formula>"Locked"</formula>
    </cfRule>
  </conditionalFormatting>
  <conditionalFormatting sqref="G458">
    <cfRule type="containsText" dxfId="168" priority="166" operator="containsText" text="Param">
      <formula>NOT(ISERROR(SEARCH("Param",G458)))</formula>
    </cfRule>
  </conditionalFormatting>
  <conditionalFormatting sqref="I458">
    <cfRule type="cellIs" dxfId="167" priority="165" operator="lessThan">
      <formula>0</formula>
    </cfRule>
  </conditionalFormatting>
  <conditionalFormatting sqref="D458">
    <cfRule type="containsText" dxfId="166" priority="163" operator="containsText" text="Dec">
      <formula>NOT(ISERROR(SEARCH("Dec",D458)))</formula>
    </cfRule>
    <cfRule type="containsText" dxfId="165" priority="164" operator="containsText" text="Inc">
      <formula>NOT(ISERROR(SEARCH("Inc",D458)))</formula>
    </cfRule>
  </conditionalFormatting>
  <conditionalFormatting sqref="F458">
    <cfRule type="cellIs" dxfId="164" priority="161" operator="equal">
      <formula>"Unlocked"</formula>
    </cfRule>
    <cfRule type="cellIs" dxfId="163" priority="162" operator="equal">
      <formula>"Locked"</formula>
    </cfRule>
  </conditionalFormatting>
  <conditionalFormatting sqref="G458">
    <cfRule type="containsText" dxfId="162" priority="160" operator="containsText" text="Param">
      <formula>NOT(ISERROR(SEARCH("Param",G458)))</formula>
    </cfRule>
  </conditionalFormatting>
  <conditionalFormatting sqref="I458">
    <cfRule type="cellIs" dxfId="161" priority="159" operator="lessThan">
      <formula>0</formula>
    </cfRule>
  </conditionalFormatting>
  <conditionalFormatting sqref="D458">
    <cfRule type="containsText" dxfId="160" priority="157" operator="containsText" text="Dec">
      <formula>NOT(ISERROR(SEARCH("Dec",D458)))</formula>
    </cfRule>
    <cfRule type="containsText" dxfId="159" priority="158" operator="containsText" text="Inc">
      <formula>NOT(ISERROR(SEARCH("Inc",D458)))</formula>
    </cfRule>
  </conditionalFormatting>
  <conditionalFormatting sqref="F458">
    <cfRule type="cellIs" dxfId="158" priority="155" operator="equal">
      <formula>"Unlocked"</formula>
    </cfRule>
    <cfRule type="cellIs" dxfId="157" priority="156" operator="equal">
      <formula>"Locked"</formula>
    </cfRule>
  </conditionalFormatting>
  <conditionalFormatting sqref="G458">
    <cfRule type="containsText" dxfId="156" priority="154" operator="containsText" text="Param">
      <formula>NOT(ISERROR(SEARCH("Param",G458)))</formula>
    </cfRule>
  </conditionalFormatting>
  <conditionalFormatting sqref="I458">
    <cfRule type="cellIs" dxfId="155" priority="153" operator="lessThan">
      <formula>0</formula>
    </cfRule>
  </conditionalFormatting>
  <conditionalFormatting sqref="D458">
    <cfRule type="containsText" dxfId="154" priority="151" operator="containsText" text="Dec">
      <formula>NOT(ISERROR(SEARCH("Dec",D458)))</formula>
    </cfRule>
    <cfRule type="containsText" dxfId="153" priority="152" operator="containsText" text="Inc">
      <formula>NOT(ISERROR(SEARCH("Inc",D458)))</formula>
    </cfRule>
  </conditionalFormatting>
  <conditionalFormatting sqref="F458">
    <cfRule type="cellIs" dxfId="152" priority="149" operator="equal">
      <formula>"Unlocked"</formula>
    </cfRule>
    <cfRule type="cellIs" dxfId="151" priority="150" operator="equal">
      <formula>"Locked"</formula>
    </cfRule>
  </conditionalFormatting>
  <conditionalFormatting sqref="G458">
    <cfRule type="containsText" dxfId="150" priority="148" operator="containsText" text="Param">
      <formula>NOT(ISERROR(SEARCH("Param",G458)))</formula>
    </cfRule>
  </conditionalFormatting>
  <conditionalFormatting sqref="I458">
    <cfRule type="cellIs" dxfId="149" priority="147" operator="lessThan">
      <formula>0</formula>
    </cfRule>
  </conditionalFormatting>
  <conditionalFormatting sqref="D458">
    <cfRule type="containsText" dxfId="148" priority="145" operator="containsText" text="Dec">
      <formula>NOT(ISERROR(SEARCH("Dec",D458)))</formula>
    </cfRule>
    <cfRule type="containsText" dxfId="147" priority="146" operator="containsText" text="Inc">
      <formula>NOT(ISERROR(SEARCH("Inc",D458)))</formula>
    </cfRule>
  </conditionalFormatting>
  <conditionalFormatting sqref="F458">
    <cfRule type="cellIs" dxfId="146" priority="143" operator="equal">
      <formula>"Unlocked"</formula>
    </cfRule>
    <cfRule type="cellIs" dxfId="145" priority="144" operator="equal">
      <formula>"Locked"</formula>
    </cfRule>
  </conditionalFormatting>
  <conditionalFormatting sqref="G458">
    <cfRule type="containsText" dxfId="144" priority="142" operator="containsText" text="Param">
      <formula>NOT(ISERROR(SEARCH("Param",G458)))</formula>
    </cfRule>
  </conditionalFormatting>
  <conditionalFormatting sqref="I458">
    <cfRule type="cellIs" dxfId="143" priority="141" operator="lessThan">
      <formula>0</formula>
    </cfRule>
  </conditionalFormatting>
  <conditionalFormatting sqref="D458">
    <cfRule type="containsText" dxfId="142" priority="139" operator="containsText" text="Dec">
      <formula>NOT(ISERROR(SEARCH("Dec",D458)))</formula>
    </cfRule>
    <cfRule type="containsText" dxfId="141" priority="140" operator="containsText" text="Inc">
      <formula>NOT(ISERROR(SEARCH("Inc",D458)))</formula>
    </cfRule>
  </conditionalFormatting>
  <conditionalFormatting sqref="F458">
    <cfRule type="cellIs" dxfId="140" priority="137" operator="equal">
      <formula>"Unlocked"</formula>
    </cfRule>
    <cfRule type="cellIs" dxfId="139" priority="138" operator="equal">
      <formula>"Locked"</formula>
    </cfRule>
  </conditionalFormatting>
  <conditionalFormatting sqref="G458">
    <cfRule type="containsText" dxfId="138" priority="136" operator="containsText" text="Param">
      <formula>NOT(ISERROR(SEARCH("Param",G458)))</formula>
    </cfRule>
  </conditionalFormatting>
  <conditionalFormatting sqref="I458">
    <cfRule type="cellIs" dxfId="137" priority="135" operator="lessThan">
      <formula>0</formula>
    </cfRule>
  </conditionalFormatting>
  <conditionalFormatting sqref="D458">
    <cfRule type="containsText" dxfId="136" priority="133" operator="containsText" text="Dec">
      <formula>NOT(ISERROR(SEARCH("Dec",D458)))</formula>
    </cfRule>
    <cfRule type="containsText" dxfId="135" priority="134" operator="containsText" text="Inc">
      <formula>NOT(ISERROR(SEARCH("Inc",D458)))</formula>
    </cfRule>
  </conditionalFormatting>
  <conditionalFormatting sqref="F458">
    <cfRule type="cellIs" dxfId="134" priority="131" operator="equal">
      <formula>"Unlocked"</formula>
    </cfRule>
    <cfRule type="cellIs" dxfId="133" priority="132" operator="equal">
      <formula>"Locked"</formula>
    </cfRule>
  </conditionalFormatting>
  <conditionalFormatting sqref="G458">
    <cfRule type="containsText" dxfId="132" priority="130" operator="containsText" text="Param">
      <formula>NOT(ISERROR(SEARCH("Param",G458)))</formula>
    </cfRule>
  </conditionalFormatting>
  <conditionalFormatting sqref="I458">
    <cfRule type="cellIs" dxfId="131" priority="129" operator="lessThan">
      <formula>0</formula>
    </cfRule>
  </conditionalFormatting>
  <conditionalFormatting sqref="D458">
    <cfRule type="containsText" dxfId="130" priority="127" operator="containsText" text="Dec">
      <formula>NOT(ISERROR(SEARCH("Dec",D458)))</formula>
    </cfRule>
    <cfRule type="containsText" dxfId="129" priority="128" operator="containsText" text="Inc">
      <formula>NOT(ISERROR(SEARCH("Inc",D458)))</formula>
    </cfRule>
  </conditionalFormatting>
  <conditionalFormatting sqref="F458">
    <cfRule type="cellIs" dxfId="128" priority="125" operator="equal">
      <formula>"Unlocked"</formula>
    </cfRule>
    <cfRule type="cellIs" dxfId="127" priority="126" operator="equal">
      <formula>"Locked"</formula>
    </cfRule>
  </conditionalFormatting>
  <conditionalFormatting sqref="G458">
    <cfRule type="containsText" dxfId="126" priority="124" operator="containsText" text="Param">
      <formula>NOT(ISERROR(SEARCH("Param",G458)))</formula>
    </cfRule>
  </conditionalFormatting>
  <conditionalFormatting sqref="I458">
    <cfRule type="cellIs" dxfId="125" priority="123" operator="lessThan">
      <formula>0</formula>
    </cfRule>
  </conditionalFormatting>
  <conditionalFormatting sqref="D458">
    <cfRule type="containsText" dxfId="124" priority="121" operator="containsText" text="Dec">
      <formula>NOT(ISERROR(SEARCH("Dec",D458)))</formula>
    </cfRule>
    <cfRule type="containsText" dxfId="123" priority="122" operator="containsText" text="Inc">
      <formula>NOT(ISERROR(SEARCH("Inc",D458)))</formula>
    </cfRule>
  </conditionalFormatting>
  <conditionalFormatting sqref="F458">
    <cfRule type="cellIs" dxfId="122" priority="119" operator="equal">
      <formula>"Unlocked"</formula>
    </cfRule>
    <cfRule type="cellIs" dxfId="121" priority="120" operator="equal">
      <formula>"Locked"</formula>
    </cfRule>
  </conditionalFormatting>
  <conditionalFormatting sqref="G458">
    <cfRule type="containsText" dxfId="120" priority="118" operator="containsText" text="Param">
      <formula>NOT(ISERROR(SEARCH("Param",G458)))</formula>
    </cfRule>
  </conditionalFormatting>
  <conditionalFormatting sqref="I458">
    <cfRule type="cellIs" dxfId="119" priority="117" operator="lessThan">
      <formula>0</formula>
    </cfRule>
  </conditionalFormatting>
  <conditionalFormatting sqref="D458">
    <cfRule type="containsText" dxfId="118" priority="115" operator="containsText" text="Dec">
      <formula>NOT(ISERROR(SEARCH("Dec",D458)))</formula>
    </cfRule>
    <cfRule type="containsText" dxfId="117" priority="116" operator="containsText" text="Inc">
      <formula>NOT(ISERROR(SEARCH("Inc",D458)))</formula>
    </cfRule>
  </conditionalFormatting>
  <conditionalFormatting sqref="F458">
    <cfRule type="cellIs" dxfId="116" priority="113" operator="equal">
      <formula>"Unlocked"</formula>
    </cfRule>
    <cfRule type="cellIs" dxfId="115" priority="114" operator="equal">
      <formula>"Locked"</formula>
    </cfRule>
  </conditionalFormatting>
  <conditionalFormatting sqref="G458">
    <cfRule type="containsText" dxfId="114" priority="112" operator="containsText" text="Param">
      <formula>NOT(ISERROR(SEARCH("Param",G458)))</formula>
    </cfRule>
  </conditionalFormatting>
  <conditionalFormatting sqref="I458">
    <cfRule type="cellIs" dxfId="113" priority="111" operator="lessThan">
      <formula>0</formula>
    </cfRule>
  </conditionalFormatting>
  <conditionalFormatting sqref="D458">
    <cfRule type="containsText" dxfId="112" priority="109" operator="containsText" text="Dec">
      <formula>NOT(ISERROR(SEARCH("Dec",D458)))</formula>
    </cfRule>
    <cfRule type="containsText" dxfId="111" priority="110" operator="containsText" text="Inc">
      <formula>NOT(ISERROR(SEARCH("Inc",D458)))</formula>
    </cfRule>
  </conditionalFormatting>
  <conditionalFormatting sqref="F458">
    <cfRule type="cellIs" dxfId="110" priority="107" operator="equal">
      <formula>"Unlocked"</formula>
    </cfRule>
    <cfRule type="cellIs" dxfId="109" priority="108" operator="equal">
      <formula>"Locked"</formula>
    </cfRule>
  </conditionalFormatting>
  <conditionalFormatting sqref="G458">
    <cfRule type="containsText" dxfId="108" priority="106" operator="containsText" text="Param">
      <formula>NOT(ISERROR(SEARCH("Param",G458)))</formula>
    </cfRule>
  </conditionalFormatting>
  <conditionalFormatting sqref="I458">
    <cfRule type="cellIs" dxfId="107" priority="105" operator="lessThan">
      <formula>0</formula>
    </cfRule>
  </conditionalFormatting>
  <conditionalFormatting sqref="D458">
    <cfRule type="containsText" dxfId="106" priority="103" operator="containsText" text="Dec">
      <formula>NOT(ISERROR(SEARCH("Dec",D458)))</formula>
    </cfRule>
    <cfRule type="containsText" dxfId="105" priority="104" operator="containsText" text="Inc">
      <formula>NOT(ISERROR(SEARCH("Inc",D458)))</formula>
    </cfRule>
  </conditionalFormatting>
  <conditionalFormatting sqref="F458">
    <cfRule type="cellIs" dxfId="104" priority="101" operator="equal">
      <formula>"Unlocked"</formula>
    </cfRule>
    <cfRule type="cellIs" dxfId="103" priority="102" operator="equal">
      <formula>"Locked"</formula>
    </cfRule>
  </conditionalFormatting>
  <conditionalFormatting sqref="G458">
    <cfRule type="containsText" dxfId="102" priority="100" operator="containsText" text="Param">
      <formula>NOT(ISERROR(SEARCH("Param",G458)))</formula>
    </cfRule>
  </conditionalFormatting>
  <conditionalFormatting sqref="I458">
    <cfRule type="cellIs" dxfId="101" priority="99" operator="lessThan">
      <formula>0</formula>
    </cfRule>
  </conditionalFormatting>
  <conditionalFormatting sqref="D458">
    <cfRule type="containsText" dxfId="100" priority="97" operator="containsText" text="Dec">
      <formula>NOT(ISERROR(SEARCH("Dec",D458)))</formula>
    </cfRule>
    <cfRule type="containsText" dxfId="99" priority="98" operator="containsText" text="Inc">
      <formula>NOT(ISERROR(SEARCH("Inc",D458)))</formula>
    </cfRule>
  </conditionalFormatting>
  <conditionalFormatting sqref="F458">
    <cfRule type="cellIs" dxfId="98" priority="95" operator="equal">
      <formula>"Unlocked"</formula>
    </cfRule>
    <cfRule type="cellIs" dxfId="97" priority="96" operator="equal">
      <formula>"Locked"</formula>
    </cfRule>
  </conditionalFormatting>
  <conditionalFormatting sqref="G458">
    <cfRule type="containsText" dxfId="96" priority="94" operator="containsText" text="Param">
      <formula>NOT(ISERROR(SEARCH("Param",G458)))</formula>
    </cfRule>
  </conditionalFormatting>
  <conditionalFormatting sqref="I458">
    <cfRule type="cellIs" dxfId="95" priority="93" operator="lessThan">
      <formula>0</formula>
    </cfRule>
  </conditionalFormatting>
  <conditionalFormatting sqref="D458">
    <cfRule type="containsText" dxfId="94" priority="91" operator="containsText" text="Dec">
      <formula>NOT(ISERROR(SEARCH("Dec",D458)))</formula>
    </cfRule>
    <cfRule type="containsText" dxfId="93" priority="92" operator="containsText" text="Inc">
      <formula>NOT(ISERROR(SEARCH("Inc",D458)))</formula>
    </cfRule>
  </conditionalFormatting>
  <conditionalFormatting sqref="F458">
    <cfRule type="cellIs" dxfId="92" priority="89" operator="equal">
      <formula>"Unlocked"</formula>
    </cfRule>
    <cfRule type="cellIs" dxfId="91" priority="90" operator="equal">
      <formula>"Locked"</formula>
    </cfRule>
  </conditionalFormatting>
  <conditionalFormatting sqref="G458">
    <cfRule type="containsText" dxfId="90" priority="88" operator="containsText" text="Param">
      <formula>NOT(ISERROR(SEARCH("Param",G458)))</formula>
    </cfRule>
  </conditionalFormatting>
  <conditionalFormatting sqref="I458">
    <cfRule type="cellIs" dxfId="89" priority="87" operator="lessThan">
      <formula>0</formula>
    </cfRule>
  </conditionalFormatting>
  <conditionalFormatting sqref="D458">
    <cfRule type="containsText" dxfId="88" priority="85" operator="containsText" text="Dec">
      <formula>NOT(ISERROR(SEARCH("Dec",D458)))</formula>
    </cfRule>
    <cfRule type="containsText" dxfId="87" priority="86" operator="containsText" text="Inc">
      <formula>NOT(ISERROR(SEARCH("Inc",D458)))</formula>
    </cfRule>
  </conditionalFormatting>
  <conditionalFormatting sqref="F458">
    <cfRule type="cellIs" dxfId="86" priority="83" operator="equal">
      <formula>"Unlocked"</formula>
    </cfRule>
    <cfRule type="cellIs" dxfId="85" priority="84" operator="equal">
      <formula>"Locked"</formula>
    </cfRule>
  </conditionalFormatting>
  <conditionalFormatting sqref="G458">
    <cfRule type="containsText" dxfId="84" priority="82" operator="containsText" text="Param">
      <formula>NOT(ISERROR(SEARCH("Param",G458)))</formula>
    </cfRule>
  </conditionalFormatting>
  <conditionalFormatting sqref="I458">
    <cfRule type="cellIs" dxfId="83" priority="81" operator="lessThan">
      <formula>0</formula>
    </cfRule>
  </conditionalFormatting>
  <conditionalFormatting sqref="D458">
    <cfRule type="containsText" dxfId="82" priority="79" operator="containsText" text="Dec">
      <formula>NOT(ISERROR(SEARCH("Dec",D458)))</formula>
    </cfRule>
    <cfRule type="containsText" dxfId="81" priority="80" operator="containsText" text="Inc">
      <formula>NOT(ISERROR(SEARCH("Inc",D458)))</formula>
    </cfRule>
  </conditionalFormatting>
  <conditionalFormatting sqref="F458">
    <cfRule type="cellIs" dxfId="80" priority="77" operator="equal">
      <formula>"Unlocked"</formula>
    </cfRule>
    <cfRule type="cellIs" dxfId="79" priority="78" operator="equal">
      <formula>"Locked"</formula>
    </cfRule>
  </conditionalFormatting>
  <conditionalFormatting sqref="G458">
    <cfRule type="containsText" dxfId="78" priority="76" operator="containsText" text="Param">
      <formula>NOT(ISERROR(SEARCH("Param",G458)))</formula>
    </cfRule>
  </conditionalFormatting>
  <conditionalFormatting sqref="I458">
    <cfRule type="cellIs" dxfId="77" priority="75" operator="lessThan">
      <formula>0</formula>
    </cfRule>
  </conditionalFormatting>
  <conditionalFormatting sqref="D458">
    <cfRule type="containsText" dxfId="76" priority="73" operator="containsText" text="Dec">
      <formula>NOT(ISERROR(SEARCH("Dec",D458)))</formula>
    </cfRule>
    <cfRule type="containsText" dxfId="75" priority="74" operator="containsText" text="Inc">
      <formula>NOT(ISERROR(SEARCH("Inc",D458)))</formula>
    </cfRule>
  </conditionalFormatting>
  <conditionalFormatting sqref="F458">
    <cfRule type="cellIs" dxfId="74" priority="71" operator="equal">
      <formula>"Unlocked"</formula>
    </cfRule>
    <cfRule type="cellIs" dxfId="73" priority="72" operator="equal">
      <formula>"Locked"</formula>
    </cfRule>
  </conditionalFormatting>
  <conditionalFormatting sqref="G458">
    <cfRule type="containsText" dxfId="72" priority="70" operator="containsText" text="Param">
      <formula>NOT(ISERROR(SEARCH("Param",G458)))</formula>
    </cfRule>
  </conditionalFormatting>
  <conditionalFormatting sqref="I458">
    <cfRule type="cellIs" dxfId="71" priority="69" operator="lessThan">
      <formula>0</formula>
    </cfRule>
  </conditionalFormatting>
  <conditionalFormatting sqref="D458">
    <cfRule type="containsText" dxfId="70" priority="67" operator="containsText" text="Dec">
      <formula>NOT(ISERROR(SEARCH("Dec",D458)))</formula>
    </cfRule>
    <cfRule type="containsText" dxfId="69" priority="68" operator="containsText" text="Inc">
      <formula>NOT(ISERROR(SEARCH("Inc",D458)))</formula>
    </cfRule>
  </conditionalFormatting>
  <conditionalFormatting sqref="F458">
    <cfRule type="cellIs" dxfId="68" priority="65" operator="equal">
      <formula>"Unlocked"</formula>
    </cfRule>
    <cfRule type="cellIs" dxfId="67" priority="66" operator="equal">
      <formula>"Locked"</formula>
    </cfRule>
  </conditionalFormatting>
  <conditionalFormatting sqref="G458">
    <cfRule type="containsText" dxfId="66" priority="64" operator="containsText" text="Param">
      <formula>NOT(ISERROR(SEARCH("Param",G458)))</formula>
    </cfRule>
  </conditionalFormatting>
  <conditionalFormatting sqref="I458">
    <cfRule type="cellIs" dxfId="65" priority="63" operator="lessThan">
      <formula>0</formula>
    </cfRule>
  </conditionalFormatting>
  <conditionalFormatting sqref="D458">
    <cfRule type="containsText" dxfId="64" priority="61" operator="containsText" text="Dec">
      <formula>NOT(ISERROR(SEARCH("Dec",D458)))</formula>
    </cfRule>
    <cfRule type="containsText" dxfId="63" priority="62" operator="containsText" text="Inc">
      <formula>NOT(ISERROR(SEARCH("Inc",D458)))</formula>
    </cfRule>
  </conditionalFormatting>
  <conditionalFormatting sqref="F459:F461">
    <cfRule type="cellIs" dxfId="62" priority="59" operator="equal">
      <formula>"Unlocked"</formula>
    </cfRule>
    <cfRule type="cellIs" dxfId="61" priority="60" operator="equal">
      <formula>"Locked"</formula>
    </cfRule>
  </conditionalFormatting>
  <conditionalFormatting sqref="G459:G461">
    <cfRule type="containsText" dxfId="60" priority="58" operator="containsText" text="Param">
      <formula>NOT(ISERROR(SEARCH("Param",G459)))</formula>
    </cfRule>
  </conditionalFormatting>
  <conditionalFormatting sqref="I459:I461">
    <cfRule type="cellIs" dxfId="59" priority="57" operator="lessThan">
      <formula>0</formula>
    </cfRule>
  </conditionalFormatting>
  <conditionalFormatting sqref="D459:D461">
    <cfRule type="containsText" dxfId="58" priority="55" operator="containsText" text="Dec">
      <formula>NOT(ISERROR(SEARCH("Dec",D459)))</formula>
    </cfRule>
    <cfRule type="containsText" dxfId="57" priority="56" operator="containsText" text="Inc">
      <formula>NOT(ISERROR(SEARCH("Inc",D459)))</formula>
    </cfRule>
  </conditionalFormatting>
  <conditionalFormatting sqref="F459:F461">
    <cfRule type="cellIs" dxfId="56" priority="53" operator="equal">
      <formula>"Unlocked"</formula>
    </cfRule>
    <cfRule type="cellIs" dxfId="55" priority="54" operator="equal">
      <formula>"Locked"</formula>
    </cfRule>
  </conditionalFormatting>
  <conditionalFormatting sqref="G459:G461">
    <cfRule type="containsText" dxfId="54" priority="52" operator="containsText" text="Param">
      <formula>NOT(ISERROR(SEARCH("Param",G459)))</formula>
    </cfRule>
  </conditionalFormatting>
  <conditionalFormatting sqref="I459:I461">
    <cfRule type="cellIs" dxfId="53" priority="51" operator="lessThan">
      <formula>0</formula>
    </cfRule>
  </conditionalFormatting>
  <conditionalFormatting sqref="D459:D461">
    <cfRule type="containsText" dxfId="52" priority="49" operator="containsText" text="Dec">
      <formula>NOT(ISERROR(SEARCH("Dec",D459)))</formula>
    </cfRule>
    <cfRule type="containsText" dxfId="51" priority="50" operator="containsText" text="Inc">
      <formula>NOT(ISERROR(SEARCH("Inc",D459)))</formula>
    </cfRule>
  </conditionalFormatting>
  <conditionalFormatting sqref="F459:F461">
    <cfRule type="cellIs" dxfId="50" priority="47" operator="equal">
      <formula>"Unlocked"</formula>
    </cfRule>
    <cfRule type="cellIs" dxfId="49" priority="48" operator="equal">
      <formula>"Locked"</formula>
    </cfRule>
  </conditionalFormatting>
  <conditionalFormatting sqref="G459:G461">
    <cfRule type="containsText" dxfId="48" priority="46" operator="containsText" text="Param">
      <formula>NOT(ISERROR(SEARCH("Param",G459)))</formula>
    </cfRule>
  </conditionalFormatting>
  <conditionalFormatting sqref="I459:I461">
    <cfRule type="cellIs" dxfId="47" priority="45" operator="lessThan">
      <formula>0</formula>
    </cfRule>
  </conditionalFormatting>
  <conditionalFormatting sqref="D459:D461">
    <cfRule type="containsText" dxfId="46" priority="43" operator="containsText" text="Dec">
      <formula>NOT(ISERROR(SEARCH("Dec",D459)))</formula>
    </cfRule>
    <cfRule type="containsText" dxfId="45" priority="44" operator="containsText" text="Inc">
      <formula>NOT(ISERROR(SEARCH("Inc",D459)))</formula>
    </cfRule>
  </conditionalFormatting>
  <conditionalFormatting sqref="F459:F461">
    <cfRule type="cellIs" dxfId="44" priority="41" operator="equal">
      <formula>"Unlocked"</formula>
    </cfRule>
    <cfRule type="cellIs" dxfId="43" priority="42" operator="equal">
      <formula>"Locked"</formula>
    </cfRule>
  </conditionalFormatting>
  <conditionalFormatting sqref="G459:G461">
    <cfRule type="containsText" dxfId="42" priority="40" operator="containsText" text="Param">
      <formula>NOT(ISERROR(SEARCH("Param",G459)))</formula>
    </cfRule>
  </conditionalFormatting>
  <conditionalFormatting sqref="I459:I461">
    <cfRule type="cellIs" dxfId="41" priority="39" operator="lessThan">
      <formula>0</formula>
    </cfRule>
  </conditionalFormatting>
  <conditionalFormatting sqref="D459:D461">
    <cfRule type="containsText" dxfId="40" priority="37" operator="containsText" text="Dec">
      <formula>NOT(ISERROR(SEARCH("Dec",D459)))</formula>
    </cfRule>
    <cfRule type="containsText" dxfId="39" priority="38" operator="containsText" text="Inc">
      <formula>NOT(ISERROR(SEARCH("Inc",D459)))</formula>
    </cfRule>
  </conditionalFormatting>
  <conditionalFormatting sqref="F459:F461">
    <cfRule type="cellIs" dxfId="38" priority="35" operator="equal">
      <formula>"Unlocked"</formula>
    </cfRule>
    <cfRule type="cellIs" dxfId="37" priority="36" operator="equal">
      <formula>"Locked"</formula>
    </cfRule>
  </conditionalFormatting>
  <conditionalFormatting sqref="G459:G461">
    <cfRule type="containsText" dxfId="36" priority="34" operator="containsText" text="Param">
      <formula>NOT(ISERROR(SEARCH("Param",G459)))</formula>
    </cfRule>
  </conditionalFormatting>
  <conditionalFormatting sqref="I459:I461">
    <cfRule type="cellIs" dxfId="35" priority="33" operator="lessThan">
      <formula>0</formula>
    </cfRule>
  </conditionalFormatting>
  <conditionalFormatting sqref="D459:D461">
    <cfRule type="containsText" dxfId="34" priority="31" operator="containsText" text="Dec">
      <formula>NOT(ISERROR(SEARCH("Dec",D459)))</formula>
    </cfRule>
    <cfRule type="containsText" dxfId="33" priority="32" operator="containsText" text="Inc">
      <formula>NOT(ISERROR(SEARCH("Inc",D459)))</formula>
    </cfRule>
  </conditionalFormatting>
  <conditionalFormatting sqref="F459:F461">
    <cfRule type="cellIs" dxfId="32" priority="29" operator="equal">
      <formula>"Unlocked"</formula>
    </cfRule>
    <cfRule type="cellIs" dxfId="31" priority="30" operator="equal">
      <formula>"Locked"</formula>
    </cfRule>
  </conditionalFormatting>
  <conditionalFormatting sqref="G459:G461">
    <cfRule type="containsText" dxfId="30" priority="28" operator="containsText" text="Param">
      <formula>NOT(ISERROR(SEARCH("Param",G459)))</formula>
    </cfRule>
  </conditionalFormatting>
  <conditionalFormatting sqref="I459:I461">
    <cfRule type="cellIs" dxfId="29" priority="27" operator="lessThan">
      <formula>0</formula>
    </cfRule>
  </conditionalFormatting>
  <conditionalFormatting sqref="D459:D461">
    <cfRule type="containsText" dxfId="28" priority="25" operator="containsText" text="Dec">
      <formula>NOT(ISERROR(SEARCH("Dec",D459)))</formula>
    </cfRule>
    <cfRule type="containsText" dxfId="27" priority="26" operator="containsText" text="Inc">
      <formula>NOT(ISERROR(SEARCH("Inc",D459)))</formula>
    </cfRule>
  </conditionalFormatting>
  <conditionalFormatting sqref="F459:F461">
    <cfRule type="cellIs" dxfId="26" priority="23" operator="equal">
      <formula>"Unlocked"</formula>
    </cfRule>
    <cfRule type="cellIs" dxfId="25" priority="24" operator="equal">
      <formula>"Locked"</formula>
    </cfRule>
  </conditionalFormatting>
  <conditionalFormatting sqref="G459:G461">
    <cfRule type="containsText" dxfId="24" priority="22" operator="containsText" text="Param">
      <formula>NOT(ISERROR(SEARCH("Param",G459)))</formula>
    </cfRule>
  </conditionalFormatting>
  <conditionalFormatting sqref="I459:I461">
    <cfRule type="cellIs" dxfId="23" priority="21" operator="lessThan">
      <formula>0</formula>
    </cfRule>
  </conditionalFormatting>
  <conditionalFormatting sqref="D459:D461">
    <cfRule type="containsText" dxfId="22" priority="19" operator="containsText" text="Dec">
      <formula>NOT(ISERROR(SEARCH("Dec",D459)))</formula>
    </cfRule>
    <cfRule type="containsText" dxfId="21" priority="20" operator="containsText" text="Inc">
      <formula>NOT(ISERROR(SEARCH("Inc",D459)))</formula>
    </cfRule>
  </conditionalFormatting>
  <conditionalFormatting sqref="F459">
    <cfRule type="cellIs" dxfId="20" priority="17" operator="equal">
      <formula>"Unlocked"</formula>
    </cfRule>
    <cfRule type="cellIs" dxfId="19" priority="18" operator="equal">
      <formula>"Locked"</formula>
    </cfRule>
  </conditionalFormatting>
  <conditionalFormatting sqref="G459">
    <cfRule type="containsText" dxfId="18" priority="16" operator="containsText" text="Param">
      <formula>NOT(ISERROR(SEARCH("Param",G459)))</formula>
    </cfRule>
  </conditionalFormatting>
  <conditionalFormatting sqref="I459">
    <cfRule type="cellIs" dxfId="17" priority="15" operator="lessThan">
      <formula>0</formula>
    </cfRule>
  </conditionalFormatting>
  <conditionalFormatting sqref="D459">
    <cfRule type="containsText" dxfId="16" priority="13" operator="containsText" text="Dec">
      <formula>NOT(ISERROR(SEARCH("Dec",D459)))</formula>
    </cfRule>
    <cfRule type="containsText" dxfId="15" priority="14" operator="containsText" text="Inc">
      <formula>NOT(ISERROR(SEARCH("Inc",D459)))</formula>
    </cfRule>
  </conditionalFormatting>
  <conditionalFormatting sqref="F460:F461">
    <cfRule type="cellIs" dxfId="14" priority="11" operator="equal">
      <formula>"Unlocked"</formula>
    </cfRule>
    <cfRule type="cellIs" dxfId="13" priority="12" operator="equal">
      <formula>"Locked"</formula>
    </cfRule>
  </conditionalFormatting>
  <conditionalFormatting sqref="G460:G461">
    <cfRule type="containsText" dxfId="12" priority="10" operator="containsText" text="Param">
      <formula>NOT(ISERROR(SEARCH("Param",G460)))</formula>
    </cfRule>
  </conditionalFormatting>
  <conditionalFormatting sqref="I460:I461">
    <cfRule type="cellIs" dxfId="11" priority="9" operator="lessThan">
      <formula>0</formula>
    </cfRule>
  </conditionalFormatting>
  <conditionalFormatting sqref="D460:D461">
    <cfRule type="containsText" dxfId="10" priority="7" operator="containsText" text="Dec">
      <formula>NOT(ISERROR(SEARCH("Dec",D460)))</formula>
    </cfRule>
    <cfRule type="containsText" dxfId="9" priority="8" operator="containsText" text="Inc">
      <formula>NOT(ISERROR(SEARCH("Inc",D460)))</formula>
    </cfRule>
  </conditionalFormatting>
  <conditionalFormatting sqref="P4:P468">
    <cfRule type="duplicateValues" dxfId="8" priority="8466"/>
  </conditionalFormatting>
  <conditionalFormatting sqref="F465:F467">
    <cfRule type="cellIs" dxfId="7" priority="5" operator="equal">
      <formula>"Unlocked"</formula>
    </cfRule>
    <cfRule type="cellIs" dxfId="6" priority="6" operator="equal">
      <formula>"Locked"</formula>
    </cfRule>
  </conditionalFormatting>
  <conditionalFormatting sqref="G465:G467">
    <cfRule type="containsText" dxfId="5" priority="4" operator="containsText" text="Param">
      <formula>NOT(ISERROR(SEARCH("Param",G465)))</formula>
    </cfRule>
  </conditionalFormatting>
  <conditionalFormatting sqref="I465:I467">
    <cfRule type="cellIs" dxfId="4" priority="3" operator="lessThan">
      <formula>0</formula>
    </cfRule>
  </conditionalFormatting>
  <conditionalFormatting sqref="D465:D467">
    <cfRule type="containsText" dxfId="3" priority="1" operator="containsText" text="Dec">
      <formula>NOT(ISERROR(SEARCH("Dec",D465)))</formula>
    </cfRule>
    <cfRule type="containsText" dxfId="2" priority="2" operator="containsText" text="Inc">
      <formula>NOT(ISERROR(SEARCH("Inc",D465)))</formula>
    </cfRule>
  </conditionalFormatting>
  <dataValidations count="5">
    <dataValidation type="list" allowBlank="1" showInputMessage="1" showErrorMessage="1" sqref="D4:D468" xr:uid="{881BFBD6-62D4-4199-837B-63693C28CF53}">
      <formula1>EventNames</formula1>
    </dataValidation>
    <dataValidation type="list" allowBlank="1" showInputMessage="1" showErrorMessage="1" sqref="J4:K468 H4:H468" xr:uid="{3B6549F0-19D8-4449-AB7D-4F967EF304C7}">
      <formula1>"Yes, No"</formula1>
    </dataValidation>
    <dataValidation type="list" allowBlank="1" showInputMessage="1" showErrorMessage="1" sqref="F4:F468" xr:uid="{AD1E23FA-B3FD-424F-84A5-80AF5AA72E95}">
      <formula1>"Unlocked, Locked"</formula1>
    </dataValidation>
    <dataValidation type="list" allowBlank="1" showInputMessage="1" showErrorMessage="1" sqref="B4:B468" xr:uid="{9CFC7A5A-253A-4624-9487-9D78A5F81A1D}">
      <formula1>ProtocolNames</formula1>
    </dataValidation>
    <dataValidation type="list" allowBlank="1" showInputMessage="1" showErrorMessage="1" sqref="G4:G468" xr:uid="{9EE5BEF2-AA65-4A3C-A5B5-D13437FB2517}">
      <formula1>ResourceNames</formula1>
    </dataValidation>
  </dataValidations>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4000-D18F-48B6-94BB-9F0C4B267FDD}">
  <dimension ref="A1:F119"/>
  <sheetViews>
    <sheetView topLeftCell="A46" workbookViewId="0">
      <selection activeCell="C48" sqref="A1:F119"/>
    </sheetView>
  </sheetViews>
  <sheetFormatPr defaultRowHeight="14.4" x14ac:dyDescent="0.3"/>
  <cols>
    <col min="1" max="1" width="11" customWidth="1"/>
    <col min="2" max="2" width="17.6640625" customWidth="1"/>
    <col min="3" max="3" width="67.88671875" customWidth="1"/>
  </cols>
  <sheetData>
    <row r="1" spans="1:6" x14ac:dyDescent="0.3">
      <c r="A1" cm="1">
        <f t="array" ref="A1:F119">_xlfn._xlws.FILTER(ResourceExportRange,Resources[id]&gt;0)</f>
        <v>1000</v>
      </c>
      <c r="B1" t="str">
        <v>Magmite</v>
      </c>
      <c r="C1" t="str">
        <v>A mineral that can be found on planets</v>
      </c>
      <c r="D1">
        <v>1</v>
      </c>
      <c r="E1">
        <v>0</v>
      </c>
      <c r="F1">
        <v>0</v>
      </c>
    </row>
    <row r="2" spans="1:6" x14ac:dyDescent="0.3">
      <c r="A2">
        <v>1010</v>
      </c>
      <c r="B2" t="str">
        <v>Formite</v>
      </c>
      <c r="C2" t="str">
        <v>A mineral that can be found on planets</v>
      </c>
      <c r="D2">
        <v>1</v>
      </c>
      <c r="E2">
        <v>0</v>
      </c>
      <c r="F2">
        <v>0</v>
      </c>
    </row>
    <row r="3" spans="1:6" x14ac:dyDescent="0.3">
      <c r="A3">
        <v>1020</v>
      </c>
      <c r="B3" t="str">
        <v>Voxite</v>
      </c>
      <c r="C3" t="str">
        <v>A mineral that can be found on planets</v>
      </c>
      <c r="D3">
        <v>1</v>
      </c>
      <c r="E3">
        <v>0</v>
      </c>
      <c r="F3">
        <v>0</v>
      </c>
    </row>
    <row r="4" spans="1:6" x14ac:dyDescent="0.3">
      <c r="A4">
        <v>1030</v>
      </c>
      <c r="B4" t="str">
        <v>Zenolite</v>
      </c>
      <c r="C4" t="str">
        <v>A mineral that can be found on planets</v>
      </c>
      <c r="D4">
        <v>1</v>
      </c>
      <c r="E4">
        <v>0</v>
      </c>
      <c r="F4">
        <v>0</v>
      </c>
    </row>
    <row r="5" spans="1:6" x14ac:dyDescent="0.3">
      <c r="A5">
        <v>1100</v>
      </c>
      <c r="B5" t="str">
        <v>Kunspar</v>
      </c>
      <c r="C5" t="str">
        <v>A mineral that can be found on moons</v>
      </c>
      <c r="D5">
        <v>1</v>
      </c>
      <c r="E5">
        <v>0</v>
      </c>
      <c r="F5">
        <v>0</v>
      </c>
    </row>
    <row r="6" spans="1:6" x14ac:dyDescent="0.3">
      <c r="A6">
        <v>1110</v>
      </c>
      <c r="B6" t="str">
        <v>Yalspar</v>
      </c>
      <c r="C6" t="str">
        <v>A mineral that can be found on moons</v>
      </c>
      <c r="D6">
        <v>1</v>
      </c>
      <c r="E6">
        <v>0</v>
      </c>
      <c r="F6">
        <v>0</v>
      </c>
    </row>
    <row r="7" spans="1:6" x14ac:dyDescent="0.3">
      <c r="A7">
        <v>1120</v>
      </c>
      <c r="B7" t="str">
        <v>Vladnium</v>
      </c>
      <c r="C7" t="str">
        <v>A mineral that can be found on moons</v>
      </c>
      <c r="D7">
        <v>1</v>
      </c>
      <c r="E7">
        <v>0</v>
      </c>
      <c r="F7">
        <v>0</v>
      </c>
    </row>
    <row r="8" spans="1:6" x14ac:dyDescent="0.3">
      <c r="A8">
        <v>1130</v>
      </c>
      <c r="B8" t="str">
        <v>Wolfite</v>
      </c>
      <c r="C8" t="str">
        <v>A mineral that can be found on moons</v>
      </c>
      <c r="D8">
        <v>1</v>
      </c>
      <c r="E8">
        <v>0</v>
      </c>
      <c r="F8">
        <v>0</v>
      </c>
    </row>
    <row r="9" spans="1:6" x14ac:dyDescent="0.3">
      <c r="A9">
        <v>1200</v>
      </c>
      <c r="B9" t="str">
        <v>Kronite</v>
      </c>
      <c r="C9" t="str">
        <v>A mineral that can be found on asteroids</v>
      </c>
      <c r="D9">
        <v>1</v>
      </c>
      <c r="E9">
        <v>0</v>
      </c>
      <c r="F9">
        <v>0</v>
      </c>
    </row>
    <row r="10" spans="1:6" x14ac:dyDescent="0.3">
      <c r="A10">
        <v>1210</v>
      </c>
      <c r="B10" t="str">
        <v>Efrite</v>
      </c>
      <c r="C10" t="str">
        <v>A mineral that can be found on asteroids</v>
      </c>
      <c r="D10">
        <v>1</v>
      </c>
      <c r="E10">
        <v>0</v>
      </c>
      <c r="F10">
        <v>0</v>
      </c>
    </row>
    <row r="11" spans="1:6" x14ac:dyDescent="0.3">
      <c r="A11">
        <v>1220</v>
      </c>
      <c r="B11" t="str">
        <v>Olivium</v>
      </c>
      <c r="C11" t="str">
        <v>A mineral that can be found on asteroids</v>
      </c>
      <c r="D11">
        <v>1</v>
      </c>
      <c r="E11">
        <v>0</v>
      </c>
      <c r="F11">
        <v>0</v>
      </c>
    </row>
    <row r="12" spans="1:6" x14ac:dyDescent="0.3">
      <c r="A12">
        <v>1230</v>
      </c>
      <c r="B12" t="str">
        <v>Aladanite</v>
      </c>
      <c r="C12" t="str">
        <v>A mineral that can be found on asteroids</v>
      </c>
      <c r="D12">
        <v>1</v>
      </c>
      <c r="E12">
        <v>0</v>
      </c>
      <c r="F12">
        <v>0</v>
      </c>
    </row>
    <row r="13" spans="1:6" x14ac:dyDescent="0.3">
      <c r="A13">
        <v>1300</v>
      </c>
      <c r="B13" t="str">
        <v>Halosite</v>
      </c>
      <c r="C13" t="str">
        <v>A mineral that can be found in comets</v>
      </c>
      <c r="D13">
        <v>1</v>
      </c>
      <c r="E13">
        <v>0</v>
      </c>
      <c r="F13">
        <v>0</v>
      </c>
    </row>
    <row r="14" spans="1:6" x14ac:dyDescent="0.3">
      <c r="A14">
        <v>1310</v>
      </c>
      <c r="B14" t="str">
        <v>Stellarite</v>
      </c>
      <c r="C14" t="str">
        <v>A mineral that can be found in comets</v>
      </c>
      <c r="D14">
        <v>1</v>
      </c>
      <c r="E14">
        <v>0</v>
      </c>
      <c r="F14">
        <v>0</v>
      </c>
    </row>
    <row r="15" spans="1:6" x14ac:dyDescent="0.3">
      <c r="A15">
        <v>1320</v>
      </c>
      <c r="B15" t="str">
        <v>Mullinite</v>
      </c>
      <c r="C15" t="str">
        <v>A mineral that can be found in comets</v>
      </c>
      <c r="D15">
        <v>1</v>
      </c>
      <c r="E15">
        <v>0</v>
      </c>
      <c r="F15">
        <v>0</v>
      </c>
    </row>
    <row r="16" spans="1:6" x14ac:dyDescent="0.3">
      <c r="A16">
        <v>1330</v>
      </c>
      <c r="B16" t="str">
        <v>Oznium</v>
      </c>
      <c r="C16" t="str">
        <v>A mineral that can be found in comets</v>
      </c>
      <c r="D16">
        <v>1</v>
      </c>
      <c r="E16">
        <v>0</v>
      </c>
      <c r="F16">
        <v>0</v>
      </c>
    </row>
    <row r="17" spans="1:6" x14ac:dyDescent="0.3">
      <c r="A17">
        <v>1400</v>
      </c>
      <c r="B17" t="str">
        <v>Tephnium</v>
      </c>
      <c r="C17" t="str">
        <v>A mineral that can be found in planetary rings</v>
      </c>
      <c r="D17">
        <v>1</v>
      </c>
      <c r="E17">
        <v>0</v>
      </c>
      <c r="F17">
        <v>0</v>
      </c>
    </row>
    <row r="18" spans="1:6" x14ac:dyDescent="0.3">
      <c r="A18">
        <v>1410</v>
      </c>
      <c r="B18" t="str">
        <v>Neptine</v>
      </c>
      <c r="C18" t="str">
        <v>A mineral that can be found in planetary rings</v>
      </c>
      <c r="D18">
        <v>1</v>
      </c>
      <c r="E18">
        <v>0</v>
      </c>
      <c r="F18">
        <v>0</v>
      </c>
    </row>
    <row r="19" spans="1:6" x14ac:dyDescent="0.3">
      <c r="A19">
        <v>1420</v>
      </c>
      <c r="B19" t="str">
        <v>Empirogen</v>
      </c>
      <c r="C19" t="str">
        <v>A mineral that can be found in planetary rings</v>
      </c>
      <c r="D19">
        <v>1</v>
      </c>
      <c r="E19">
        <v>0</v>
      </c>
      <c r="F19">
        <v>0</v>
      </c>
    </row>
    <row r="20" spans="1:6" x14ac:dyDescent="0.3">
      <c r="A20">
        <v>1430</v>
      </c>
      <c r="B20" t="str">
        <v>Laudite</v>
      </c>
      <c r="C20" t="str">
        <v>A mineral that can be found in planetary rings</v>
      </c>
      <c r="D20">
        <v>1</v>
      </c>
      <c r="E20">
        <v>0</v>
      </c>
      <c r="F20">
        <v>0</v>
      </c>
    </row>
    <row r="21" spans="1:6" x14ac:dyDescent="0.3">
      <c r="A21">
        <v>2011</v>
      </c>
      <c r="B21" t="str">
        <v>Metals I</v>
      </c>
      <c r="C21" t="str">
        <v>Common metals</v>
      </c>
      <c r="D21">
        <v>1</v>
      </c>
      <c r="E21">
        <v>0</v>
      </c>
      <c r="F21">
        <v>0</v>
      </c>
    </row>
    <row r="22" spans="1:6" x14ac:dyDescent="0.3">
      <c r="A22">
        <v>2012</v>
      </c>
      <c r="B22" t="str">
        <v>Metals II</v>
      </c>
      <c r="C22" t="str">
        <v>Scarce metals</v>
      </c>
      <c r="D22">
        <v>1</v>
      </c>
      <c r="E22">
        <v>0</v>
      </c>
      <c r="F22">
        <v>0</v>
      </c>
    </row>
    <row r="23" spans="1:6" x14ac:dyDescent="0.3">
      <c r="A23">
        <v>2013</v>
      </c>
      <c r="B23" t="str">
        <v>Metals III</v>
      </c>
      <c r="C23" t="str">
        <v>Rare metals</v>
      </c>
      <c r="D23">
        <v>1</v>
      </c>
      <c r="E23">
        <v>0</v>
      </c>
      <c r="F23">
        <v>0</v>
      </c>
    </row>
    <row r="24" spans="1:6" x14ac:dyDescent="0.3">
      <c r="A24">
        <v>2021</v>
      </c>
      <c r="B24" t="str">
        <v>Alloys I</v>
      </c>
      <c r="C24" t="str">
        <v>Common alloys</v>
      </c>
      <c r="D24">
        <v>1</v>
      </c>
      <c r="E24">
        <v>0</v>
      </c>
      <c r="F24">
        <v>0</v>
      </c>
    </row>
    <row r="25" spans="1:6" x14ac:dyDescent="0.3">
      <c r="A25">
        <v>2022</v>
      </c>
      <c r="B25" t="str">
        <v>Alloys II</v>
      </c>
      <c r="C25" t="str">
        <v>Scarce alloys</v>
      </c>
      <c r="D25">
        <v>1</v>
      </c>
      <c r="E25">
        <v>0</v>
      </c>
      <c r="F25">
        <v>0</v>
      </c>
    </row>
    <row r="26" spans="1:6" x14ac:dyDescent="0.3">
      <c r="A26">
        <v>2023</v>
      </c>
      <c r="B26" t="str">
        <v>Alloys III</v>
      </c>
      <c r="C26" t="str">
        <v>Rare alloys</v>
      </c>
      <c r="D26">
        <v>1</v>
      </c>
      <c r="E26">
        <v>0</v>
      </c>
      <c r="F26">
        <v>0</v>
      </c>
    </row>
    <row r="27" spans="1:6" x14ac:dyDescent="0.3">
      <c r="A27">
        <v>2031</v>
      </c>
      <c r="B27" t="str">
        <v>Inorganics I</v>
      </c>
      <c r="C27" t="str">
        <v>Common organics</v>
      </c>
      <c r="D27">
        <v>1</v>
      </c>
      <c r="E27">
        <v>0</v>
      </c>
      <c r="F27">
        <v>0</v>
      </c>
    </row>
    <row r="28" spans="1:6" x14ac:dyDescent="0.3">
      <c r="A28">
        <v>2032</v>
      </c>
      <c r="B28" t="str">
        <v>Inorganics II</v>
      </c>
      <c r="C28" t="str">
        <v>Scarce organics</v>
      </c>
      <c r="D28">
        <v>1</v>
      </c>
      <c r="E28">
        <v>0</v>
      </c>
      <c r="F28">
        <v>0</v>
      </c>
    </row>
    <row r="29" spans="1:6" x14ac:dyDescent="0.3">
      <c r="A29">
        <v>2033</v>
      </c>
      <c r="B29" t="str">
        <v>Inorganics III</v>
      </c>
      <c r="C29" t="str">
        <v>Rare organics</v>
      </c>
      <c r="D29">
        <v>1</v>
      </c>
      <c r="E29">
        <v>0</v>
      </c>
      <c r="F29">
        <v>0</v>
      </c>
    </row>
    <row r="30" spans="1:6" x14ac:dyDescent="0.3">
      <c r="A30">
        <v>2041</v>
      </c>
      <c r="B30" t="str">
        <v>Organics I</v>
      </c>
      <c r="C30" t="str">
        <v>Common organics</v>
      </c>
      <c r="D30">
        <v>1</v>
      </c>
      <c r="E30">
        <v>0</v>
      </c>
      <c r="F30">
        <v>0</v>
      </c>
    </row>
    <row r="31" spans="1:6" x14ac:dyDescent="0.3">
      <c r="A31">
        <v>2042</v>
      </c>
      <c r="B31" t="str">
        <v>Organics II</v>
      </c>
      <c r="C31" t="str">
        <v>Rare organics</v>
      </c>
      <c r="D31">
        <v>1</v>
      </c>
      <c r="E31">
        <v>0</v>
      </c>
      <c r="F31">
        <v>0</v>
      </c>
    </row>
    <row r="32" spans="1:6" x14ac:dyDescent="0.3">
      <c r="A32">
        <v>2043</v>
      </c>
      <c r="B32" t="str">
        <v>Organics III</v>
      </c>
      <c r="C32" t="str">
        <v>Scarce organics</v>
      </c>
      <c r="D32">
        <v>1</v>
      </c>
      <c r="E32">
        <v>0</v>
      </c>
      <c r="F32">
        <v>0</v>
      </c>
    </row>
    <row r="33" spans="1:6" x14ac:dyDescent="0.3">
      <c r="A33">
        <v>2051</v>
      </c>
      <c r="B33" t="str">
        <v>Polymers I</v>
      </c>
      <c r="C33" t="str">
        <v>Simple polymers</v>
      </c>
      <c r="D33">
        <v>1</v>
      </c>
      <c r="E33">
        <v>0</v>
      </c>
      <c r="F33">
        <v>0</v>
      </c>
    </row>
    <row r="34" spans="1:6" x14ac:dyDescent="0.3">
      <c r="A34">
        <v>2052</v>
      </c>
      <c r="B34" t="str">
        <v>Polymers II</v>
      </c>
      <c r="C34" t="str">
        <v>Advanced polymers</v>
      </c>
      <c r="D34">
        <v>1</v>
      </c>
      <c r="E34">
        <v>0</v>
      </c>
      <c r="F34">
        <v>0</v>
      </c>
    </row>
    <row r="35" spans="1:6" x14ac:dyDescent="0.3">
      <c r="A35">
        <v>2053</v>
      </c>
      <c r="B35" t="str">
        <v>Polymers III</v>
      </c>
      <c r="C35" t="str">
        <v>Complex polymers</v>
      </c>
      <c r="D35">
        <v>1</v>
      </c>
      <c r="E35">
        <v>0</v>
      </c>
      <c r="F35">
        <v>0</v>
      </c>
    </row>
    <row r="36" spans="1:6" x14ac:dyDescent="0.3">
      <c r="A36">
        <v>3001</v>
      </c>
      <c r="B36" t="str">
        <v>Sheets I</v>
      </c>
      <c r="C36" t="str">
        <v>Thin metal sheets</v>
      </c>
      <c r="D36">
        <v>2</v>
      </c>
      <c r="E36">
        <v>0</v>
      </c>
      <c r="F36">
        <v>0</v>
      </c>
    </row>
    <row r="37" spans="1:6" x14ac:dyDescent="0.3">
      <c r="A37">
        <v>3011</v>
      </c>
      <c r="B37" t="str">
        <v>Rods I</v>
      </c>
      <c r="C37" t="str">
        <v>Long metal rods</v>
      </c>
      <c r="D37">
        <v>1</v>
      </c>
      <c r="E37">
        <v>0</v>
      </c>
      <c r="F37">
        <v>0</v>
      </c>
    </row>
    <row r="38" spans="1:6" x14ac:dyDescent="0.3">
      <c r="A38">
        <v>3021</v>
      </c>
      <c r="B38" t="str">
        <v>Cables I</v>
      </c>
      <c r="C38" t="str">
        <v>Braided metal cables</v>
      </c>
      <c r="D38">
        <v>2</v>
      </c>
      <c r="E38">
        <v>0</v>
      </c>
      <c r="F38">
        <v>0</v>
      </c>
    </row>
    <row r="39" spans="1:6" x14ac:dyDescent="0.3">
      <c r="A39">
        <v>3031</v>
      </c>
      <c r="B39" t="str">
        <v>Fasteners I</v>
      </c>
      <c r="C39" t="str">
        <v>Metal fasteners</v>
      </c>
      <c r="D39">
        <v>2</v>
      </c>
      <c r="E39">
        <v>0</v>
      </c>
      <c r="F39">
        <v>0</v>
      </c>
    </row>
    <row r="40" spans="1:6" x14ac:dyDescent="0.3">
      <c r="A40">
        <v>3101</v>
      </c>
      <c r="B40" t="str">
        <v>Springs I</v>
      </c>
      <c r="C40" t="str">
        <v>High tension springs</v>
      </c>
      <c r="D40">
        <v>2</v>
      </c>
      <c r="E40">
        <v>0</v>
      </c>
      <c r="F40">
        <v>0</v>
      </c>
    </row>
    <row r="41" spans="1:6" x14ac:dyDescent="0.3">
      <c r="A41">
        <v>3111</v>
      </c>
      <c r="B41" t="str">
        <v>Gears I</v>
      </c>
      <c r="C41" t="str">
        <v>Assorted gears</v>
      </c>
      <c r="D41">
        <v>2</v>
      </c>
      <c r="E41">
        <v>0</v>
      </c>
      <c r="F41">
        <v>0</v>
      </c>
    </row>
    <row r="42" spans="1:6" x14ac:dyDescent="0.3">
      <c r="A42">
        <v>3121</v>
      </c>
      <c r="B42" t="str">
        <v>Pulleys I</v>
      </c>
      <c r="C42" t="str">
        <v>Assorted pulleys</v>
      </c>
      <c r="D42">
        <v>2</v>
      </c>
      <c r="E42">
        <v>0</v>
      </c>
      <c r="F42">
        <v>0</v>
      </c>
    </row>
    <row r="43" spans="1:6" x14ac:dyDescent="0.3">
      <c r="A43">
        <v>3141</v>
      </c>
      <c r="B43" t="str">
        <v>Belts I</v>
      </c>
      <c r="C43" t="str">
        <v>Synthetic belts</v>
      </c>
      <c r="D43">
        <v>2</v>
      </c>
      <c r="E43">
        <v>0</v>
      </c>
      <c r="F43">
        <v>0</v>
      </c>
    </row>
    <row r="44" spans="1:6" x14ac:dyDescent="0.3">
      <c r="A44">
        <v>3201</v>
      </c>
      <c r="B44" t="str">
        <v>Conductors I</v>
      </c>
      <c r="C44" t="str">
        <v>All purpose conductors</v>
      </c>
      <c r="D44">
        <v>2</v>
      </c>
      <c r="E44">
        <v>0</v>
      </c>
      <c r="F44">
        <v>0</v>
      </c>
    </row>
    <row r="45" spans="1:6" x14ac:dyDescent="0.3">
      <c r="A45">
        <v>3211</v>
      </c>
      <c r="B45" t="str">
        <v>Semiconductors I</v>
      </c>
      <c r="C45" t="str">
        <v>Electronic semiconductors</v>
      </c>
      <c r="D45">
        <v>1</v>
      </c>
      <c r="E45">
        <v>0</v>
      </c>
      <c r="F45">
        <v>0</v>
      </c>
    </row>
    <row r="46" spans="1:6" x14ac:dyDescent="0.3">
      <c r="A46">
        <v>3221</v>
      </c>
      <c r="B46" t="str">
        <v>Superconductors I</v>
      </c>
      <c r="C46" t="str">
        <v>High performance superconductors</v>
      </c>
      <c r="D46">
        <v>2</v>
      </c>
      <c r="E46">
        <v>0</v>
      </c>
      <c r="F46">
        <v>0</v>
      </c>
    </row>
    <row r="47" spans="1:6" x14ac:dyDescent="0.3">
      <c r="A47">
        <v>3301</v>
      </c>
      <c r="B47" t="str">
        <v>Hoses I</v>
      </c>
      <c r="C47" t="str">
        <v>Synthetic hoses</v>
      </c>
      <c r="D47">
        <v>2</v>
      </c>
      <c r="E47">
        <v>0</v>
      </c>
      <c r="F47">
        <v>0</v>
      </c>
    </row>
    <row r="48" spans="1:6" x14ac:dyDescent="0.3">
      <c r="A48">
        <v>3311</v>
      </c>
      <c r="B48" t="str">
        <v>Pipes I</v>
      </c>
      <c r="C48" t="str">
        <v>High pressure pipes</v>
      </c>
      <c r="D48">
        <v>7</v>
      </c>
      <c r="E48">
        <v>0</v>
      </c>
      <c r="F48">
        <v>0</v>
      </c>
    </row>
    <row r="49" spans="1:6" x14ac:dyDescent="0.3">
      <c r="A49">
        <v>3321</v>
      </c>
      <c r="B49" t="str">
        <v>Tanks I</v>
      </c>
      <c r="C49" t="str">
        <v>Reinforced tanks</v>
      </c>
      <c r="D49">
        <v>12</v>
      </c>
      <c r="E49">
        <v>0</v>
      </c>
      <c r="F49">
        <v>0</v>
      </c>
    </row>
    <row r="50" spans="1:6" x14ac:dyDescent="0.3">
      <c r="A50">
        <v>3331</v>
      </c>
      <c r="B50" t="str">
        <v>Nozzles I</v>
      </c>
      <c r="C50" t="str">
        <v>High pressure nozzles</v>
      </c>
      <c r="D50">
        <v>2</v>
      </c>
      <c r="E50">
        <v>0</v>
      </c>
      <c r="F50">
        <v>0</v>
      </c>
    </row>
    <row r="51" spans="1:6" x14ac:dyDescent="0.3">
      <c r="A51">
        <v>4101</v>
      </c>
      <c r="B51" t="str">
        <v>Bores I</v>
      </c>
      <c r="C51" t="str">
        <v>A rig for drilling into rock</v>
      </c>
      <c r="D51">
        <v>8</v>
      </c>
      <c r="E51">
        <v>0</v>
      </c>
      <c r="F51">
        <v>0</v>
      </c>
    </row>
    <row r="52" spans="1:6" x14ac:dyDescent="0.3">
      <c r="A52">
        <v>4111</v>
      </c>
      <c r="B52" t="str">
        <v>Gear Boxes I</v>
      </c>
      <c r="C52" t="str">
        <v>Step down and step up gears</v>
      </c>
      <c r="D52">
        <v>9</v>
      </c>
      <c r="E52">
        <v>0</v>
      </c>
      <c r="F52">
        <v>0</v>
      </c>
    </row>
    <row r="53" spans="1:6" x14ac:dyDescent="0.3">
      <c r="A53">
        <v>4121</v>
      </c>
      <c r="B53" t="str">
        <v>Gyroscopes I</v>
      </c>
      <c r="C53" t="str">
        <v>An elegantly designed gyroscope</v>
      </c>
      <c r="D53">
        <v>9</v>
      </c>
      <c r="E53">
        <v>0</v>
      </c>
      <c r="F53">
        <v>0</v>
      </c>
    </row>
    <row r="54" spans="1:6" x14ac:dyDescent="0.3">
      <c r="A54">
        <v>4131</v>
      </c>
      <c r="B54" t="str">
        <v>Heat Sinks I</v>
      </c>
      <c r="C54" t="str">
        <v>A mechanism for dissipating heat</v>
      </c>
      <c r="D54">
        <v>9</v>
      </c>
      <c r="E54">
        <v>0</v>
      </c>
      <c r="F54">
        <v>0</v>
      </c>
    </row>
    <row r="55" spans="1:6" x14ac:dyDescent="0.3">
      <c r="A55">
        <v>4141</v>
      </c>
      <c r="B55" t="str">
        <v>Heat Shields I</v>
      </c>
      <c r="C55" t="str">
        <v>A ceramic structure to block intense heat</v>
      </c>
      <c r="D55">
        <v>14</v>
      </c>
      <c r="E55">
        <v>0</v>
      </c>
      <c r="F55">
        <v>0</v>
      </c>
    </row>
    <row r="56" spans="1:6" x14ac:dyDescent="0.3">
      <c r="A56">
        <v>4201</v>
      </c>
      <c r="B56" t="str">
        <v>Heaters I</v>
      </c>
      <c r="C56" t="str">
        <v>A unit for generating heat</v>
      </c>
      <c r="D56">
        <v>15</v>
      </c>
      <c r="E56">
        <v>0</v>
      </c>
      <c r="F56">
        <v>0</v>
      </c>
    </row>
    <row r="57" spans="1:6" x14ac:dyDescent="0.3">
      <c r="A57">
        <v>4211</v>
      </c>
      <c r="B57" t="str">
        <v>Solar Arrays I</v>
      </c>
      <c r="C57" t="str">
        <v>Panels to generate energy from the sun</v>
      </c>
      <c r="D57">
        <v>11</v>
      </c>
      <c r="E57">
        <v>0</v>
      </c>
      <c r="F57">
        <v>0</v>
      </c>
    </row>
    <row r="58" spans="1:6" x14ac:dyDescent="0.3">
      <c r="A58">
        <v>4221</v>
      </c>
      <c r="B58" t="str">
        <v>Welders I</v>
      </c>
      <c r="C58" t="str">
        <v>A high energy welding device</v>
      </c>
      <c r="D58">
        <v>18</v>
      </c>
      <c r="E58">
        <v>0</v>
      </c>
      <c r="F58">
        <v>0</v>
      </c>
    </row>
    <row r="59" spans="1:6" x14ac:dyDescent="0.3">
      <c r="A59">
        <v>4231</v>
      </c>
      <c r="B59" t="str">
        <v>Lasers I</v>
      </c>
      <c r="C59" t="str">
        <v>A device to focus high energy light</v>
      </c>
      <c r="D59">
        <v>16</v>
      </c>
      <c r="E59">
        <v>0</v>
      </c>
      <c r="F59">
        <v>0</v>
      </c>
    </row>
    <row r="60" spans="1:6" x14ac:dyDescent="0.3">
      <c r="A60">
        <v>4241</v>
      </c>
      <c r="B60" t="str">
        <v>Transceivers I</v>
      </c>
      <c r="C60" t="str">
        <v>A long range radio communications system</v>
      </c>
      <c r="D60">
        <v>8</v>
      </c>
      <c r="E60">
        <v>0</v>
      </c>
      <c r="F60">
        <v>0</v>
      </c>
    </row>
    <row r="61" spans="1:6" x14ac:dyDescent="0.3">
      <c r="A61">
        <v>4251</v>
      </c>
      <c r="B61" t="str">
        <v>Scanners I</v>
      </c>
      <c r="C61" t="str">
        <v>A sensitive broad range detector of electromagnetic waves</v>
      </c>
      <c r="D61">
        <v>10</v>
      </c>
      <c r="E61">
        <v>0</v>
      </c>
      <c r="F61">
        <v>0</v>
      </c>
    </row>
    <row r="62" spans="1:6" x14ac:dyDescent="0.3">
      <c r="A62">
        <v>4261</v>
      </c>
      <c r="B62" t="str">
        <v>Computers I</v>
      </c>
      <c r="C62" t="str">
        <v>A powerful onboard computer</v>
      </c>
      <c r="D62">
        <v>11</v>
      </c>
      <c r="E62">
        <v>0</v>
      </c>
      <c r="F62">
        <v>0</v>
      </c>
    </row>
    <row r="63" spans="1:6" x14ac:dyDescent="0.3">
      <c r="A63">
        <v>4271</v>
      </c>
      <c r="B63" t="str">
        <v>Solenoids I</v>
      </c>
      <c r="C63" t="str">
        <v>Electromagnetic actuators</v>
      </c>
      <c r="D63">
        <v>10</v>
      </c>
      <c r="E63">
        <v>0</v>
      </c>
      <c r="F63">
        <v>0</v>
      </c>
    </row>
    <row r="64" spans="1:6" x14ac:dyDescent="0.3">
      <c r="A64">
        <v>4281</v>
      </c>
      <c r="B64" t="str">
        <v>Motors I</v>
      </c>
      <c r="C64" t="str">
        <v>Electromagnetic motors</v>
      </c>
      <c r="D64">
        <v>11</v>
      </c>
      <c r="E64">
        <v>0</v>
      </c>
      <c r="F64">
        <v>0</v>
      </c>
    </row>
    <row r="65" spans="1:6" x14ac:dyDescent="0.3">
      <c r="A65">
        <v>4301</v>
      </c>
      <c r="B65" t="str">
        <v>Valves I</v>
      </c>
      <c r="C65" t="str">
        <v>High pressure valves</v>
      </c>
      <c r="D65">
        <v>9</v>
      </c>
      <c r="E65">
        <v>0</v>
      </c>
      <c r="F65">
        <v>0</v>
      </c>
    </row>
    <row r="66" spans="1:6" x14ac:dyDescent="0.3">
      <c r="A66">
        <v>4311</v>
      </c>
      <c r="B66" t="str">
        <v>Pumps I</v>
      </c>
      <c r="C66" t="str">
        <v>High pressure pumps</v>
      </c>
      <c r="D66">
        <v>6</v>
      </c>
      <c r="E66">
        <v>0</v>
      </c>
      <c r="F66">
        <v>0</v>
      </c>
    </row>
    <row r="67" spans="1:6" x14ac:dyDescent="0.3">
      <c r="A67">
        <v>4321</v>
      </c>
      <c r="B67" t="str">
        <v>Pistons I</v>
      </c>
      <c r="C67" t="str">
        <v>Pneumatic pistons</v>
      </c>
      <c r="D67">
        <v>6</v>
      </c>
      <c r="E67">
        <v>0</v>
      </c>
      <c r="F67">
        <v>0</v>
      </c>
    </row>
    <row r="68" spans="1:6" x14ac:dyDescent="0.3">
      <c r="A68">
        <v>4401</v>
      </c>
      <c r="B68" t="str">
        <v>Heat Pumps I</v>
      </c>
      <c r="C68" t="str">
        <v>Heat transfer systems</v>
      </c>
      <c r="D68">
        <v>18</v>
      </c>
      <c r="E68">
        <v>0</v>
      </c>
      <c r="F68">
        <v>0</v>
      </c>
    </row>
    <row r="69" spans="1:6" x14ac:dyDescent="0.3">
      <c r="A69">
        <v>4411</v>
      </c>
      <c r="B69" t="str">
        <v>Thrusters I</v>
      </c>
      <c r="C69" t="str">
        <v>Navigational rocket thrusters</v>
      </c>
      <c r="D69">
        <v>17</v>
      </c>
      <c r="E69">
        <v>0</v>
      </c>
      <c r="F69">
        <v>0</v>
      </c>
    </row>
    <row r="70" spans="1:6" x14ac:dyDescent="0.3">
      <c r="A70">
        <v>4421</v>
      </c>
      <c r="B70" t="str">
        <v>Batteries I</v>
      </c>
      <c r="C70" t="str">
        <v>High density battery cells</v>
      </c>
      <c r="D70">
        <v>18</v>
      </c>
      <c r="E70">
        <v>0</v>
      </c>
      <c r="F70">
        <v>0</v>
      </c>
    </row>
    <row r="71" spans="1:6" x14ac:dyDescent="0.3">
      <c r="A71">
        <v>4431</v>
      </c>
      <c r="B71" t="str">
        <v>Torches I</v>
      </c>
      <c r="C71" t="str">
        <v>Directed high intensity flame</v>
      </c>
      <c r="D71">
        <v>14</v>
      </c>
      <c r="E71">
        <v>0</v>
      </c>
      <c r="F71">
        <v>0</v>
      </c>
    </row>
    <row r="72" spans="1:6" x14ac:dyDescent="0.3">
      <c r="A72">
        <v>4501</v>
      </c>
      <c r="B72" t="str">
        <v>Reactors I</v>
      </c>
      <c r="C72" t="str">
        <v>Nuclear energy core</v>
      </c>
      <c r="D72">
        <v>17</v>
      </c>
      <c r="E72">
        <v>0</v>
      </c>
      <c r="F72">
        <v>0</v>
      </c>
    </row>
    <row r="73" spans="1:6" x14ac:dyDescent="0.3">
      <c r="A73">
        <v>5001</v>
      </c>
      <c r="B73" t="str">
        <v>Engine I</v>
      </c>
      <c r="C73" t="str">
        <v>Long distance propulsion system</v>
      </c>
      <c r="D73">
        <v>56</v>
      </c>
      <c r="E73">
        <v>0</v>
      </c>
      <c r="F73">
        <v>0</v>
      </c>
    </row>
    <row r="74" spans="1:6" x14ac:dyDescent="0.3">
      <c r="A74">
        <v>5011</v>
      </c>
      <c r="B74" t="str">
        <v>Shuttle I</v>
      </c>
      <c r="C74" t="str">
        <v>A close range cargo transport</v>
      </c>
      <c r="D74">
        <v>43</v>
      </c>
      <c r="E74">
        <v>0</v>
      </c>
      <c r="F74">
        <v>0</v>
      </c>
    </row>
    <row r="75" spans="1:6" x14ac:dyDescent="0.3">
      <c r="A75">
        <v>5101</v>
      </c>
      <c r="B75" t="str">
        <v>Slug I</v>
      </c>
      <c r="C75" t="str">
        <v>Planet surface miner</v>
      </c>
      <c r="D75">
        <v>86</v>
      </c>
      <c r="E75">
        <v>0</v>
      </c>
      <c r="F75">
        <v>0</v>
      </c>
    </row>
    <row r="76" spans="1:6" x14ac:dyDescent="0.3">
      <c r="A76">
        <v>5111</v>
      </c>
      <c r="B76" t="str">
        <v>Crawler I</v>
      </c>
      <c r="C76" t="str">
        <v>Asteroid and comet miner</v>
      </c>
      <c r="D76">
        <v>67</v>
      </c>
      <c r="E76">
        <v>0</v>
      </c>
      <c r="F76">
        <v>0</v>
      </c>
    </row>
    <row r="77" spans="1:6" x14ac:dyDescent="0.3">
      <c r="A77">
        <v>5121</v>
      </c>
      <c r="B77" t="str">
        <v>Skimmer I</v>
      </c>
      <c r="C77" t="str">
        <v>Atmospheric skimmer</v>
      </c>
      <c r="D77">
        <v>65</v>
      </c>
      <c r="E77">
        <v>0</v>
      </c>
      <c r="F77">
        <v>0</v>
      </c>
    </row>
    <row r="78" spans="1:6" x14ac:dyDescent="0.3">
      <c r="A78">
        <v>5131</v>
      </c>
      <c r="B78" t="str">
        <v>Worm I</v>
      </c>
      <c r="C78" t="str">
        <v>Moon surface miner</v>
      </c>
      <c r="D78">
        <v>54</v>
      </c>
      <c r="E78">
        <v>0</v>
      </c>
      <c r="F78">
        <v>0</v>
      </c>
    </row>
    <row r="79" spans="1:6" x14ac:dyDescent="0.3">
      <c r="A79">
        <v>5201</v>
      </c>
      <c r="B79" t="str">
        <v>Refinery I</v>
      </c>
      <c r="C79" t="str">
        <v>Equipment for extracting base metals and organics from mined mineral deposits.</v>
      </c>
      <c r="D79">
        <v>75</v>
      </c>
      <c r="E79">
        <v>0</v>
      </c>
      <c r="F79">
        <v>0</v>
      </c>
    </row>
    <row r="80" spans="1:6" x14ac:dyDescent="0.3">
      <c r="A80">
        <v>5211</v>
      </c>
      <c r="B80" t="str">
        <v>Chemical Reactor I</v>
      </c>
      <c r="C80" t="str">
        <v>A series of interconnected chemical reaction vessels</v>
      </c>
      <c r="D80">
        <v>98</v>
      </c>
      <c r="E80">
        <v>0</v>
      </c>
      <c r="F80">
        <v>0</v>
      </c>
    </row>
    <row r="81" spans="1:6" x14ac:dyDescent="0.3">
      <c r="A81">
        <v>5221</v>
      </c>
      <c r="B81" t="str">
        <v>Smelter I</v>
      </c>
      <c r="C81" t="str">
        <v>A high temperature furnace for melting and mixing metals</v>
      </c>
      <c r="D81">
        <v>70</v>
      </c>
      <c r="E81">
        <v>0</v>
      </c>
      <c r="F81">
        <v>0</v>
      </c>
    </row>
    <row r="82" spans="1:6" x14ac:dyDescent="0.3">
      <c r="A82">
        <v>5301</v>
      </c>
      <c r="B82" t="str">
        <v>Bioreactor I</v>
      </c>
      <c r="C82" t="str">
        <v>A chamber for growing bacteria and yeast</v>
      </c>
      <c r="D82">
        <v>44</v>
      </c>
      <c r="E82">
        <v>0</v>
      </c>
      <c r="F82">
        <v>0</v>
      </c>
    </row>
    <row r="83" spans="1:6" x14ac:dyDescent="0.3">
      <c r="A83">
        <v>5311</v>
      </c>
      <c r="B83" t="str">
        <v>Greenhouse I</v>
      </c>
      <c r="C83" t="str">
        <v>An environment for cultivating photosynthetic plants</v>
      </c>
      <c r="D83">
        <v>65</v>
      </c>
      <c r="E83">
        <v>0</v>
      </c>
      <c r="F83">
        <v>0</v>
      </c>
    </row>
    <row r="84" spans="1:6" x14ac:dyDescent="0.3">
      <c r="A84">
        <v>5401</v>
      </c>
      <c r="B84" t="str">
        <v>Lathe I</v>
      </c>
      <c r="C84" t="str">
        <v>A device for shaping metal rods</v>
      </c>
      <c r="D84">
        <v>89</v>
      </c>
      <c r="E84">
        <v>0</v>
      </c>
      <c r="F84">
        <v>0</v>
      </c>
    </row>
    <row r="85" spans="1:6" x14ac:dyDescent="0.3">
      <c r="A85">
        <v>5411</v>
      </c>
      <c r="B85" t="str">
        <v>Roller I</v>
      </c>
      <c r="C85" t="str">
        <v>A device for flattening metal</v>
      </c>
      <c r="D85">
        <v>72</v>
      </c>
      <c r="E85">
        <v>0</v>
      </c>
      <c r="F85">
        <v>0</v>
      </c>
    </row>
    <row r="86" spans="1:6" x14ac:dyDescent="0.3">
      <c r="A86">
        <v>5421</v>
      </c>
      <c r="B86" t="str">
        <v>Extruder I</v>
      </c>
      <c r="C86" t="str">
        <v>A mechanism for extruding filaments</v>
      </c>
      <c r="D86">
        <v>42</v>
      </c>
      <c r="E86">
        <v>0</v>
      </c>
      <c r="F86">
        <v>0</v>
      </c>
    </row>
    <row r="87" spans="1:6" x14ac:dyDescent="0.3">
      <c r="A87">
        <v>5431</v>
      </c>
      <c r="B87" t="str">
        <v>Cutter I</v>
      </c>
      <c r="C87" t="str">
        <v>A unit for precisely cutting materials</v>
      </c>
      <c r="D87">
        <v>74</v>
      </c>
      <c r="E87">
        <v>0</v>
      </c>
      <c r="F87">
        <v>0</v>
      </c>
    </row>
    <row r="88" spans="1:6" x14ac:dyDescent="0.3">
      <c r="A88">
        <v>5441</v>
      </c>
      <c r="B88" t="str">
        <v>Grinder I</v>
      </c>
      <c r="C88" t="str">
        <v>A machine for smoothing edges</v>
      </c>
      <c r="D88">
        <v>48</v>
      </c>
      <c r="E88">
        <v>0</v>
      </c>
      <c r="F88">
        <v>0</v>
      </c>
    </row>
    <row r="89" spans="1:6" x14ac:dyDescent="0.3">
      <c r="A89">
        <v>5451</v>
      </c>
      <c r="B89" t="str">
        <v>Press I</v>
      </c>
      <c r="C89" t="str">
        <v>A system for cutting and bending metal</v>
      </c>
      <c r="D89">
        <v>79</v>
      </c>
      <c r="E89">
        <v>0</v>
      </c>
      <c r="F89">
        <v>0</v>
      </c>
    </row>
    <row r="90" spans="1:6" x14ac:dyDescent="0.3">
      <c r="A90">
        <v>5461</v>
      </c>
      <c r="B90" t="str">
        <v>Copier I</v>
      </c>
      <c r="C90" t="str">
        <v>A device for copying blueprints</v>
      </c>
      <c r="D90">
        <v>34</v>
      </c>
      <c r="E90">
        <v>0</v>
      </c>
      <c r="F90">
        <v>0</v>
      </c>
    </row>
    <row r="91" spans="1:6" x14ac:dyDescent="0.3">
      <c r="A91">
        <v>5501</v>
      </c>
      <c r="B91" t="str">
        <v>Spider I</v>
      </c>
      <c r="C91" t="str">
        <v>An agile service bot</v>
      </c>
      <c r="D91">
        <v>43</v>
      </c>
      <c r="E91">
        <v>0</v>
      </c>
      <c r="F91">
        <v>0</v>
      </c>
    </row>
    <row r="92" spans="1:6" x14ac:dyDescent="0.3">
      <c r="A92">
        <v>5511</v>
      </c>
      <c r="B92" t="str">
        <v>Welder I</v>
      </c>
      <c r="C92" t="str">
        <v>A robot for welding materials together</v>
      </c>
      <c r="D92">
        <v>56</v>
      </c>
      <c r="E92">
        <v>0</v>
      </c>
      <c r="F92">
        <v>0</v>
      </c>
    </row>
    <row r="93" spans="1:6" x14ac:dyDescent="0.3">
      <c r="A93">
        <v>5521</v>
      </c>
      <c r="B93" t="str">
        <v>Riveter I</v>
      </c>
      <c r="C93" t="str">
        <v>A robot for riveting materials together</v>
      </c>
      <c r="D93">
        <v>41</v>
      </c>
      <c r="E93">
        <v>0</v>
      </c>
      <c r="F93">
        <v>0</v>
      </c>
    </row>
    <row r="94" spans="1:6" x14ac:dyDescent="0.3">
      <c r="A94">
        <v>5601</v>
      </c>
      <c r="B94" t="str">
        <v>Rail Gun I</v>
      </c>
      <c r="C94" t="str">
        <v>A frictionless kinetic cannon</v>
      </c>
      <c r="D94">
        <v>35</v>
      </c>
      <c r="E94">
        <v>0</v>
      </c>
      <c r="F94">
        <v>0</v>
      </c>
    </row>
    <row r="95" spans="1:6" x14ac:dyDescent="0.3">
      <c r="A95">
        <v>5611</v>
      </c>
      <c r="B95" t="str">
        <v>Plasma Gun I</v>
      </c>
      <c r="C95" t="str">
        <v>A high energy burst weapon</v>
      </c>
      <c r="D95">
        <v>46</v>
      </c>
      <c r="E95">
        <v>0</v>
      </c>
      <c r="F95">
        <v>0</v>
      </c>
    </row>
    <row r="96" spans="1:6" x14ac:dyDescent="0.3">
      <c r="A96">
        <v>5621</v>
      </c>
      <c r="B96" t="str">
        <v>Beam Weapon I</v>
      </c>
      <c r="C96" t="str">
        <v>A high energy beam weapon</v>
      </c>
      <c r="D96">
        <v>33</v>
      </c>
      <c r="E96">
        <v>0</v>
      </c>
      <c r="F96">
        <v>0</v>
      </c>
    </row>
    <row r="97" spans="1:6" x14ac:dyDescent="0.3">
      <c r="A97">
        <v>5631</v>
      </c>
      <c r="B97" t="str">
        <v>Missile Launcher I</v>
      </c>
      <c r="C97" t="str">
        <v>A rack for firing missiles</v>
      </c>
      <c r="D97">
        <v>26</v>
      </c>
      <c r="E97">
        <v>0</v>
      </c>
      <c r="F97">
        <v>0</v>
      </c>
    </row>
    <row r="98" spans="1:6" x14ac:dyDescent="0.3">
      <c r="A98">
        <v>5701</v>
      </c>
      <c r="B98" t="str">
        <v>Kinetic Charges I</v>
      </c>
      <c r="C98" t="str">
        <v>Kinetic munitions</v>
      </c>
      <c r="D98">
        <v>36</v>
      </c>
      <c r="E98">
        <v>0</v>
      </c>
      <c r="F98">
        <v>0</v>
      </c>
    </row>
    <row r="99" spans="1:6" x14ac:dyDescent="0.3">
      <c r="A99">
        <v>5711</v>
      </c>
      <c r="B99" t="str">
        <v>Plasma Charges I</v>
      </c>
      <c r="C99" t="str">
        <v>Plasma charges</v>
      </c>
      <c r="D99">
        <v>52</v>
      </c>
      <c r="E99">
        <v>0</v>
      </c>
      <c r="F99">
        <v>0</v>
      </c>
    </row>
    <row r="100" spans="1:6" x14ac:dyDescent="0.3">
      <c r="A100">
        <v>5721</v>
      </c>
      <c r="B100" t="str">
        <v>Beam Chagres I</v>
      </c>
      <c r="C100" t="str">
        <v>Beam capacitors</v>
      </c>
      <c r="D100">
        <v>46</v>
      </c>
      <c r="E100">
        <v>0</v>
      </c>
      <c r="F100">
        <v>0</v>
      </c>
    </row>
    <row r="101" spans="1:6" x14ac:dyDescent="0.3">
      <c r="A101">
        <v>5731</v>
      </c>
      <c r="B101" t="str">
        <v>Missiles I</v>
      </c>
      <c r="C101" t="str">
        <v>A self propelled explosive charge</v>
      </c>
      <c r="D101">
        <v>32</v>
      </c>
      <c r="E101">
        <v>0</v>
      </c>
      <c r="F101">
        <v>0</v>
      </c>
    </row>
    <row r="102" spans="1:6" x14ac:dyDescent="0.3">
      <c r="A102">
        <v>5801</v>
      </c>
      <c r="B102" t="str">
        <v>Kinetic Armor I</v>
      </c>
      <c r="C102" t="str">
        <v>Armor to protect against kinetic projectiles</v>
      </c>
      <c r="D102">
        <v>14</v>
      </c>
      <c r="E102">
        <v>0</v>
      </c>
      <c r="F102">
        <v>0</v>
      </c>
    </row>
    <row r="103" spans="1:6" x14ac:dyDescent="0.3">
      <c r="A103">
        <v>5811</v>
      </c>
      <c r="B103" t="str">
        <v>Thermal Armor I</v>
      </c>
      <c r="C103" t="str">
        <v>Armor to reduce the effects of thermal weapons</v>
      </c>
      <c r="D103">
        <v>53</v>
      </c>
      <c r="E103">
        <v>0</v>
      </c>
      <c r="F103">
        <v>0</v>
      </c>
    </row>
    <row r="104" spans="1:6" x14ac:dyDescent="0.3">
      <c r="A104">
        <v>5821</v>
      </c>
      <c r="B104" t="str">
        <v>Shield Generator I</v>
      </c>
      <c r="C104" t="str">
        <v>A unit to generate an external shield</v>
      </c>
      <c r="D104">
        <v>54</v>
      </c>
      <c r="E104">
        <v>0</v>
      </c>
      <c r="F104">
        <v>0</v>
      </c>
    </row>
    <row r="105" spans="1:6" x14ac:dyDescent="0.3">
      <c r="A105">
        <v>5901</v>
      </c>
      <c r="B105" t="str">
        <v>Starter Kit I</v>
      </c>
      <c r="C105" t="str">
        <v>A module that installs essential equipment into beginner spacecraft.</v>
      </c>
      <c r="D105">
        <v>375</v>
      </c>
      <c r="E105">
        <v>0</v>
      </c>
      <c r="F105">
        <v>0</v>
      </c>
    </row>
    <row r="106" spans="1:6" x14ac:dyDescent="0.3">
      <c r="A106">
        <v>5911</v>
      </c>
      <c r="B106" t="str">
        <v>Import Station</v>
      </c>
      <c r="C106" t="str">
        <v>An NPC module for importing goods up from the planet surface.</v>
      </c>
      <c r="D106">
        <v>55</v>
      </c>
      <c r="E106">
        <v>0</v>
      </c>
      <c r="F106">
        <v>0</v>
      </c>
    </row>
    <row r="107" spans="1:6" x14ac:dyDescent="0.3">
      <c r="A107">
        <v>5921</v>
      </c>
      <c r="B107" t="str">
        <v>Export Station</v>
      </c>
      <c r="C107" t="str">
        <v>An NPC module for exporting goods down to the planet surface.</v>
      </c>
      <c r="D107">
        <v>55</v>
      </c>
      <c r="E107">
        <v>0</v>
      </c>
      <c r="F107">
        <v>0</v>
      </c>
    </row>
    <row r="108" spans="1:6" x14ac:dyDescent="0.3">
      <c r="A108">
        <v>6001</v>
      </c>
      <c r="B108" t="str">
        <v>Mining Cruiser I</v>
      </c>
      <c r="C108" t="str">
        <v>A small mining craft</v>
      </c>
      <c r="D108">
        <v>224</v>
      </c>
      <c r="E108">
        <v>0</v>
      </c>
      <c r="F108">
        <v>0</v>
      </c>
    </row>
    <row r="109" spans="1:6" x14ac:dyDescent="0.3">
      <c r="A109">
        <v>6011</v>
      </c>
      <c r="B109" t="str">
        <v>Mining Cutter I</v>
      </c>
      <c r="C109" t="str">
        <v>A medium mining craft</v>
      </c>
      <c r="D109">
        <v>689</v>
      </c>
      <c r="E109">
        <v>0</v>
      </c>
      <c r="F109">
        <v>0</v>
      </c>
    </row>
    <row r="110" spans="1:6" x14ac:dyDescent="0.3">
      <c r="A110">
        <v>6021</v>
      </c>
      <c r="B110" t="str">
        <v>Mining Frigate I</v>
      </c>
      <c r="C110" t="str">
        <v>A large mining craft</v>
      </c>
      <c r="D110">
        <v>943</v>
      </c>
      <c r="E110">
        <v>0</v>
      </c>
      <c r="F110">
        <v>0</v>
      </c>
    </row>
    <row r="111" spans="1:6" x14ac:dyDescent="0.3">
      <c r="A111">
        <v>6031</v>
      </c>
      <c r="B111" t="str">
        <v>Mining Barge I</v>
      </c>
      <c r="C111" t="str">
        <v>A stationary mining facility</v>
      </c>
      <c r="D111">
        <v>1100</v>
      </c>
      <c r="E111">
        <v>0</v>
      </c>
      <c r="F111">
        <v>0</v>
      </c>
    </row>
    <row r="112" spans="1:6" x14ac:dyDescent="0.3">
      <c r="A112">
        <v>6101</v>
      </c>
      <c r="B112" t="str">
        <v>Industrial Cruiser I</v>
      </c>
      <c r="C112" t="str">
        <v>A small industrial craft</v>
      </c>
      <c r="D112">
        <v>205</v>
      </c>
      <c r="E112">
        <v>0</v>
      </c>
      <c r="F112">
        <v>0</v>
      </c>
    </row>
    <row r="113" spans="1:6" x14ac:dyDescent="0.3">
      <c r="A113">
        <v>6111</v>
      </c>
      <c r="B113" t="str">
        <v>Industrial Cutter I</v>
      </c>
      <c r="C113" t="str">
        <v>A medium industrial craft</v>
      </c>
      <c r="D113">
        <v>587</v>
      </c>
      <c r="E113">
        <v>0</v>
      </c>
      <c r="F113">
        <v>0</v>
      </c>
    </row>
    <row r="114" spans="1:6" x14ac:dyDescent="0.3">
      <c r="A114">
        <v>6121</v>
      </c>
      <c r="B114" t="str">
        <v>Industrial Frigate I</v>
      </c>
      <c r="C114" t="str">
        <v>A large industrial craft</v>
      </c>
      <c r="D114">
        <v>931</v>
      </c>
      <c r="E114">
        <v>0</v>
      </c>
      <c r="F114">
        <v>0</v>
      </c>
    </row>
    <row r="115" spans="1:6" x14ac:dyDescent="0.3">
      <c r="A115">
        <v>6131</v>
      </c>
      <c r="B115" t="str">
        <v>Industrial Barge I</v>
      </c>
      <c r="C115" t="str">
        <v>A stationary industrial facility</v>
      </c>
      <c r="D115">
        <v>1203</v>
      </c>
      <c r="E115">
        <v>0</v>
      </c>
      <c r="F115">
        <v>0</v>
      </c>
    </row>
    <row r="116" spans="1:6" x14ac:dyDescent="0.3">
      <c r="A116">
        <v>6201</v>
      </c>
      <c r="B116" t="str">
        <v>Defense Cruiser I</v>
      </c>
      <c r="C116" t="str">
        <v>A small defensive craft</v>
      </c>
      <c r="D116">
        <v>211</v>
      </c>
      <c r="E116">
        <v>0</v>
      </c>
      <c r="F116">
        <v>0</v>
      </c>
    </row>
    <row r="117" spans="1:6" x14ac:dyDescent="0.3">
      <c r="A117">
        <v>6211</v>
      </c>
      <c r="B117" t="str">
        <v>Defense Cutter I</v>
      </c>
      <c r="C117" t="str">
        <v>A medium defensive craft</v>
      </c>
      <c r="D117">
        <v>706</v>
      </c>
      <c r="E117">
        <v>0</v>
      </c>
      <c r="F117">
        <v>0</v>
      </c>
    </row>
    <row r="118" spans="1:6" x14ac:dyDescent="0.3">
      <c r="A118">
        <v>6221</v>
      </c>
      <c r="B118" t="str">
        <v>Defense Frigate I</v>
      </c>
      <c r="C118" t="str">
        <v>A large defensive craft</v>
      </c>
      <c r="D118">
        <v>989</v>
      </c>
      <c r="E118">
        <v>0</v>
      </c>
      <c r="F118">
        <v>0</v>
      </c>
    </row>
    <row r="119" spans="1:6" x14ac:dyDescent="0.3">
      <c r="A119">
        <v>6231</v>
      </c>
      <c r="B119" t="str">
        <v>Defense Barge I</v>
      </c>
      <c r="C119" t="str">
        <v>A stationary defensive facility</v>
      </c>
      <c r="D119">
        <v>1153</v>
      </c>
      <c r="E119">
        <v>0</v>
      </c>
      <c r="F119">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AE9D-ED8D-4570-AE90-0BA6DA596F42}">
  <dimension ref="A1:J95"/>
  <sheetViews>
    <sheetView topLeftCell="A67" workbookViewId="0">
      <selection activeCell="A93" sqref="A93:H95"/>
    </sheetView>
  </sheetViews>
  <sheetFormatPr defaultRowHeight="14.4" x14ac:dyDescent="0.3"/>
  <sheetData>
    <row r="1" spans="1:10" x14ac:dyDescent="0.3">
      <c r="A1" cm="1">
        <f t="array" ref="A1:J95">_xlfn._xlws.FILTER(Protocols[],Protocols[id]&gt;0)</f>
        <v>1</v>
      </c>
      <c r="B1" t="str">
        <v>Dump resource</v>
      </c>
      <c r="C1">
        <v>1</v>
      </c>
      <c r="D1">
        <v>100</v>
      </c>
      <c r="E1" t="str">
        <v>[R 1 perform]: Dump one unit of resource R into space.</v>
      </c>
      <c r="F1">
        <v>1</v>
      </c>
      <c r="G1">
        <v>1</v>
      </c>
      <c r="H1">
        <v>0</v>
      </c>
      <c r="I1" t="str">
        <v xml:space="preserve">
|-
| style='text-align: right;'| 1
| Dump resource
| [R 1 perform]: Dump one unit of resource R into space.</v>
      </c>
      <c r="J1" t="str">
        <v/>
      </c>
    </row>
    <row r="2" spans="1:10" x14ac:dyDescent="0.3">
      <c r="A2">
        <v>7</v>
      </c>
      <c r="B2" t="str">
        <v>Sell resource</v>
      </c>
      <c r="C2">
        <v>3</v>
      </c>
      <c r="D2">
        <v>100</v>
      </c>
      <c r="E2" t="str">
        <v>[P M R 7 perform]: Places order to sell resource R at price P, keeping min M units at drone's cargo hold.</v>
      </c>
      <c r="F2">
        <v>1</v>
      </c>
      <c r="G2">
        <v>1</v>
      </c>
      <c r="H2">
        <v>0</v>
      </c>
      <c r="I2" t="str">
        <v xml:space="preserve">
|-
| style='text-align: right;'| 7
| Sell resource
| [P M R 7 perform]: Places order to sell resource R at price P, keeping min M units at drone's cargo hold.</v>
      </c>
      <c r="J2" t="str">
        <v/>
      </c>
    </row>
    <row r="3" spans="1:10" x14ac:dyDescent="0.3">
      <c r="A3">
        <v>8</v>
      </c>
      <c r="B3" t="str">
        <v>Buy resource</v>
      </c>
      <c r="C3">
        <v>3</v>
      </c>
      <c r="D3">
        <v>100</v>
      </c>
      <c r="E3" t="str">
        <v>[P M R 8 perform]: Places order to buy resource R at price P, keeping max M units at drone's cargo hold.</v>
      </c>
      <c r="F3">
        <v>1</v>
      </c>
      <c r="G3">
        <v>1</v>
      </c>
      <c r="H3">
        <v>0</v>
      </c>
      <c r="I3" t="str">
        <v xml:space="preserve">
|-
| style='text-align: right;'| 8
| Buy resource
| [P M R 8 perform]: Places order to buy resource R at price P, keeping max M units at drone's cargo hold.</v>
      </c>
      <c r="J3" t="str">
        <v/>
      </c>
    </row>
    <row r="4" spans="1:10" x14ac:dyDescent="0.3">
      <c r="A4">
        <v>10</v>
      </c>
      <c r="B4" t="str">
        <v>Push resource</v>
      </c>
      <c r="C4">
        <v>2</v>
      </c>
      <c r="D4">
        <v>100</v>
      </c>
      <c r="E4" t="str">
        <v>[R D 10 perform]: Delivers one unit of resource R to drone D.  This procedure takes one minute to complete.</v>
      </c>
      <c r="F4">
        <v>-1</v>
      </c>
      <c r="G4">
        <v>-1</v>
      </c>
      <c r="H4">
        <v>0</v>
      </c>
      <c r="I4" t="str">
        <v xml:space="preserve">
|-
| style='text-align: right;'| 10
| Push resource
| [R D 10 perform]: Delivers one unit of resource R to drone D.  This procedure takes one minute to complete.</v>
      </c>
      <c r="J4" t="str">
        <v/>
      </c>
    </row>
    <row r="5" spans="1:10" x14ac:dyDescent="0.3">
      <c r="A5">
        <v>11</v>
      </c>
      <c r="B5" t="str">
        <v>Pull resource</v>
      </c>
      <c r="C5">
        <v>2</v>
      </c>
      <c r="D5">
        <v>100</v>
      </c>
      <c r="E5" t="str">
        <v>[R D 11 perform]: Pulls one unit of resource R from drone D. This procedure takes one minute to complete.</v>
      </c>
      <c r="F5">
        <v>-1</v>
      </c>
      <c r="G5">
        <v>-1</v>
      </c>
      <c r="H5">
        <v>0</v>
      </c>
      <c r="I5" t="str">
        <v xml:space="preserve">
|-
| style='text-align: right;'| 11
| Pull resource
| [R D 11 perform]: Pulls one unit of resource R from drone D. This procedure takes one minute to complete.</v>
      </c>
      <c r="J5" t="str">
        <v/>
      </c>
    </row>
    <row r="6" spans="1:10" x14ac:dyDescent="0.3">
      <c r="A6">
        <v>5001</v>
      </c>
      <c r="B6" t="str">
        <v>Activate Engine I</v>
      </c>
      <c r="C6">
        <v>0</v>
      </c>
      <c r="D6">
        <v>100</v>
      </c>
      <c r="E6" t="str">
        <v>[N 5001 perform]: Moves the spacecraft to the the astronimical object whoes Location ID is N.</v>
      </c>
      <c r="F6">
        <v>1</v>
      </c>
      <c r="G6">
        <v>1</v>
      </c>
      <c r="H6">
        <v>0</v>
      </c>
      <c r="I6" t="str">
        <v xml:space="preserve">
|-
| style='text-align: right;'| 5001
| Activate Engine I
| [N 5001 perform]: Moves the spacecraft to the the astronimical object whoes Location ID is N.</v>
      </c>
      <c r="J6" t="str">
        <v xml:space="preserve">
|-
| style='text-align: right;'| 5001
| Activate Engine I
| [N 5001 perform]: Moves the spacecraft to the the astronimical object whoes Location ID is N.</v>
      </c>
    </row>
    <row r="7" spans="1:10" x14ac:dyDescent="0.3">
      <c r="A7">
        <v>5911</v>
      </c>
      <c r="B7" t="str">
        <v>Import Resource</v>
      </c>
      <c r="C7">
        <v>1</v>
      </c>
      <c r="D7">
        <v>100</v>
      </c>
      <c r="E7" t="str">
        <v>[N 5911 perform]: Imports resource N from the planet surface.  Requires an import station.</v>
      </c>
      <c r="F7">
        <v>1</v>
      </c>
      <c r="G7">
        <v>1</v>
      </c>
      <c r="H7">
        <v>0</v>
      </c>
      <c r="I7" t="str">
        <v xml:space="preserve">
|-
| style='text-align: right;'| 5911
| Import Resource
| [N 5911 perform]: Imports resource N from the planet surface.  Requires an import station.</v>
      </c>
      <c r="J7" t="str">
        <v xml:space="preserve">
|-
| style='text-align: right;'| 5911
| Import Resource
| [N 5911 perform]: Imports resource N from the planet surface.  Requires an import station.</v>
      </c>
    </row>
    <row r="8" spans="1:10" x14ac:dyDescent="0.3">
      <c r="A8">
        <v>5921</v>
      </c>
      <c r="B8" t="str">
        <v>Export Resource</v>
      </c>
      <c r="C8">
        <v>1</v>
      </c>
      <c r="D8">
        <v>100</v>
      </c>
      <c r="E8" t="str">
        <v>[N 5921 perform]: Exports resource N from the cargo bay to the planet surface.  Requires an export station.</v>
      </c>
      <c r="F8">
        <v>1</v>
      </c>
      <c r="G8">
        <v>1</v>
      </c>
      <c r="H8">
        <v>0</v>
      </c>
      <c r="I8" t="str">
        <v xml:space="preserve">
|-
| style='text-align: right;'| 5921
| Export Resource
| [N 5921 perform]: Exports resource N from the cargo bay to the planet surface.  Requires an export station.</v>
      </c>
      <c r="J8" t="str">
        <v xml:space="preserve">
|-
| style='text-align: right;'| 5921
| Export Resource
| [N 5921 perform]: Exports resource N from the cargo bay to the planet surface.  Requires an export station.</v>
      </c>
    </row>
    <row r="9" spans="1:10" x14ac:dyDescent="0.3">
      <c r="A9">
        <v>11000</v>
      </c>
      <c r="B9" t="str">
        <v>Mine magmite</v>
      </c>
      <c r="C9">
        <v>0</v>
      </c>
      <c r="D9">
        <v>100</v>
      </c>
      <c r="E9" t="str">
        <v>[11000 perform]: Mine magmite from the planet's surface, if present. Uses a Slug I mining module.</v>
      </c>
      <c r="F9">
        <v>-1</v>
      </c>
      <c r="G9">
        <v>-1</v>
      </c>
      <c r="H9">
        <v>0</v>
      </c>
      <c r="I9" t="str">
        <v xml:space="preserve">
|-
| style='text-align: right;'| 11000
| Mine magmite
| [11000 perform]: Mine magmite from the planet's surface, if present. Uses a Slug I mining module.</v>
      </c>
      <c r="J9" t="str">
        <v/>
      </c>
    </row>
    <row r="10" spans="1:10" x14ac:dyDescent="0.3">
      <c r="A10">
        <v>11010</v>
      </c>
      <c r="B10" t="str">
        <v>Mine formite</v>
      </c>
      <c r="C10">
        <v>0</v>
      </c>
      <c r="D10">
        <v>100</v>
      </c>
      <c r="E10" t="str">
        <v>[11010 perform]: Mine formite from a planet's surface, if present. Uses a Slug I mining module.</v>
      </c>
      <c r="F10">
        <v>-1</v>
      </c>
      <c r="G10">
        <v>-1</v>
      </c>
      <c r="H10">
        <v>0</v>
      </c>
      <c r="I10" t="str">
        <v xml:space="preserve">
|-
| style='text-align: right;'| 11010
| Mine formite
| [11010 perform]: Mine formite from a planet's surface, if present. Uses a Slug I mining module.</v>
      </c>
      <c r="J10" t="str">
        <v/>
      </c>
    </row>
    <row r="11" spans="1:10" x14ac:dyDescent="0.3">
      <c r="A11">
        <v>11020</v>
      </c>
      <c r="B11" t="str">
        <v>Mine voxite</v>
      </c>
      <c r="C11">
        <v>0</v>
      </c>
      <c r="D11">
        <v>100</v>
      </c>
      <c r="E11" t="str">
        <v>[11020 perform]: Mine voxite from the surface of a planet, if present. Uses a Slug I mining module.</v>
      </c>
      <c r="F11">
        <v>-1</v>
      </c>
      <c r="G11">
        <v>-1</v>
      </c>
      <c r="H11">
        <v>0</v>
      </c>
      <c r="I11" t="str">
        <v xml:space="preserve">
|-
| style='text-align: right;'| 11020
| Mine voxite
| [11020 perform]: Mine voxite from the surface of a planet, if present. Uses a Slug I mining module.</v>
      </c>
      <c r="J11" t="str">
        <v/>
      </c>
    </row>
    <row r="12" spans="1:10" x14ac:dyDescent="0.3">
      <c r="A12">
        <v>11030</v>
      </c>
      <c r="B12" t="str">
        <v>Mine zenolite</v>
      </c>
      <c r="C12">
        <v>0</v>
      </c>
      <c r="D12">
        <v>100</v>
      </c>
      <c r="E12" t="str">
        <v>[11030 perform]: Mine zenolite from a planet's surface, if present. Uses a Slug I mining module.</v>
      </c>
      <c r="F12">
        <v>-1</v>
      </c>
      <c r="G12">
        <v>-1</v>
      </c>
      <c r="H12">
        <v>0</v>
      </c>
      <c r="I12" t="str">
        <v xml:space="preserve">
|-
| style='text-align: right;'| 11030
| Mine zenolite
| [11030 perform]: Mine zenolite from a planet's surface, if present. Uses a Slug I mining module.</v>
      </c>
      <c r="J12" t="str">
        <v/>
      </c>
    </row>
    <row r="13" spans="1:10" x14ac:dyDescent="0.3">
      <c r="A13">
        <v>11100</v>
      </c>
      <c r="B13" t="str">
        <v>Mine kunspar</v>
      </c>
      <c r="C13">
        <v>0</v>
      </c>
      <c r="D13">
        <v>100</v>
      </c>
      <c r="E13" t="str">
        <v>[11100 perform]: Mine kunspar from the surface of a moon, if present. Uses a Worm I mining module.</v>
      </c>
      <c r="F13">
        <v>-1</v>
      </c>
      <c r="G13">
        <v>-1</v>
      </c>
      <c r="H13">
        <v>0</v>
      </c>
      <c r="I13" t="str">
        <v xml:space="preserve">
|-
| style='text-align: right;'| 11100
| Mine kunspar
| [11100 perform]: Mine kunspar from the surface of a moon, if present. Uses a Worm I mining module.</v>
      </c>
      <c r="J13" t="str">
        <v/>
      </c>
    </row>
    <row r="14" spans="1:10" x14ac:dyDescent="0.3">
      <c r="A14">
        <v>11110</v>
      </c>
      <c r="B14" t="str">
        <v>Mine yalspar</v>
      </c>
      <c r="C14">
        <v>0</v>
      </c>
      <c r="D14">
        <v>100</v>
      </c>
      <c r="E14" t="str">
        <v>[11110 perform]: Mine yalspar from the surface of a moon, if present. Uses a Worm I mining module.</v>
      </c>
      <c r="F14">
        <v>-1</v>
      </c>
      <c r="G14">
        <v>-1</v>
      </c>
      <c r="H14">
        <v>0</v>
      </c>
      <c r="I14" t="str">
        <v xml:space="preserve">
|-
| style='text-align: right;'| 11110
| Mine yalspar
| [11110 perform]: Mine yalspar from the surface of a moon, if present. Uses a Worm I mining module.</v>
      </c>
      <c r="J14" t="str">
        <v/>
      </c>
    </row>
    <row r="15" spans="1:10" x14ac:dyDescent="0.3">
      <c r="A15">
        <v>11120</v>
      </c>
      <c r="B15" t="str">
        <v>Mine vladnium</v>
      </c>
      <c r="C15">
        <v>0</v>
      </c>
      <c r="D15">
        <v>100</v>
      </c>
      <c r="E15" t="str">
        <v>[11120 perform]: Mine vladnium from the surface of a moon, if present.  Uses a Worm I mining module.</v>
      </c>
      <c r="F15">
        <v>-1</v>
      </c>
      <c r="G15">
        <v>-1</v>
      </c>
      <c r="H15">
        <v>0</v>
      </c>
      <c r="I15" t="str">
        <v xml:space="preserve">
|-
| style='text-align: right;'| 11120
| Mine vladnium
| [11120 perform]: Mine vladnium from the surface of a moon, if present.  Uses a Worm I mining module.</v>
      </c>
      <c r="J15" t="str">
        <v/>
      </c>
    </row>
    <row r="16" spans="1:10" x14ac:dyDescent="0.3">
      <c r="A16">
        <v>11130</v>
      </c>
      <c r="B16" t="str">
        <v>Mine wolfite</v>
      </c>
      <c r="C16">
        <v>0</v>
      </c>
      <c r="D16">
        <v>100</v>
      </c>
      <c r="E16" t="str">
        <v>[11130 perform]: Mine wolfite from the surface of a moon, if present.  Uses a Worm I mining module.</v>
      </c>
      <c r="F16">
        <v>-1</v>
      </c>
      <c r="G16">
        <v>-1</v>
      </c>
      <c r="H16">
        <v>0</v>
      </c>
      <c r="I16" t="str">
        <v xml:space="preserve">
|-
| style='text-align: right;'| 11130
| Mine wolfite
| [11130 perform]: Mine wolfite from the surface of a moon, if present.  Uses a Worm I mining module.</v>
      </c>
      <c r="J16" t="str">
        <v/>
      </c>
    </row>
    <row r="17" spans="1:10" x14ac:dyDescent="0.3">
      <c r="A17">
        <v>11200</v>
      </c>
      <c r="B17" t="str">
        <v>Mine kronite</v>
      </c>
      <c r="C17">
        <v>0</v>
      </c>
      <c r="D17">
        <v>100</v>
      </c>
      <c r="E17" t="str">
        <v>[11200 perform]: Mine kronite from an asteroid, if present.  Uses a Crawler I mining module.</v>
      </c>
      <c r="F17">
        <v>-1</v>
      </c>
      <c r="G17">
        <v>-1</v>
      </c>
      <c r="H17">
        <v>0</v>
      </c>
      <c r="I17" t="str">
        <v xml:space="preserve">
|-
| style='text-align: right;'| 11200
| Mine kronite
| [11200 perform]: Mine kronite from an asteroid, if present.  Uses a Crawler I mining module.</v>
      </c>
      <c r="J17" t="str">
        <v/>
      </c>
    </row>
    <row r="18" spans="1:10" x14ac:dyDescent="0.3">
      <c r="A18">
        <v>11210</v>
      </c>
      <c r="B18" t="str">
        <v>Mine efrite</v>
      </c>
      <c r="C18">
        <v>0</v>
      </c>
      <c r="D18">
        <v>100</v>
      </c>
      <c r="E18" t="str">
        <v>[11210 perform]: Mine efrite from an asteroid, if present.  Uses a Crawler I mining module.</v>
      </c>
      <c r="F18">
        <v>-1</v>
      </c>
      <c r="G18">
        <v>-1</v>
      </c>
      <c r="H18">
        <v>0</v>
      </c>
      <c r="I18" t="str">
        <v xml:space="preserve">
|-
| style='text-align: right;'| 11210
| Mine efrite
| [11210 perform]: Mine efrite from an asteroid, if present.  Uses a Crawler I mining module.</v>
      </c>
      <c r="J18" t="str">
        <v/>
      </c>
    </row>
    <row r="19" spans="1:10" x14ac:dyDescent="0.3">
      <c r="A19">
        <v>11220</v>
      </c>
      <c r="B19" t="str">
        <v>Mine olivium</v>
      </c>
      <c r="C19">
        <v>0</v>
      </c>
      <c r="D19">
        <v>100</v>
      </c>
      <c r="E19" t="str">
        <v>[11220 perform]: Mine olivium from an asteroid, if present.  Uses a Crawler I mining module.</v>
      </c>
      <c r="F19">
        <v>-1</v>
      </c>
      <c r="G19">
        <v>-1</v>
      </c>
      <c r="H19">
        <v>0</v>
      </c>
      <c r="I19" t="str">
        <v xml:space="preserve">
|-
| style='text-align: right;'| 11220
| Mine olivium
| [11220 perform]: Mine olivium from an asteroid, if present.  Uses a Crawler I mining module.</v>
      </c>
      <c r="J19" t="str">
        <v/>
      </c>
    </row>
    <row r="20" spans="1:10" x14ac:dyDescent="0.3">
      <c r="A20">
        <v>11230</v>
      </c>
      <c r="B20" t="str">
        <v>Mine aladanite</v>
      </c>
      <c r="C20">
        <v>0</v>
      </c>
      <c r="D20">
        <v>100</v>
      </c>
      <c r="E20" t="str">
        <v>[11230 perform]: Mine aladanite from an asteroid, if present.  Uses a Crawler I mining module.</v>
      </c>
      <c r="F20">
        <v>-1</v>
      </c>
      <c r="G20">
        <v>-1</v>
      </c>
      <c r="H20">
        <v>0</v>
      </c>
      <c r="I20" t="str">
        <v xml:space="preserve">
|-
| style='text-align: right;'| 11230
| Mine aladanite
| [11230 perform]: Mine aladanite from an asteroid, if present.  Uses a Crawler I mining module.</v>
      </c>
      <c r="J20" t="str">
        <v/>
      </c>
    </row>
    <row r="21" spans="1:10" x14ac:dyDescent="0.3">
      <c r="A21">
        <v>11300</v>
      </c>
      <c r="B21" t="str">
        <v>Mine halosite</v>
      </c>
      <c r="C21">
        <v>0</v>
      </c>
      <c r="D21">
        <v>100</v>
      </c>
      <c r="E21" t="str">
        <v>[11300 perform]: Mine halosite from a comet, if present.  Uses a Crawler I mining module.</v>
      </c>
      <c r="F21">
        <v>-1</v>
      </c>
      <c r="G21">
        <v>-1</v>
      </c>
      <c r="H21">
        <v>0</v>
      </c>
      <c r="I21" t="str">
        <v xml:space="preserve">
|-
| style='text-align: right;'| 11300
| Mine halosite
| [11300 perform]: Mine halosite from a comet, if present.  Uses a Crawler I mining module.</v>
      </c>
      <c r="J21" t="str">
        <v/>
      </c>
    </row>
    <row r="22" spans="1:10" x14ac:dyDescent="0.3">
      <c r="A22">
        <v>11310</v>
      </c>
      <c r="B22" t="str">
        <v>Mine stellarite</v>
      </c>
      <c r="C22">
        <v>0</v>
      </c>
      <c r="D22">
        <v>100</v>
      </c>
      <c r="E22" t="str">
        <v>[11310 perform]: Mine stellarite from a comet, if present.  Uses a Crawler I mining module.</v>
      </c>
      <c r="F22">
        <v>-1</v>
      </c>
      <c r="G22">
        <v>-1</v>
      </c>
      <c r="H22">
        <v>0</v>
      </c>
      <c r="I22" t="str">
        <v xml:space="preserve">
|-
| style='text-align: right;'| 11310
| Mine stellarite
| [11310 perform]: Mine stellarite from a comet, if present.  Uses a Crawler I mining module.</v>
      </c>
      <c r="J22" t="str">
        <v/>
      </c>
    </row>
    <row r="23" spans="1:10" x14ac:dyDescent="0.3">
      <c r="A23">
        <v>11320</v>
      </c>
      <c r="B23" t="str">
        <v>Mine mullinite</v>
      </c>
      <c r="C23">
        <v>0</v>
      </c>
      <c r="D23">
        <v>100</v>
      </c>
      <c r="E23" t="str">
        <v>[11310 perform]: Mine mullinite from a comet, if present.  Uses a Crawler I mining module.</v>
      </c>
      <c r="F23">
        <v>-1</v>
      </c>
      <c r="G23">
        <v>-1</v>
      </c>
      <c r="H23">
        <v>0</v>
      </c>
      <c r="I23" t="str">
        <v xml:space="preserve">
|-
| style='text-align: right;'| 11320
| Mine mullinite
| [11310 perform]: Mine mullinite from a comet, if present.  Uses a Crawler I mining module.</v>
      </c>
      <c r="J23" t="str">
        <v/>
      </c>
    </row>
    <row r="24" spans="1:10" x14ac:dyDescent="0.3">
      <c r="A24">
        <v>11330</v>
      </c>
      <c r="B24" t="str">
        <v>Mine oznium</v>
      </c>
      <c r="C24">
        <v>0</v>
      </c>
      <c r="D24">
        <v>100</v>
      </c>
      <c r="E24" t="str">
        <v>[11330 perform]: Mine oznium from a comet, if present.  Uses a Crawler I mining module.</v>
      </c>
      <c r="F24">
        <v>-1</v>
      </c>
      <c r="G24">
        <v>-1</v>
      </c>
      <c r="H24">
        <v>0</v>
      </c>
      <c r="I24" t="str">
        <v xml:space="preserve">
|-
| style='text-align: right;'| 11330
| Mine oznium
| [11330 perform]: Mine oznium from a comet, if present.  Uses a Crawler I mining module.</v>
      </c>
      <c r="J24" t="str">
        <v/>
      </c>
    </row>
    <row r="25" spans="1:10" x14ac:dyDescent="0.3">
      <c r="A25">
        <v>11400</v>
      </c>
      <c r="B25" t="str">
        <v>Mine tephnium</v>
      </c>
      <c r="C25">
        <v>0</v>
      </c>
      <c r="D25">
        <v>100</v>
      </c>
      <c r="E25" t="str">
        <v>[11400 perform]: Minetephnium from a planetary ring, if present.  Uses a Crawler I mining module.</v>
      </c>
      <c r="F25">
        <v>-1</v>
      </c>
      <c r="G25">
        <v>-1</v>
      </c>
      <c r="H25">
        <v>0</v>
      </c>
      <c r="I25" t="str">
        <v xml:space="preserve">
|-
| style='text-align: right;'| 11400
| Mine tephnium
| [11400 perform]: Minetephnium from a planetary ring, if present.  Uses a Crawler I mining module.</v>
      </c>
      <c r="J25" t="str">
        <v/>
      </c>
    </row>
    <row r="26" spans="1:10" x14ac:dyDescent="0.3">
      <c r="A26">
        <v>11410</v>
      </c>
      <c r="B26" t="str">
        <v>Mine neptine</v>
      </c>
      <c r="C26">
        <v>0</v>
      </c>
      <c r="D26">
        <v>100</v>
      </c>
      <c r="E26" t="str">
        <v>[11410 perform]: Mine neptine from a planetary ring, if present.  Uses a Crawler I mining module.</v>
      </c>
      <c r="F26">
        <v>-1</v>
      </c>
      <c r="G26">
        <v>-1</v>
      </c>
      <c r="H26">
        <v>0</v>
      </c>
      <c r="I26" t="str">
        <v xml:space="preserve">
|-
| style='text-align: right;'| 11410
| Mine neptine
| [11410 perform]: Mine neptine from a planetary ring, if present.  Uses a Crawler I mining module.</v>
      </c>
      <c r="J26" t="str">
        <v/>
      </c>
    </row>
    <row r="27" spans="1:10" x14ac:dyDescent="0.3">
      <c r="A27">
        <v>11420</v>
      </c>
      <c r="B27" t="str">
        <v>Mine empirogen</v>
      </c>
      <c r="C27">
        <v>0</v>
      </c>
      <c r="D27">
        <v>100</v>
      </c>
      <c r="E27" t="str">
        <v>[11420 perform]: Mine empirogen from a planetary ring, if present.  Uses a Crawler I mining module.</v>
      </c>
      <c r="F27">
        <v>-1</v>
      </c>
      <c r="G27">
        <v>-1</v>
      </c>
      <c r="H27">
        <v>0</v>
      </c>
      <c r="I27" t="str">
        <v xml:space="preserve">
|-
| style='text-align: right;'| 11420
| Mine empirogen
| [11420 perform]: Mine empirogen from a planetary ring, if present.  Uses a Crawler I mining module.</v>
      </c>
      <c r="J27" t="str">
        <v/>
      </c>
    </row>
    <row r="28" spans="1:10" x14ac:dyDescent="0.3">
      <c r="A28">
        <v>11430</v>
      </c>
      <c r="B28" t="str">
        <v>Mine laudite</v>
      </c>
      <c r="C28">
        <v>0</v>
      </c>
      <c r="D28">
        <v>100</v>
      </c>
      <c r="E28" t="str">
        <v>[11430 perform]: Mine laudite from a planetary ring, if present.  Uses a Crawler I mining module.</v>
      </c>
      <c r="F28">
        <v>-1</v>
      </c>
      <c r="G28">
        <v>-1</v>
      </c>
      <c r="H28">
        <v>0</v>
      </c>
      <c r="I28" t="str">
        <v xml:space="preserve">
|-
| style='text-align: right;'| 11430
| Mine laudite
| [11430 perform]: Mine laudite from a planetary ring, if present.  Uses a Crawler I mining module.</v>
      </c>
      <c r="J28" t="str">
        <v/>
      </c>
    </row>
    <row r="29" spans="1:10" x14ac:dyDescent="0.3">
      <c r="A29">
        <v>12021</v>
      </c>
      <c r="B29" t="str">
        <v>Produce common alloys</v>
      </c>
      <c r="C29">
        <v>0</v>
      </c>
      <c r="D29">
        <v>100</v>
      </c>
      <c r="E29" t="str">
        <v>[12021 perform]: Produces 1 unit common alloys from 2 units common metals.</v>
      </c>
      <c r="F29">
        <v>1</v>
      </c>
      <c r="G29">
        <v>1</v>
      </c>
      <c r="H29">
        <v>0</v>
      </c>
      <c r="I29" t="str">
        <v xml:space="preserve">
|-
| style='text-align: right;'| 12021
| Produce common alloys
| [12021 perform]: Produces 1 unit common alloys from 2 units common metals.</v>
      </c>
      <c r="J29" t="str">
        <v/>
      </c>
    </row>
    <row r="30" spans="1:10" x14ac:dyDescent="0.3">
      <c r="A30">
        <v>12022</v>
      </c>
      <c r="B30" t="str">
        <v>Produce scarce alloys</v>
      </c>
      <c r="C30">
        <v>0</v>
      </c>
      <c r="D30">
        <v>100</v>
      </c>
      <c r="E30" t="str">
        <v>[12022 perform]: Produces 1 unit scarce alloys from 1 unit common metals and 1 unit scarce metals.</v>
      </c>
      <c r="F30">
        <v>1</v>
      </c>
      <c r="G30">
        <v>1</v>
      </c>
      <c r="H30">
        <v>0</v>
      </c>
      <c r="I30" t="str">
        <v xml:space="preserve">
|-
| style='text-align: right;'| 12022
| Produce scarce alloys
| [12022 perform]: Produces 1 unit scarce alloys from 1 unit common metals and 1 unit scarce metals.</v>
      </c>
      <c r="J30" t="str">
        <v/>
      </c>
    </row>
    <row r="31" spans="1:10" x14ac:dyDescent="0.3">
      <c r="A31">
        <v>12023</v>
      </c>
      <c r="B31" t="str">
        <v>Produce rare alloys</v>
      </c>
      <c r="C31">
        <v>0</v>
      </c>
      <c r="D31">
        <v>100</v>
      </c>
      <c r="E31" t="str">
        <v>[12023 perform]: produces 2 units scarce alloys from 1 unit common metals, 1 unit scarce metals, and 1 unit rare metals.</v>
      </c>
      <c r="F31">
        <v>1</v>
      </c>
      <c r="G31">
        <v>1</v>
      </c>
      <c r="H31">
        <v>0</v>
      </c>
      <c r="I31" t="str">
        <v xml:space="preserve">
|-
| style='text-align: right;'| 12023
| Produce rare alloys
| [12023 perform]: produces 2 units scarce alloys from 1 unit common metals, 1 unit scarce metals, and 1 unit rare metals.</v>
      </c>
      <c r="J31" t="str">
        <v/>
      </c>
    </row>
    <row r="32" spans="1:10" x14ac:dyDescent="0.3">
      <c r="A32">
        <v>12042</v>
      </c>
      <c r="B32" t="str">
        <v>Synhtesize rare organics</v>
      </c>
      <c r="C32">
        <v>0</v>
      </c>
      <c r="D32">
        <v>100</v>
      </c>
      <c r="E32" t="str">
        <v>[12042 perform]: Produces 2 units common organics from 1 unit rare inorganics and 1 unit common organics.</v>
      </c>
      <c r="F32">
        <v>1</v>
      </c>
      <c r="G32">
        <v>1</v>
      </c>
      <c r="H32">
        <v>0</v>
      </c>
      <c r="I32" t="str">
        <v xml:space="preserve">
|-
| style='text-align: right;'| 12042
| Synhtesize rare organics
| [12042 perform]: Produces 2 units common organics from 1 unit rare inorganics and 1 unit common organics.</v>
      </c>
      <c r="J32" t="str">
        <v/>
      </c>
    </row>
    <row r="33" spans="1:10" x14ac:dyDescent="0.3">
      <c r="A33">
        <v>12043</v>
      </c>
      <c r="B33" t="str">
        <v>Synthesize scarce organics</v>
      </c>
      <c r="C33">
        <v>0</v>
      </c>
      <c r="D33">
        <v>100</v>
      </c>
      <c r="E33" t="str">
        <v>[12043 perform]: Produces 2 units rare organics from 1 unit rare inorganics and 2 units scarce organics.</v>
      </c>
      <c r="F33">
        <v>1</v>
      </c>
      <c r="G33">
        <v>1</v>
      </c>
      <c r="H33">
        <v>0</v>
      </c>
      <c r="I33" t="str">
        <v xml:space="preserve">
|-
| style='text-align: right;'| 12043
| Synthesize scarce organics
| [12043 perform]: Produces 2 units rare organics from 1 unit rare inorganics and 2 units scarce organics.</v>
      </c>
      <c r="J33" t="str">
        <v/>
      </c>
    </row>
    <row r="34" spans="1:10" x14ac:dyDescent="0.3">
      <c r="A34">
        <v>12051</v>
      </c>
      <c r="B34" t="str">
        <v>Synthesize simple polymers</v>
      </c>
      <c r="C34">
        <v>0</v>
      </c>
      <c r="D34">
        <v>100</v>
      </c>
      <c r="E34" t="str">
        <v>[12051 perform]: Produces 1 unit simple polymers from 1 unit common inorganics and 1 unit common organics.</v>
      </c>
      <c r="F34">
        <v>1</v>
      </c>
      <c r="G34">
        <v>1</v>
      </c>
      <c r="H34">
        <v>0</v>
      </c>
      <c r="I34" t="str">
        <v xml:space="preserve">
|-
| style='text-align: right;'| 12051
| Synthesize simple polymers
| [12051 perform]: Produces 1 unit simple polymers from 1 unit common inorganics and 1 unit common organics.</v>
      </c>
      <c r="J34" t="str">
        <v/>
      </c>
    </row>
    <row r="35" spans="1:10" x14ac:dyDescent="0.3">
      <c r="A35">
        <v>12052</v>
      </c>
      <c r="B35" t="str">
        <v>Synthesize rare polymers</v>
      </c>
      <c r="C35">
        <v>0</v>
      </c>
      <c r="D35">
        <v>100</v>
      </c>
      <c r="E35" t="str">
        <v>[12052 perform]: Produces 2 units advanced polymers from 1 unit common inorganics, 1 unit common organics, and 1 unit scarce organics.</v>
      </c>
      <c r="F35">
        <v>1</v>
      </c>
      <c r="G35">
        <v>1</v>
      </c>
      <c r="H35">
        <v>0</v>
      </c>
      <c r="I35" t="str">
        <v xml:space="preserve">
|-
| style='text-align: right;'| 12052
| Synthesize rare polymers
| [12052 perform]: Produces 2 units advanced polymers from 1 unit common inorganics, 1 unit common organics, and 1 unit scarce organics.</v>
      </c>
      <c r="J35" t="str">
        <v/>
      </c>
    </row>
    <row r="36" spans="1:10" x14ac:dyDescent="0.3">
      <c r="A36">
        <v>12053</v>
      </c>
      <c r="B36" t="str">
        <v>Synthesize advanced polymers</v>
      </c>
      <c r="C36">
        <v>0</v>
      </c>
      <c r="D36">
        <v>100</v>
      </c>
      <c r="E36" t="str">
        <v>[12053 perform]: Produces 2 units complex polymers from 1 unit common inorganics, 1 unit common organics, and 1 unit rare organics.</v>
      </c>
      <c r="F36">
        <v>1</v>
      </c>
      <c r="G36">
        <v>1</v>
      </c>
      <c r="H36">
        <v>0</v>
      </c>
      <c r="I36" t="str">
        <v xml:space="preserve">
|-
| style='text-align: right;'| 12053
| Synthesize advanced polymers
| [12053 perform]: Produces 2 units complex polymers from 1 unit common inorganics, 1 unit common organics, and 1 unit rare organics.</v>
      </c>
      <c r="J36" t="str">
        <v/>
      </c>
    </row>
    <row r="37" spans="1:10" x14ac:dyDescent="0.3">
      <c r="A37">
        <v>13001</v>
      </c>
      <c r="B37" t="str">
        <v>Manurfacture sheets</v>
      </c>
      <c r="C37">
        <v>0</v>
      </c>
      <c r="D37">
        <v>100</v>
      </c>
      <c r="E37" t="str">
        <v>[13001 perform]: Produce 1 unit sheets from 2 units common alloys.</v>
      </c>
      <c r="F37">
        <v>1</v>
      </c>
      <c r="G37">
        <v>1</v>
      </c>
      <c r="H37">
        <v>0</v>
      </c>
      <c r="I37" t="str">
        <v xml:space="preserve">
|-
| style='text-align: right;'| 13001
| Manurfacture sheets
| [13001 perform]: Produce 1 unit sheets from 2 units common alloys.</v>
      </c>
      <c r="J37" t="str">
        <v/>
      </c>
    </row>
    <row r="38" spans="1:10" x14ac:dyDescent="0.3">
      <c r="A38">
        <v>13011</v>
      </c>
      <c r="B38" t="str">
        <v>Manufacture rods</v>
      </c>
      <c r="C38">
        <v>0</v>
      </c>
      <c r="D38">
        <v>100</v>
      </c>
      <c r="E38" t="str">
        <v>[13011 perform]: Produces 1 unit rods from 1 unit common alloys.</v>
      </c>
      <c r="F38">
        <v>1</v>
      </c>
      <c r="G38">
        <v>1</v>
      </c>
      <c r="H38">
        <v>0</v>
      </c>
      <c r="I38" t="str">
        <v xml:space="preserve">
|-
| style='text-align: right;'| 13011
| Manufacture rods
| [13011 perform]: Produces 1 unit rods from 1 unit common alloys.</v>
      </c>
      <c r="J38" t="str">
        <v/>
      </c>
    </row>
    <row r="39" spans="1:10" x14ac:dyDescent="0.3">
      <c r="A39">
        <v>13021</v>
      </c>
      <c r="B39" t="str">
        <v>Manufacture cables</v>
      </c>
      <c r="C39">
        <v>0</v>
      </c>
      <c r="D39">
        <v>100</v>
      </c>
      <c r="E39" t="str">
        <v>[13021 perform]: Produces 1 unit cables from 2 units common alloys.</v>
      </c>
      <c r="F39">
        <v>1</v>
      </c>
      <c r="G39">
        <v>1</v>
      </c>
      <c r="H39">
        <v>0</v>
      </c>
      <c r="I39" t="str">
        <v xml:space="preserve">
|-
| style='text-align: right;'| 13021
| Manufacture cables
| [13021 perform]: Produces 1 unit cables from 2 units common alloys.</v>
      </c>
      <c r="J39" t="str">
        <v/>
      </c>
    </row>
    <row r="40" spans="1:10" x14ac:dyDescent="0.3">
      <c r="A40">
        <v>13031</v>
      </c>
      <c r="B40" t="str">
        <v>Manufacture fasteners</v>
      </c>
      <c r="C40">
        <v>0</v>
      </c>
      <c r="D40">
        <v>100</v>
      </c>
      <c r="E40" t="str">
        <v>[13031 perform]: Produces 1 unit fasteners from 2 units scarce alloys.</v>
      </c>
      <c r="F40">
        <v>1</v>
      </c>
      <c r="G40">
        <v>1</v>
      </c>
      <c r="H40">
        <v>0</v>
      </c>
      <c r="I40" t="str">
        <v xml:space="preserve">
|-
| style='text-align: right;'| 13031
| Manufacture fasteners
| [13031 perform]: Produces 1 unit fasteners from 2 units scarce alloys.</v>
      </c>
      <c r="J40" t="str">
        <v/>
      </c>
    </row>
    <row r="41" spans="1:10" x14ac:dyDescent="0.3">
      <c r="A41">
        <v>13101</v>
      </c>
      <c r="B41" t="str">
        <v>Manufacture springs</v>
      </c>
      <c r="C41">
        <v>0</v>
      </c>
      <c r="D41">
        <v>100</v>
      </c>
      <c r="E41" t="str">
        <v>[13101 perform]: Produces 1 unit springs from 2 units scarce alloys.</v>
      </c>
      <c r="F41">
        <v>1</v>
      </c>
      <c r="G41">
        <v>1</v>
      </c>
      <c r="H41">
        <v>0</v>
      </c>
      <c r="I41" t="str">
        <v xml:space="preserve">
|-
| style='text-align: right;'| 13101
| Manufacture springs
| [13101 perform]: Produces 1 unit springs from 2 units scarce alloys.</v>
      </c>
      <c r="J41" t="str">
        <v/>
      </c>
    </row>
    <row r="42" spans="1:10" x14ac:dyDescent="0.3">
      <c r="A42">
        <v>13111</v>
      </c>
      <c r="B42" t="str">
        <v>Manufacture gears</v>
      </c>
      <c r="C42">
        <v>0</v>
      </c>
      <c r="D42">
        <v>100</v>
      </c>
      <c r="E42" t="str">
        <v>[13111 perform]: Produces 1 unit gears from 2 units common alloys.</v>
      </c>
      <c r="F42">
        <v>1</v>
      </c>
      <c r="G42">
        <v>1</v>
      </c>
      <c r="H42">
        <v>0</v>
      </c>
      <c r="I42" t="str">
        <v xml:space="preserve">
|-
| style='text-align: right;'| 13111
| Manufacture gears
| [13111 perform]: Produces 1 unit gears from 2 units common alloys.</v>
      </c>
      <c r="J42" t="str">
        <v/>
      </c>
    </row>
    <row r="43" spans="1:10" x14ac:dyDescent="0.3">
      <c r="A43">
        <v>13121</v>
      </c>
      <c r="B43" t="str">
        <v>Manufacture pullies</v>
      </c>
      <c r="C43">
        <v>0</v>
      </c>
      <c r="D43">
        <v>100</v>
      </c>
      <c r="E43" t="str">
        <v>[13121 perform]: Produces 1 unit pullies from 2 units common alloys.</v>
      </c>
      <c r="F43">
        <v>1</v>
      </c>
      <c r="G43">
        <v>1</v>
      </c>
      <c r="H43">
        <v>0</v>
      </c>
      <c r="I43" t="str">
        <v xml:space="preserve">
|-
| style='text-align: right;'| 13121
| Manufacture pullies
| [13121 perform]: Produces 1 unit pullies from 2 units common alloys.</v>
      </c>
      <c r="J43" t="str">
        <v/>
      </c>
    </row>
    <row r="44" spans="1:10" x14ac:dyDescent="0.3">
      <c r="A44">
        <v>13141</v>
      </c>
      <c r="B44" t="str">
        <v>Manufacture belts</v>
      </c>
      <c r="C44">
        <v>0</v>
      </c>
      <c r="D44">
        <v>100</v>
      </c>
      <c r="E44" t="str">
        <v>[13141 perform]: Produces 1 unit belts from 2 units simple polymers.</v>
      </c>
      <c r="F44">
        <v>1</v>
      </c>
      <c r="G44">
        <v>1</v>
      </c>
      <c r="H44">
        <v>0</v>
      </c>
      <c r="I44" t="str">
        <v xml:space="preserve">
|-
| style='text-align: right;'| 13141
| Manufacture belts
| [13141 perform]: Produces 1 unit belts from 2 units simple polymers.</v>
      </c>
      <c r="J44" t="str">
        <v/>
      </c>
    </row>
    <row r="45" spans="1:10" x14ac:dyDescent="0.3">
      <c r="A45">
        <v>13201</v>
      </c>
      <c r="B45" t="str">
        <v>Manufacture conductors</v>
      </c>
      <c r="C45">
        <v>0</v>
      </c>
      <c r="D45">
        <v>100</v>
      </c>
      <c r="E45" t="str">
        <v>[13201 perform]: Produces 1 unit conductors from 2 units common alloys.</v>
      </c>
      <c r="F45">
        <v>1</v>
      </c>
      <c r="G45">
        <v>1</v>
      </c>
      <c r="H45">
        <v>0</v>
      </c>
      <c r="I45" t="str">
        <v xml:space="preserve">
|-
| style='text-align: right;'| 13201
| Manufacture conductors
| [13201 perform]: Produces 1 unit conductors from 2 units common alloys.</v>
      </c>
      <c r="J45" t="str">
        <v/>
      </c>
    </row>
    <row r="46" spans="1:10" x14ac:dyDescent="0.3">
      <c r="A46">
        <v>13211</v>
      </c>
      <c r="B46" t="str">
        <v>Manufacture semiconductors</v>
      </c>
      <c r="C46">
        <v>0</v>
      </c>
      <c r="D46">
        <v>100</v>
      </c>
      <c r="E46" t="str">
        <v>[13211 perform]: Produces 1 unit semiconductors from 1 unit scarce alloys.</v>
      </c>
      <c r="F46">
        <v>1</v>
      </c>
      <c r="G46">
        <v>1</v>
      </c>
      <c r="H46">
        <v>0</v>
      </c>
      <c r="I46" t="str">
        <v xml:space="preserve">
|-
| style='text-align: right;'| 13211
| Manufacture semiconductors
| [13211 perform]: Produces 1 unit semiconductors from 1 unit scarce alloys.</v>
      </c>
      <c r="J46" t="str">
        <v/>
      </c>
    </row>
    <row r="47" spans="1:10" x14ac:dyDescent="0.3">
      <c r="A47">
        <v>13221</v>
      </c>
      <c r="B47" t="str">
        <v>Manufacture superconductors</v>
      </c>
      <c r="C47">
        <v>0</v>
      </c>
      <c r="D47">
        <v>100</v>
      </c>
      <c r="E47" t="str">
        <v>[13221 perform]: Produces 1 unit superconductors from 2 units rare alloys.</v>
      </c>
      <c r="F47">
        <v>1</v>
      </c>
      <c r="G47">
        <v>1</v>
      </c>
      <c r="H47">
        <v>0</v>
      </c>
      <c r="I47" t="str">
        <v xml:space="preserve">
|-
| style='text-align: right;'| 13221
| Manufacture superconductors
| [13221 perform]: Produces 1 unit superconductors from 2 units rare alloys.</v>
      </c>
      <c r="J47" t="str">
        <v/>
      </c>
    </row>
    <row r="48" spans="1:10" x14ac:dyDescent="0.3">
      <c r="A48">
        <v>13301</v>
      </c>
      <c r="B48" t="str">
        <v>Manufacture hoses</v>
      </c>
      <c r="C48">
        <v>0</v>
      </c>
      <c r="D48">
        <v>100</v>
      </c>
      <c r="E48" t="str">
        <v>[13301 perform]: Produces 1 unit hoses from 3 units simple polymers.</v>
      </c>
      <c r="F48">
        <v>1</v>
      </c>
      <c r="G48">
        <v>1</v>
      </c>
      <c r="H48">
        <v>0</v>
      </c>
      <c r="I48" t="str">
        <v xml:space="preserve">
|-
| style='text-align: right;'| 13301
| Manufacture hoses
| [13301 perform]: Produces 1 unit hoses from 3 units simple polymers.</v>
      </c>
      <c r="J48" t="str">
        <v/>
      </c>
    </row>
    <row r="49" spans="1:10" x14ac:dyDescent="0.3">
      <c r="A49">
        <v>13311</v>
      </c>
      <c r="B49" t="str">
        <v>Manufacture pipes</v>
      </c>
      <c r="C49">
        <v>0</v>
      </c>
      <c r="D49">
        <v>100</v>
      </c>
      <c r="E49" t="str">
        <v>[13311 perform]: Produces 1 unit pipes from 3 units common alloys.</v>
      </c>
      <c r="F49">
        <v>1</v>
      </c>
      <c r="G49">
        <v>1</v>
      </c>
      <c r="H49">
        <v>0</v>
      </c>
      <c r="I49" t="str">
        <v xml:space="preserve">
|-
| style='text-align: right;'| 13311
| Manufacture pipes
| [13311 perform]: Produces 1 unit pipes from 3 units common alloys.</v>
      </c>
      <c r="J49" t="str">
        <v/>
      </c>
    </row>
    <row r="50" spans="1:10" x14ac:dyDescent="0.3">
      <c r="A50">
        <v>13321</v>
      </c>
      <c r="B50" t="str">
        <v>Manufacture tanks</v>
      </c>
      <c r="C50">
        <v>0</v>
      </c>
      <c r="D50">
        <v>100</v>
      </c>
      <c r="E50" t="str">
        <v>[13321 perform]: Produces 1 unit tanks from 2 units common alloys and 3 units scarce alloys.</v>
      </c>
      <c r="F50">
        <v>1</v>
      </c>
      <c r="G50">
        <v>1</v>
      </c>
      <c r="H50">
        <v>0</v>
      </c>
      <c r="I50" t="str">
        <v xml:space="preserve">
|-
| style='text-align: right;'| 13321
| Manufacture tanks
| [13321 perform]: Produces 1 unit tanks from 2 units common alloys and 3 units scarce alloys.</v>
      </c>
      <c r="J50" t="str">
        <v/>
      </c>
    </row>
    <row r="51" spans="1:10" x14ac:dyDescent="0.3">
      <c r="A51">
        <v>13331</v>
      </c>
      <c r="B51" t="str">
        <v>Manufacture nozzles</v>
      </c>
      <c r="C51">
        <v>0</v>
      </c>
      <c r="D51">
        <v>100</v>
      </c>
      <c r="E51" t="str">
        <v>[13331 perform]: Produces 1 unit nozzles from 1 unit common alloys and 3 units scarce alloys.</v>
      </c>
      <c r="F51">
        <v>1</v>
      </c>
      <c r="G51">
        <v>1</v>
      </c>
      <c r="H51">
        <v>0</v>
      </c>
      <c r="I51" t="str">
        <v xml:space="preserve">
|-
| style='text-align: right;'| 13331
| Manufacture nozzles
| [13331 perform]: Produces 1 unit nozzles from 1 unit common alloys and 3 units scarce alloys.</v>
      </c>
      <c r="J51" t="str">
        <v/>
      </c>
    </row>
    <row r="52" spans="1:10" x14ac:dyDescent="0.3">
      <c r="A52">
        <v>14101</v>
      </c>
      <c r="B52" t="str">
        <v>Produce bores</v>
      </c>
      <c r="C52">
        <v>0</v>
      </c>
      <c r="D52">
        <v>100</v>
      </c>
      <c r="E52" t="str">
        <v>[14101 perform]: Produces 1 unit bores from 1 unit rods, 1 unit pulleys, and 1 unit belts.</v>
      </c>
      <c r="F52">
        <v>1</v>
      </c>
      <c r="G52">
        <v>1</v>
      </c>
      <c r="H52">
        <v>0</v>
      </c>
      <c r="I52" t="str">
        <v xml:space="preserve">
|-
| style='text-align: right;'| 14101
| Produce bores
| [14101 perform]: Produces 1 unit bores from 1 unit rods, 1 unit pulleys, and 1 unit belts.</v>
      </c>
      <c r="J52" t="str">
        <v/>
      </c>
    </row>
    <row r="53" spans="1:10" x14ac:dyDescent="0.3">
      <c r="A53">
        <v>14111</v>
      </c>
      <c r="B53" t="str">
        <v>Produce gear boxes</v>
      </c>
      <c r="C53">
        <v>0</v>
      </c>
      <c r="D53">
        <v>100</v>
      </c>
      <c r="E53" t="str">
        <v>[14111 perform]: Produces 1 unit gear boxes from 1 unit rods, 1 unit springs, and 1 unit gears.</v>
      </c>
      <c r="F53">
        <v>1</v>
      </c>
      <c r="G53">
        <v>1</v>
      </c>
      <c r="H53">
        <v>0</v>
      </c>
      <c r="I53" t="str">
        <v xml:space="preserve">
|-
| style='text-align: right;'| 14111
| Produce gear boxes
| [14111 perform]: Produces 1 unit gear boxes from 1 unit rods, 1 unit springs, and 1 unit gears.</v>
      </c>
      <c r="J53" t="str">
        <v/>
      </c>
    </row>
    <row r="54" spans="1:10" x14ac:dyDescent="0.3">
      <c r="A54">
        <v>14121</v>
      </c>
      <c r="B54" t="str">
        <v>Produce gyroscopes</v>
      </c>
      <c r="C54">
        <v>0</v>
      </c>
      <c r="D54">
        <v>100</v>
      </c>
      <c r="E54" t="str">
        <v>[14121 perform]: Produce 1 unit gyroscopes from 1 unit springs, 1 unit gears, and 1 unit conductors.</v>
      </c>
      <c r="F54">
        <v>1</v>
      </c>
      <c r="G54">
        <v>1</v>
      </c>
      <c r="H54">
        <v>0</v>
      </c>
      <c r="I54" t="str">
        <v xml:space="preserve">
|-
| style='text-align: right;'| 14121
| Produce gyroscopes
| [14121 perform]: Produce 1 unit gyroscopes from 1 unit springs, 1 unit gears, and 1 unit conductors.</v>
      </c>
      <c r="J54" t="str">
        <v/>
      </c>
    </row>
    <row r="55" spans="1:10" x14ac:dyDescent="0.3">
      <c r="A55">
        <v>14131</v>
      </c>
      <c r="B55" t="str">
        <v>Priduce heat sinks</v>
      </c>
      <c r="C55">
        <v>0</v>
      </c>
      <c r="D55">
        <v>100</v>
      </c>
      <c r="E55" t="str">
        <v>[14131 perform]: Produce 1 unit heat sinks from 1 unit sheets, 1 unit cables, and 1 unit fasteners.</v>
      </c>
      <c r="F55">
        <v>1</v>
      </c>
      <c r="G55">
        <v>1</v>
      </c>
      <c r="H55">
        <v>0</v>
      </c>
      <c r="I55" t="str">
        <v xml:space="preserve">
|-
| style='text-align: right;'| 14131
| Priduce heat sinks
| [14131 perform]: Produce 1 unit heat sinks from 1 unit sheets, 1 unit cables, and 1 unit fasteners.</v>
      </c>
      <c r="J55" t="str">
        <v/>
      </c>
    </row>
    <row r="56" spans="1:10" x14ac:dyDescent="0.3">
      <c r="A56">
        <v>14141</v>
      </c>
      <c r="B56" t="str">
        <v>Produce heat shields</v>
      </c>
      <c r="C56">
        <v>0</v>
      </c>
      <c r="D56">
        <v>100</v>
      </c>
      <c r="E56" t="str">
        <v>[14141 perform]: Produce 1 unit heat shields from 2 units sheets, 1 unit cables, and 1 unit fasteners.</v>
      </c>
      <c r="F56">
        <v>1</v>
      </c>
      <c r="G56">
        <v>1</v>
      </c>
      <c r="H56">
        <v>0</v>
      </c>
      <c r="I56" t="str">
        <v xml:space="preserve">
|-
| style='text-align: right;'| 14141
| Produce heat shields
| [14141 perform]: Produce 1 unit heat shields from 2 units sheets, 1 unit cables, and 1 unit fasteners.</v>
      </c>
      <c r="J56" t="str">
        <v/>
      </c>
    </row>
    <row r="57" spans="1:10" x14ac:dyDescent="0.3">
      <c r="A57">
        <v>14201</v>
      </c>
      <c r="B57" t="str">
        <v>Produce heaters</v>
      </c>
      <c r="C57">
        <v>0</v>
      </c>
      <c r="D57">
        <v>100</v>
      </c>
      <c r="E57" t="str">
        <v>[14201 perform]: Produces 1 unit heaters from 1 unit pipes and 1 unit tanks.</v>
      </c>
      <c r="F57">
        <v>1</v>
      </c>
      <c r="G57">
        <v>1</v>
      </c>
      <c r="H57">
        <v>0</v>
      </c>
      <c r="I57" t="str">
        <v xml:space="preserve">
|-
| style='text-align: right;'| 14201
| Produce heaters
| [14201 perform]: Produces 1 unit heaters from 1 unit pipes and 1 unit tanks.</v>
      </c>
      <c r="J57" t="str">
        <v/>
      </c>
    </row>
    <row r="58" spans="1:10" x14ac:dyDescent="0.3">
      <c r="A58">
        <v>14211</v>
      </c>
      <c r="B58" t="str">
        <v>Produce solar arrays</v>
      </c>
      <c r="C58">
        <v>0</v>
      </c>
      <c r="D58">
        <v>100</v>
      </c>
      <c r="E58" t="str">
        <v>[14211 perform]: Produce 1 unit solar arrays from 1 unit sheets, 1 unit semiconductors, and 1 unit superconductors.</v>
      </c>
      <c r="F58">
        <v>1</v>
      </c>
      <c r="G58">
        <v>1</v>
      </c>
      <c r="H58">
        <v>0</v>
      </c>
      <c r="I58" t="str">
        <v xml:space="preserve">
|-
| style='text-align: right;'| 14211
| Produce solar arrays
| [14211 perform]: Produce 1 unit solar arrays from 1 unit sheets, 1 unit semiconductors, and 1 unit superconductors.</v>
      </c>
      <c r="J58" t="str">
        <v/>
      </c>
    </row>
    <row r="59" spans="1:10" x14ac:dyDescent="0.3">
      <c r="A59">
        <v>14221</v>
      </c>
      <c r="B59" t="str">
        <v>Produce arc welders</v>
      </c>
      <c r="C59">
        <v>0</v>
      </c>
      <c r="D59">
        <v>100</v>
      </c>
      <c r="E59" t="str">
        <v>[14221 perform]: Produce 1 unit arc welder from 1 unit rods, 1 unit pipes, and 1 unit tanks.</v>
      </c>
      <c r="F59">
        <v>1</v>
      </c>
      <c r="G59">
        <v>1</v>
      </c>
      <c r="H59">
        <v>0</v>
      </c>
      <c r="I59" t="str">
        <v xml:space="preserve">
|-
| style='text-align: right;'| 14221
| Produce arc welders
| [14221 perform]: Produce 1 unit arc welder from 1 unit rods, 1 unit pipes, and 1 unit tanks.</v>
      </c>
      <c r="J59" t="str">
        <v/>
      </c>
    </row>
    <row r="60" spans="1:10" x14ac:dyDescent="0.3">
      <c r="A60">
        <v>14231</v>
      </c>
      <c r="B60" t="str">
        <v>Produce lasers</v>
      </c>
      <c r="C60">
        <v>0</v>
      </c>
      <c r="D60">
        <v>100</v>
      </c>
      <c r="E60" t="str">
        <v>[14231 perform]: Produce 1 unit lasers from 1 unit semiconductors, 1 unit superconductors, and 1 unit tanks.</v>
      </c>
      <c r="F60">
        <v>1</v>
      </c>
      <c r="G60">
        <v>1</v>
      </c>
      <c r="H60">
        <v>0</v>
      </c>
      <c r="I60" t="str">
        <v xml:space="preserve">
|-
| style='text-align: right;'| 14231
| Produce lasers
| [14231 perform]: Produce 1 unit lasers from 1 unit semiconductors, 1 unit superconductors, and 1 unit tanks.</v>
      </c>
      <c r="J60" t="str">
        <v/>
      </c>
    </row>
    <row r="61" spans="1:10" x14ac:dyDescent="0.3">
      <c r="A61">
        <v>14241</v>
      </c>
      <c r="B61" t="str">
        <v>Prouce transceivers</v>
      </c>
      <c r="C61">
        <v>0</v>
      </c>
      <c r="D61">
        <v>100</v>
      </c>
      <c r="E61" t="str">
        <v>[14241 perform]: Produce 1 unt transceivers from 1 unit rods, 1 unit conductors, and 1 unit superconductors.</v>
      </c>
      <c r="F61">
        <v>1</v>
      </c>
      <c r="G61">
        <v>1</v>
      </c>
      <c r="H61">
        <v>0</v>
      </c>
      <c r="I61" t="str">
        <v xml:space="preserve">
|-
| style='text-align: right;'| 14241
| Prouce transceivers
| [14241 perform]: Produce 1 unt transceivers from 1 unit rods, 1 unit conductors, and 1 unit superconductors.</v>
      </c>
      <c r="J61" t="str">
        <v/>
      </c>
    </row>
    <row r="62" spans="1:10" x14ac:dyDescent="0.3">
      <c r="A62">
        <v>14251</v>
      </c>
      <c r="B62" t="str">
        <v>Produce scanners</v>
      </c>
      <c r="C62">
        <v>0</v>
      </c>
      <c r="D62">
        <v>100</v>
      </c>
      <c r="E62" t="str">
        <v>[14251 perform]: Produce 1 unit scanners from 1 unit sheets, 1 unit conductors, and 1 unit semiconductors.</v>
      </c>
      <c r="F62">
        <v>1</v>
      </c>
      <c r="G62">
        <v>1</v>
      </c>
      <c r="H62">
        <v>0</v>
      </c>
      <c r="I62" t="str">
        <v xml:space="preserve">
|-
| style='text-align: right;'| 14251
| Produce scanners
| [14251 perform]: Produce 1 unit scanners from 1 unit sheets, 1 unit conductors, and 1 unit semiconductors.</v>
      </c>
      <c r="J62" t="str">
        <v/>
      </c>
    </row>
    <row r="63" spans="1:10" x14ac:dyDescent="0.3">
      <c r="A63">
        <v>14261</v>
      </c>
      <c r="B63" t="str">
        <v>Produce computers</v>
      </c>
      <c r="C63">
        <v>0</v>
      </c>
      <c r="D63">
        <v>100</v>
      </c>
      <c r="E63" t="str">
        <v>[14261 perform]: Produce 1 units computers from 1 unit conductors, 2 units semiconductors and 1 unit superconductors.</v>
      </c>
      <c r="F63">
        <v>1</v>
      </c>
      <c r="G63">
        <v>1</v>
      </c>
      <c r="H63">
        <v>0</v>
      </c>
      <c r="I63" t="str">
        <v xml:space="preserve">
|-
| style='text-align: right;'| 14261
| Produce computers
| [14261 perform]: Produce 1 units computers from 1 unit conductors, 2 units semiconductors and 1 unit superconductors.</v>
      </c>
      <c r="J63" t="str">
        <v/>
      </c>
    </row>
    <row r="64" spans="1:10" x14ac:dyDescent="0.3">
      <c r="A64">
        <v>14271</v>
      </c>
      <c r="B64" t="str">
        <v>Produce solenoids</v>
      </c>
      <c r="C64">
        <v>0</v>
      </c>
      <c r="D64">
        <v>100</v>
      </c>
      <c r="E64" t="str">
        <v>[14271 perform]: Prouce 1 units solenoids from 1 unit rods and 2 units conductors.</v>
      </c>
      <c r="F64">
        <v>1</v>
      </c>
      <c r="G64">
        <v>1</v>
      </c>
      <c r="H64">
        <v>0</v>
      </c>
      <c r="I64" t="str">
        <v xml:space="preserve">
|-
| style='text-align: right;'| 14271
| Produce solenoids
| [14271 perform]: Prouce 1 units solenoids from 1 unit rods and 2 units conductors.</v>
      </c>
      <c r="J64" t="str">
        <v/>
      </c>
    </row>
    <row r="65" spans="1:10" x14ac:dyDescent="0.3">
      <c r="A65">
        <v>14281</v>
      </c>
      <c r="B65" t="str">
        <v>Produce motors</v>
      </c>
      <c r="C65">
        <v>0</v>
      </c>
      <c r="D65">
        <v>100</v>
      </c>
      <c r="E65" t="str">
        <v>[14281 perform]: Produce 1 unit motors from 1 unit pulleys, 1 unit belts, and 2 units conductors.</v>
      </c>
      <c r="F65">
        <v>1</v>
      </c>
      <c r="G65">
        <v>1</v>
      </c>
      <c r="H65">
        <v>0</v>
      </c>
      <c r="I65" t="str">
        <v xml:space="preserve">
|-
| style='text-align: right;'| 14281
| Produce motors
| [14281 perform]: Produce 1 unit motors from 1 unit pulleys, 1 unit belts, and 2 units conductors.</v>
      </c>
      <c r="J65" t="str">
        <v/>
      </c>
    </row>
    <row r="66" spans="1:10" x14ac:dyDescent="0.3">
      <c r="A66">
        <v>14301</v>
      </c>
      <c r="B66" t="str">
        <v>Produce valves</v>
      </c>
      <c r="C66">
        <v>0</v>
      </c>
      <c r="D66">
        <v>100</v>
      </c>
      <c r="E66" t="str">
        <v>[14301 perform]: Produce 1 unit valves from 1 unit rods and 1 unit pipes.</v>
      </c>
      <c r="F66">
        <v>1</v>
      </c>
      <c r="G66">
        <v>1</v>
      </c>
      <c r="H66">
        <v>0</v>
      </c>
      <c r="I66" t="str">
        <v xml:space="preserve">
|-
| style='text-align: right;'| 14301
| Produce valves
| [14301 perform]: Produce 1 unit valves from 1 unit rods and 1 unit pipes.</v>
      </c>
      <c r="J66" t="str">
        <v/>
      </c>
    </row>
    <row r="67" spans="1:10" x14ac:dyDescent="0.3">
      <c r="A67">
        <v>14311</v>
      </c>
      <c r="B67" t="str">
        <v>Produce pumps</v>
      </c>
      <c r="C67">
        <v>0</v>
      </c>
      <c r="D67">
        <v>100</v>
      </c>
      <c r="E67" t="str">
        <v>[14311 perform]: Produce 1 unit pumps from 1 unit rods and 1 unit hoses.</v>
      </c>
      <c r="F67">
        <v>1</v>
      </c>
      <c r="G67">
        <v>1</v>
      </c>
      <c r="H67">
        <v>0</v>
      </c>
      <c r="I67" t="str">
        <v xml:space="preserve">
|-
| style='text-align: right;'| 14311
| Produce pumps
| [14311 perform]: Produce 1 unit pumps from 1 unit rods and 1 unit hoses.</v>
      </c>
      <c r="J67" t="str">
        <v/>
      </c>
    </row>
    <row r="68" spans="1:10" x14ac:dyDescent="0.3">
      <c r="A68">
        <v>14321</v>
      </c>
      <c r="B68" t="str">
        <v>Produce pistons</v>
      </c>
      <c r="C68">
        <v>0</v>
      </c>
      <c r="D68">
        <v>100</v>
      </c>
      <c r="E68" t="str">
        <v>[14321 perform]: Produce 1 unit pistons from 1 unit rods and 1 unit hoses.</v>
      </c>
      <c r="F68">
        <v>1</v>
      </c>
      <c r="G68">
        <v>1</v>
      </c>
      <c r="H68">
        <v>0</v>
      </c>
      <c r="I68" t="str">
        <v xml:space="preserve">
|-
| style='text-align: right;'| 14321
| Produce pistons
| [14321 perform]: Produce 1 unit pistons from 1 unit rods and 1 unit hoses.</v>
      </c>
      <c r="J68" t="str">
        <v/>
      </c>
    </row>
    <row r="69" spans="1:10" x14ac:dyDescent="0.3">
      <c r="A69">
        <v>14401</v>
      </c>
      <c r="B69" t="str">
        <v>Produce heat pumps</v>
      </c>
      <c r="C69">
        <v>0</v>
      </c>
      <c r="D69">
        <v>100</v>
      </c>
      <c r="E69" t="str">
        <v>[14401 perform]: Produce 1 unit heat pumps from 1 unit hoses, 1 unit pipes, and 1 unit tanks.</v>
      </c>
      <c r="F69">
        <v>1</v>
      </c>
      <c r="G69">
        <v>1</v>
      </c>
      <c r="H69">
        <v>0</v>
      </c>
      <c r="I69" t="str">
        <v xml:space="preserve">
|-
| style='text-align: right;'| 14401
| Produce heat pumps
| [14401 perform]: Produce 1 unit heat pumps from 1 unit hoses, 1 unit pipes, and 1 unit tanks.</v>
      </c>
      <c r="J69" t="str">
        <v/>
      </c>
    </row>
    <row r="70" spans="1:10" x14ac:dyDescent="0.3">
      <c r="A70">
        <v>14411</v>
      </c>
      <c r="B70" t="str">
        <v>Produce thrusters</v>
      </c>
      <c r="C70">
        <v>0</v>
      </c>
      <c r="D70">
        <v>100</v>
      </c>
      <c r="E70" t="str">
        <v>[14411 perform]: Produce 1 unit thrusters from 1 unit pipes, 1 unit tanks, and 1 unit nozzelrs.</v>
      </c>
      <c r="F70">
        <v>1</v>
      </c>
      <c r="G70">
        <v>1</v>
      </c>
      <c r="H70">
        <v>0</v>
      </c>
      <c r="I70" t="str">
        <v xml:space="preserve">
|-
| style='text-align: right;'| 14411
| Produce thrusters
| [14411 perform]: Produce 1 unit thrusters from 1 unit pipes, 1 unit tanks, and 1 unit nozzelrs.</v>
      </c>
      <c r="J70" t="str">
        <v/>
      </c>
    </row>
    <row r="71" spans="1:10" x14ac:dyDescent="0.3">
      <c r="A71">
        <v>14421</v>
      </c>
      <c r="B71" t="str">
        <v>Prouce batteries</v>
      </c>
      <c r="C71">
        <v>0</v>
      </c>
      <c r="D71">
        <v>100</v>
      </c>
      <c r="E71" t="str">
        <v>[14421 perform]: Produce 1 unit batteries from 1 unit sheets, 1 unit conductors, and 2 units superconductors.</v>
      </c>
      <c r="F71">
        <v>1</v>
      </c>
      <c r="G71">
        <v>1</v>
      </c>
      <c r="H71">
        <v>0</v>
      </c>
      <c r="I71" t="str">
        <v xml:space="preserve">
|-
| style='text-align: right;'| 14421
| Prouce batteries
| [14421 perform]: Produce 1 unit batteries from 1 unit sheets, 1 unit conductors, and 2 units superconductors.</v>
      </c>
      <c r="J71" t="str">
        <v/>
      </c>
    </row>
    <row r="72" spans="1:10" x14ac:dyDescent="0.3">
      <c r="A72">
        <v>14431</v>
      </c>
      <c r="B72" t="str">
        <v>Produce torches</v>
      </c>
      <c r="C72">
        <v>0</v>
      </c>
      <c r="D72">
        <v>100</v>
      </c>
      <c r="E72" t="str">
        <v>[14421 perform]: Produce 1 units torches from 1 unt hoses, 1 unit tanks, and 1 unit nozels.</v>
      </c>
      <c r="F72">
        <v>1</v>
      </c>
      <c r="G72">
        <v>1</v>
      </c>
      <c r="H72">
        <v>0</v>
      </c>
      <c r="I72" t="str">
        <v xml:space="preserve">
|-
| style='text-align: right;'| 14431
| Produce torches
| [14421 perform]: Produce 1 units torches from 1 unt hoses, 1 unit tanks, and 1 unit nozels.</v>
      </c>
      <c r="J72" t="str">
        <v/>
      </c>
    </row>
    <row r="73" spans="1:10" x14ac:dyDescent="0.3">
      <c r="A73">
        <v>14501</v>
      </c>
      <c r="B73" t="str">
        <v>Produce reactors</v>
      </c>
      <c r="C73">
        <v>0</v>
      </c>
      <c r="D73">
        <v>100</v>
      </c>
      <c r="E73" t="str">
        <v>[14501 perform]: Produce 1 unit reactors from 1 unit cables, 1 unt superconductors, and 1 unt tanks.</v>
      </c>
      <c r="F73">
        <v>1</v>
      </c>
      <c r="G73">
        <v>1</v>
      </c>
      <c r="H73">
        <v>0</v>
      </c>
      <c r="I73" t="str">
        <v xml:space="preserve">
|-
| style='text-align: right;'| 14501
| Produce reactors
| [14501 perform]: Produce 1 unit reactors from 1 unit cables, 1 unt superconductors, and 1 unt tanks.</v>
      </c>
      <c r="J73" t="str">
        <v/>
      </c>
    </row>
    <row r="74" spans="1:10" x14ac:dyDescent="0.3">
      <c r="A74">
        <v>21000</v>
      </c>
      <c r="B74" t="str">
        <v>Refine magmite</v>
      </c>
      <c r="C74">
        <v>0</v>
      </c>
      <c r="D74">
        <v>100</v>
      </c>
      <c r="E74" t="str">
        <v>[21000 perform]: Produces 2 units common inorganics, 1 unit common metals, and 1 unit common organics from 20 units magmite. Requires a Refinery I module.</v>
      </c>
      <c r="F74">
        <v>-1</v>
      </c>
      <c r="G74">
        <v>-1</v>
      </c>
      <c r="H74">
        <v>0</v>
      </c>
      <c r="I74" t="str">
        <v xml:space="preserve">
|-
| style='text-align: right;'| 21000
| Refine magmite
| [21000 perform]: Produces 2 units common inorganics, 1 unit common metals, and 1 unit common organics from 20 units magmite. Requires a Refinery I module.</v>
      </c>
      <c r="J74" t="str">
        <v/>
      </c>
    </row>
    <row r="75" spans="1:10" x14ac:dyDescent="0.3">
      <c r="A75">
        <v>21010</v>
      </c>
      <c r="B75" t="str">
        <v>Refine formite</v>
      </c>
      <c r="C75">
        <v>0</v>
      </c>
      <c r="D75">
        <v>100</v>
      </c>
      <c r="E75" t="str">
        <v>[21010 perform]: Produces 3 units common metals, 1 unit common inorganics, and 1 unit rare inorganics from 20 units formite. Requires a Refinery I module.</v>
      </c>
      <c r="F75">
        <v>1</v>
      </c>
      <c r="G75">
        <v>1</v>
      </c>
      <c r="H75">
        <v>0</v>
      </c>
      <c r="I75" t="str">
        <v xml:space="preserve">
|-
| style='text-align: right;'| 21010
| Refine formite
| [21010 perform]: Produces 3 units common metals, 1 unit common inorganics, and 1 unit rare inorganics from 20 units formite. Requires a Refinery I module.</v>
      </c>
      <c r="J75" t="str">
        <v/>
      </c>
    </row>
    <row r="76" spans="1:10" x14ac:dyDescent="0.3">
      <c r="A76">
        <v>21020</v>
      </c>
      <c r="B76" t="str">
        <v>Refine voxite</v>
      </c>
      <c r="C76">
        <v>0</v>
      </c>
      <c r="D76">
        <v>100</v>
      </c>
      <c r="E76" t="str">
        <v>[21020 perform]: Produces 1 unit scarce metals, 1 unit rare metals, and 1 unit common organics from 9 units voxite. Requires a Refinery I module.</v>
      </c>
      <c r="F76">
        <v>1</v>
      </c>
      <c r="G76">
        <v>1</v>
      </c>
      <c r="H76">
        <v>0</v>
      </c>
      <c r="I76" t="str">
        <v xml:space="preserve">
|-
| style='text-align: right;'| 21020
| Refine voxite
| [21020 perform]: Produces 1 unit scarce metals, 1 unit rare metals, and 1 unit common organics from 9 units voxite. Requires a Refinery I module.</v>
      </c>
      <c r="J76" t="str">
        <v/>
      </c>
    </row>
    <row r="77" spans="1:10" x14ac:dyDescent="0.3">
      <c r="A77">
        <v>21030</v>
      </c>
      <c r="B77" t="str">
        <v>Refine zenolite</v>
      </c>
      <c r="C77">
        <v>0</v>
      </c>
      <c r="D77">
        <v>100</v>
      </c>
      <c r="E77" t="str">
        <v>[21030 perform]: Produces 2 units common metals, 1 unit rare metals, and 1 unit common organics from 8 units zenolite.  Requires a Refinery I module.</v>
      </c>
      <c r="F77">
        <v>1</v>
      </c>
      <c r="G77">
        <v>1</v>
      </c>
      <c r="H77">
        <v>0</v>
      </c>
      <c r="I77" t="str">
        <v xml:space="preserve">
|-
| style='text-align: right;'| 21030
| Refine zenolite
| [21030 perform]: Produces 2 units common metals, 1 unit rare metals, and 1 unit common organics from 8 units zenolite.  Requires a Refinery I module.</v>
      </c>
      <c r="J77" t="str">
        <v/>
      </c>
    </row>
    <row r="78" spans="1:10" x14ac:dyDescent="0.3">
      <c r="A78">
        <v>21100</v>
      </c>
      <c r="B78" t="str">
        <v>Refine kunspar</v>
      </c>
      <c r="C78">
        <v>0</v>
      </c>
      <c r="D78">
        <v>100</v>
      </c>
      <c r="E78" t="str">
        <v>[21100 perform]: Produces 1 unit common metals, 12 unitsscarce metals, and 1 unit rare metals from 20 inits kunspar.  Requires a Refinery I module.</v>
      </c>
      <c r="F78">
        <v>1</v>
      </c>
      <c r="G78">
        <v>1</v>
      </c>
      <c r="H78">
        <v>0</v>
      </c>
      <c r="I78" t="str">
        <v xml:space="preserve">
|-
| style='text-align: right;'| 21100
| Refine kunspar
| [21100 perform]: Produces 1 unit common metals, 12 unitsscarce metals, and 1 unit rare metals from 20 inits kunspar.  Requires a Refinery I module.</v>
      </c>
      <c r="J78" t="str">
        <v/>
      </c>
    </row>
    <row r="79" spans="1:10" x14ac:dyDescent="0.3">
      <c r="A79">
        <v>21110</v>
      </c>
      <c r="B79" t="str">
        <v>Refine yalspar</v>
      </c>
      <c r="C79">
        <v>0</v>
      </c>
      <c r="D79">
        <v>100</v>
      </c>
      <c r="E79" t="str">
        <v>[21110 perform]:  Produces 3 units common metals and 1 unit common organics from 16 units yalspar.  Requires a Refinery I module.</v>
      </c>
      <c r="F79">
        <v>1</v>
      </c>
      <c r="G79">
        <v>1</v>
      </c>
      <c r="H79">
        <v>0</v>
      </c>
      <c r="I79" t="str">
        <v xml:space="preserve">
|-
| style='text-align: right;'| 21110
| Refine yalspar
| [21110 perform]:  Produces 3 units common metals and 1 unit common organics from 16 units yalspar.  Requires a Refinery I module.</v>
      </c>
      <c r="J79" t="str">
        <v/>
      </c>
    </row>
    <row r="80" spans="1:10" x14ac:dyDescent="0.3">
      <c r="A80">
        <v>21120</v>
      </c>
      <c r="B80" t="str">
        <v>Refine vladnium</v>
      </c>
      <c r="C80">
        <v>0</v>
      </c>
      <c r="D80">
        <v>100</v>
      </c>
      <c r="E80" t="str">
        <v>[21120 perform]: Produces 1 unit scarce metals, 2 units common inorganics, and 3 units scarce inorganics from 12 units vladnium.  Requires a Refinery I module.</v>
      </c>
      <c r="F80">
        <v>1</v>
      </c>
      <c r="G80">
        <v>1</v>
      </c>
      <c r="H80">
        <v>0</v>
      </c>
      <c r="I80" t="str">
        <v xml:space="preserve">
|-
| style='text-align: right;'| 21120
| Refine vladnium
| [21120 perform]: Produces 1 unit scarce metals, 2 units common inorganics, and 3 units scarce inorganics from 12 units vladnium.  Requires a Refinery I module.</v>
      </c>
      <c r="J80" t="str">
        <v/>
      </c>
    </row>
    <row r="81" spans="1:10" x14ac:dyDescent="0.3">
      <c r="A81">
        <v>21130</v>
      </c>
      <c r="B81" t="str">
        <v>Refine wolfite</v>
      </c>
      <c r="C81">
        <v>0</v>
      </c>
      <c r="D81">
        <v>100</v>
      </c>
      <c r="E81" t="str">
        <v>[21130 perform]: Produces 3 units common metals, 2 units scarce metals, and 1 unit scarce inorganics from 16 units wolfite.  Requires a Refinery I module.</v>
      </c>
      <c r="F81">
        <v>1</v>
      </c>
      <c r="G81">
        <v>1</v>
      </c>
      <c r="H81">
        <v>0</v>
      </c>
      <c r="I81" t="str">
        <v xml:space="preserve">
|-
| style='text-align: right;'| 21130
| Refine wolfite
| [21130 perform]: Produces 3 units common metals, 2 units scarce metals, and 1 unit scarce inorganics from 16 units wolfite.  Requires a Refinery I module.</v>
      </c>
      <c r="J81" t="str">
        <v/>
      </c>
    </row>
    <row r="82" spans="1:10" x14ac:dyDescent="0.3">
      <c r="A82">
        <v>21200</v>
      </c>
      <c r="B82" t="str">
        <v>Refine kronite</v>
      </c>
      <c r="C82">
        <v>0</v>
      </c>
      <c r="D82">
        <v>100</v>
      </c>
      <c r="E82" t="str">
        <v>[21200 perform]: Produces 2 units common metals, 1 unit scarce metals, and 1 unit common inorganics from 20 units kronite.  Requires a Refinery I module.</v>
      </c>
      <c r="F82">
        <v>1</v>
      </c>
      <c r="G82">
        <v>1</v>
      </c>
      <c r="H82">
        <v>0</v>
      </c>
      <c r="I82" t="str">
        <v xml:space="preserve">
|-
| style='text-align: right;'| 21200
| Refine kronite
| [21200 perform]: Produces 2 units common metals, 1 unit scarce metals, and 1 unit common inorganics from 20 units kronite.  Requires a Refinery I module.</v>
      </c>
      <c r="J82" t="str">
        <v/>
      </c>
    </row>
    <row r="83" spans="1:10" x14ac:dyDescent="0.3">
      <c r="A83">
        <v>21210</v>
      </c>
      <c r="B83" t="str">
        <v>Refine efrite</v>
      </c>
      <c r="C83">
        <v>0</v>
      </c>
      <c r="D83">
        <v>100</v>
      </c>
      <c r="E83" t="str">
        <v>[21210 perform]: Produces 1 unit scarce metals, 1 unit scarce inorganics, and 1 unit common organics from 12 units efrite.  Requires a Refinery I module.</v>
      </c>
      <c r="F83">
        <v>1</v>
      </c>
      <c r="G83">
        <v>1</v>
      </c>
      <c r="H83">
        <v>0</v>
      </c>
      <c r="I83" t="str">
        <v xml:space="preserve">
|-
| style='text-align: right;'| 21210
| Refine efrite
| [21210 perform]: Produces 1 unit scarce metals, 1 unit scarce inorganics, and 1 unit common organics from 12 units efrite.  Requires a Refinery I module.</v>
      </c>
      <c r="J83" t="str">
        <v/>
      </c>
    </row>
    <row r="84" spans="1:10" x14ac:dyDescent="0.3">
      <c r="A84">
        <v>21220</v>
      </c>
      <c r="B84" t="str">
        <v>Refine olivium</v>
      </c>
      <c r="C84">
        <v>0</v>
      </c>
      <c r="D84">
        <v>100</v>
      </c>
      <c r="E84" t="str">
        <v>[21220 perform]: Produces 3 units common metals and 1 unit common organics from 12 units olivium.  Requires a Refinery I module.</v>
      </c>
      <c r="F84">
        <v>1</v>
      </c>
      <c r="G84">
        <v>1</v>
      </c>
      <c r="H84">
        <v>0</v>
      </c>
      <c r="I84" t="str">
        <v xml:space="preserve">
|-
| style='text-align: right;'| 21220
| Refine olivium
| [21220 perform]: Produces 3 units common metals and 1 unit common organics from 12 units olivium.  Requires a Refinery I module.</v>
      </c>
      <c r="J84" t="str">
        <v/>
      </c>
    </row>
    <row r="85" spans="1:10" x14ac:dyDescent="0.3">
      <c r="A85">
        <v>21230</v>
      </c>
      <c r="B85" t="str">
        <v>Refine aladanite</v>
      </c>
      <c r="C85">
        <v>0</v>
      </c>
      <c r="D85">
        <v>100</v>
      </c>
      <c r="E85" t="str">
        <v>[21230 perform]: Produces 2 units common metals, 1 unit scarce inorganics, and 1 unit common organics from 12 units aladanite.  Requires a Refinery I module.</v>
      </c>
      <c r="F85">
        <v>1</v>
      </c>
      <c r="G85">
        <v>1</v>
      </c>
      <c r="H85">
        <v>0</v>
      </c>
      <c r="I85" t="str">
        <v xml:space="preserve">
|-
| style='text-align: right;'| 21230
| Refine aladanite
| [21230 perform]: Produces 2 units common metals, 1 unit scarce inorganics, and 1 unit common organics from 12 units aladanite.  Requires a Refinery I module.</v>
      </c>
      <c r="J85" t="str">
        <v/>
      </c>
    </row>
    <row r="86" spans="1:10" x14ac:dyDescent="0.3">
      <c r="A86">
        <v>21300</v>
      </c>
      <c r="B86" t="str">
        <v>Refine halosite</v>
      </c>
      <c r="C86">
        <v>0</v>
      </c>
      <c r="D86">
        <v>100</v>
      </c>
      <c r="E86" t="str">
        <v>[21300 perform]: Produces 1 unit rare metals and 2 units common inorganics from 15 units halosite.  Requires a Refinery I module.</v>
      </c>
      <c r="F86">
        <v>1</v>
      </c>
      <c r="G86">
        <v>1</v>
      </c>
      <c r="H86">
        <v>0</v>
      </c>
      <c r="I86" t="str">
        <v xml:space="preserve">
|-
| style='text-align: right;'| 21300
| Refine halosite
| [21300 perform]: Produces 1 unit rare metals and 2 units common inorganics from 15 units halosite.  Requires a Refinery I module.</v>
      </c>
      <c r="J86" t="str">
        <v/>
      </c>
    </row>
    <row r="87" spans="1:10" x14ac:dyDescent="0.3">
      <c r="A87">
        <v>21310</v>
      </c>
      <c r="B87" t="str">
        <v>Refine stellarite</v>
      </c>
      <c r="C87">
        <v>0</v>
      </c>
      <c r="D87">
        <v>100</v>
      </c>
      <c r="E87" t="str">
        <v>[21310 perform]: Produces 3 units common metals and 1 unit scarce metals from 16 units stellarite.  Requires a Refinery I module.</v>
      </c>
      <c r="F87">
        <v>1</v>
      </c>
      <c r="G87">
        <v>1</v>
      </c>
      <c r="H87">
        <v>0</v>
      </c>
      <c r="I87" t="str">
        <v xml:space="preserve">
|-
| style='text-align: right;'| 21310
| Refine stellarite
| [21310 perform]: Produces 3 units common metals and 1 unit scarce metals from 16 units stellarite.  Requires a Refinery I module.</v>
      </c>
      <c r="J87" t="str">
        <v/>
      </c>
    </row>
    <row r="88" spans="1:10" x14ac:dyDescent="0.3">
      <c r="A88">
        <v>21320</v>
      </c>
      <c r="B88" t="str">
        <v>Refine mullinite</v>
      </c>
      <c r="C88">
        <v>0</v>
      </c>
      <c r="D88">
        <v>100</v>
      </c>
      <c r="E88" t="str">
        <v>[21320 perform]: Produces 2 units common metals, 2 units common inorganics, and 1 unit scarce inorganics from 15 units mullinite.  Requires a Refinery I module.</v>
      </c>
      <c r="F88">
        <v>1</v>
      </c>
      <c r="G88">
        <v>1</v>
      </c>
      <c r="H88">
        <v>0</v>
      </c>
      <c r="I88" t="str">
        <v xml:space="preserve">
|-
| style='text-align: right;'| 21320
| Refine mullinite
| [21320 perform]: Produces 2 units common metals, 2 units common inorganics, and 1 unit scarce inorganics from 15 units mullinite.  Requires a Refinery I module.</v>
      </c>
      <c r="J88" t="str">
        <v/>
      </c>
    </row>
    <row r="89" spans="1:10" x14ac:dyDescent="0.3">
      <c r="A89">
        <v>21330</v>
      </c>
      <c r="B89" t="str">
        <v>Refine oznium</v>
      </c>
      <c r="C89">
        <v>0</v>
      </c>
      <c r="D89">
        <v>100</v>
      </c>
      <c r="E89" t="str">
        <v>[21330 perform]: Produces 2 units scarce metals and 1 unit rare inorganics from 9 units oznium.  Requires a Refinery I module.</v>
      </c>
      <c r="F89">
        <v>1</v>
      </c>
      <c r="G89">
        <v>1</v>
      </c>
      <c r="H89">
        <v>0</v>
      </c>
      <c r="I89" t="str">
        <v xml:space="preserve">
|-
| style='text-align: right;'| 21330
| Refine oznium
| [21330 perform]: Produces 2 units scarce metals and 1 unit rare inorganics from 9 units oznium.  Requires a Refinery I module.</v>
      </c>
      <c r="J89" t="str">
        <v/>
      </c>
    </row>
    <row r="90" spans="1:10" x14ac:dyDescent="0.3">
      <c r="A90">
        <v>21400</v>
      </c>
      <c r="B90" t="str">
        <v>Refine tephnium</v>
      </c>
      <c r="C90">
        <v>0</v>
      </c>
      <c r="D90">
        <v>100</v>
      </c>
      <c r="E90" t="str">
        <v>[21400 perform]: Produces 1 unit common inorganics, 1 unit scarce inorganics, and 1 unit inogranics from 15 units tephnium.  Requires a Refinery I module.</v>
      </c>
      <c r="F90">
        <v>1</v>
      </c>
      <c r="G90">
        <v>1</v>
      </c>
      <c r="H90">
        <v>0</v>
      </c>
      <c r="I90" t="str">
        <v xml:space="preserve">
|-
| style='text-align: right;'| 21400
| Refine tephnium
| [21400 perform]: Produces 1 unit common inorganics, 1 unit scarce inorganics, and 1 unit inogranics from 15 units tephnium.  Requires a Refinery I module.</v>
      </c>
      <c r="J90" t="str">
        <v/>
      </c>
    </row>
    <row r="91" spans="1:10" x14ac:dyDescent="0.3">
      <c r="A91">
        <v>21410</v>
      </c>
      <c r="B91" t="str">
        <v>Refine neptine</v>
      </c>
      <c r="C91">
        <v>0</v>
      </c>
      <c r="D91">
        <v>100</v>
      </c>
      <c r="E91" t="str">
        <v>[21410 perform]: Produces 1 unit scarce metals, 1 unit rare metals, and 2 units common organics from 16 units neptine.  Requires a Refinery I module.</v>
      </c>
      <c r="F91">
        <v>1</v>
      </c>
      <c r="G91">
        <v>1</v>
      </c>
      <c r="H91">
        <v>0</v>
      </c>
      <c r="I91" t="str">
        <v xml:space="preserve">
|-
| style='text-align: right;'| 21410
| Refine neptine
| [21410 perform]: Produces 1 unit scarce metals, 1 unit rare metals, and 2 units common organics from 16 units neptine.  Requires a Refinery I module.</v>
      </c>
      <c r="J91" t="str">
        <v/>
      </c>
    </row>
    <row r="92" spans="1:10" x14ac:dyDescent="0.3">
      <c r="A92">
        <v>21420</v>
      </c>
      <c r="B92" t="str">
        <v>Refine empirogen</v>
      </c>
      <c r="C92">
        <v>0</v>
      </c>
      <c r="D92">
        <v>100</v>
      </c>
      <c r="E92" t="str">
        <v>[21420 perform]: Produces 2 units common metals, 2 units scarce metals, and 1 unit common organics from 15 units empirogen.  Requires a Refinery I module.</v>
      </c>
      <c r="F92">
        <v>1</v>
      </c>
      <c r="G92">
        <v>1</v>
      </c>
      <c r="H92">
        <v>0</v>
      </c>
      <c r="I92" t="str">
        <v xml:space="preserve">
|-
| style='text-align: right;'| 21420
| Refine empirogen
| [21420 perform]: Produces 2 units common metals, 2 units scarce metals, and 1 unit common organics from 15 units empirogen.  Requires a Refinery I module.</v>
      </c>
      <c r="J92" t="str">
        <v/>
      </c>
    </row>
    <row r="93" spans="1:10" x14ac:dyDescent="0.3">
      <c r="A93">
        <v>21430</v>
      </c>
      <c r="B93" t="str">
        <v>Refine laudite</v>
      </c>
      <c r="C93">
        <v>0</v>
      </c>
      <c r="D93">
        <v>100</v>
      </c>
      <c r="E93" t="str">
        <v>[21430 perform]: Produces 1 unit scarce inorganics, 1 unit rare inorganics, and 1 unit common organics from 9 units laudite.  Requires a Refinery I module.</v>
      </c>
      <c r="F93">
        <v>1</v>
      </c>
      <c r="G93">
        <v>1</v>
      </c>
      <c r="H93">
        <v>0</v>
      </c>
      <c r="I93" t="str">
        <v xml:space="preserve">
|-
| style='text-align: right;'| 21430
| Refine laudite
| [21430 perform]: Produces 1 unit scarce inorganics, 1 unit rare inorganics, and 1 unit common organics from 9 units laudite.  Requires a Refinery I module.</v>
      </c>
      <c r="J93" t="str">
        <v/>
      </c>
    </row>
    <row r="94" spans="1:10" x14ac:dyDescent="0.3">
      <c r="A94">
        <v>25901</v>
      </c>
      <c r="B94" t="str">
        <v>Unpack Starter Kit I</v>
      </c>
      <c r="C94">
        <v>0</v>
      </c>
      <c r="D94">
        <v>100</v>
      </c>
      <c r="E94" t="str">
        <v>[25901 perform]: This protocol unpacks the starter kit that comes with new spacecraft.</v>
      </c>
      <c r="F94">
        <v>1</v>
      </c>
      <c r="G94">
        <v>1</v>
      </c>
      <c r="H94">
        <v>0</v>
      </c>
      <c r="I94" t="str">
        <v xml:space="preserve">
|-
| style='text-align: right;'| 25901
| Unpack Starter Kit I
| [25901 perform]: This protocol unpacks the starter kit that comes with new spacecraft.</v>
      </c>
      <c r="J94" t="str">
        <v/>
      </c>
    </row>
    <row r="95" spans="1:10" x14ac:dyDescent="0.3">
      <c r="A95">
        <v>30003</v>
      </c>
      <c r="B95" t="str">
        <v>Summon resource</v>
      </c>
      <c r="C95">
        <v>1</v>
      </c>
      <c r="D95">
        <v>100</v>
      </c>
      <c r="E95" t="str">
        <v>[N 30003 perform]: Automatically resource N to your cargo bay.</v>
      </c>
      <c r="F95">
        <v>1</v>
      </c>
      <c r="G95">
        <v>1</v>
      </c>
      <c r="H95">
        <v>0</v>
      </c>
      <c r="I95" t="str">
        <v xml:space="preserve">
|-
| style='text-align: right;'| 30003
| Summon resource
| [N 30003 perform]: Automatically resource N to your cargo bay.</v>
      </c>
      <c r="J95" t="str">
        <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3EB74-4B25-4F31-803A-B3777529250B}">
  <dimension ref="A1:L465"/>
  <sheetViews>
    <sheetView topLeftCell="A457" workbookViewId="0">
      <selection activeCell="K42" sqref="A1:L465"/>
    </sheetView>
  </sheetViews>
  <sheetFormatPr defaultRowHeight="14.4" x14ac:dyDescent="0.3"/>
  <cols>
    <col min="1" max="1" width="10" bestFit="1" customWidth="1"/>
  </cols>
  <sheetData>
    <row r="1" spans="1:12" x14ac:dyDescent="0.3">
      <c r="A1" cm="1">
        <f t="array" aca="1" ref="A1:L465" ca="1">_xlfn._xlws.FILTER(ResourceEffectsExport,ResourceEffects[id]&gt;0)</f>
        <v>263317941</v>
      </c>
      <c r="B1">
        <f ca="1"/>
        <v>1</v>
      </c>
      <c r="C1">
        <f ca="1"/>
        <v>1</v>
      </c>
      <c r="D1">
        <f ca="1"/>
        <v>0</v>
      </c>
      <c r="E1">
        <f ca="1"/>
        <v>-1</v>
      </c>
      <c r="F1">
        <f ca="1"/>
        <v>2</v>
      </c>
      <c r="G1">
        <f ca="1"/>
        <v>1</v>
      </c>
      <c r="H1">
        <f ca="1"/>
        <v>0</v>
      </c>
      <c r="I1">
        <f ca="1"/>
        <v>0</v>
      </c>
      <c r="J1">
        <f ca="1"/>
        <v>1</v>
      </c>
      <c r="K1">
        <f ca="1"/>
        <v>0</v>
      </c>
      <c r="L1">
        <f ca="1"/>
        <v>1</v>
      </c>
    </row>
    <row r="2" spans="1:12" x14ac:dyDescent="0.3">
      <c r="A2">
        <f ca="1"/>
        <v>716159776</v>
      </c>
      <c r="B2">
        <f ca="1"/>
        <v>10</v>
      </c>
      <c r="C2">
        <f ca="1"/>
        <v>0</v>
      </c>
      <c r="D2">
        <f ca="1"/>
        <v>0</v>
      </c>
      <c r="E2">
        <f ca="1"/>
        <v>-2</v>
      </c>
      <c r="F2">
        <f ca="1"/>
        <v>2</v>
      </c>
      <c r="G2">
        <f ca="1"/>
        <v>1</v>
      </c>
      <c r="H2">
        <f ca="1"/>
        <v>0</v>
      </c>
      <c r="I2">
        <f ca="1"/>
        <v>0</v>
      </c>
      <c r="J2">
        <f ca="1"/>
        <v>1</v>
      </c>
      <c r="K2">
        <f ca="1"/>
        <v>0</v>
      </c>
      <c r="L2">
        <f ca="1"/>
        <v>1</v>
      </c>
    </row>
    <row r="3" spans="1:12" x14ac:dyDescent="0.3">
      <c r="A3">
        <f ca="1"/>
        <v>330432700</v>
      </c>
      <c r="B3">
        <f ca="1"/>
        <v>10</v>
      </c>
      <c r="C3">
        <f ca="1"/>
        <v>1</v>
      </c>
      <c r="D3">
        <f ca="1"/>
        <v>-1</v>
      </c>
      <c r="E3">
        <f ca="1"/>
        <v>-2</v>
      </c>
      <c r="F3">
        <f ca="1"/>
        <v>1</v>
      </c>
      <c r="G3">
        <f ca="1"/>
        <v>1</v>
      </c>
      <c r="H3">
        <f ca="1"/>
        <v>0</v>
      </c>
      <c r="I3">
        <f ca="1"/>
        <v>0</v>
      </c>
      <c r="J3">
        <f ca="1"/>
        <v>0</v>
      </c>
      <c r="K3">
        <f ca="1"/>
        <v>0</v>
      </c>
      <c r="L3">
        <f ca="1"/>
        <v>1</v>
      </c>
    </row>
    <row r="4" spans="1:12" x14ac:dyDescent="0.3">
      <c r="A4">
        <f ca="1"/>
        <v>526965919</v>
      </c>
      <c r="B4">
        <f ca="1"/>
        <v>11</v>
      </c>
      <c r="C4">
        <f ca="1"/>
        <v>0</v>
      </c>
      <c r="D4">
        <f ca="1"/>
        <v>-1</v>
      </c>
      <c r="E4">
        <f ca="1"/>
        <v>-2</v>
      </c>
      <c r="F4">
        <f ca="1"/>
        <v>2</v>
      </c>
      <c r="G4">
        <f ca="1"/>
        <v>1</v>
      </c>
      <c r="H4">
        <f ca="1"/>
        <v>0</v>
      </c>
      <c r="I4">
        <f ca="1"/>
        <v>0</v>
      </c>
      <c r="J4">
        <f ca="1"/>
        <v>1</v>
      </c>
      <c r="K4">
        <f ca="1"/>
        <v>0</v>
      </c>
      <c r="L4">
        <f ca="1"/>
        <v>1</v>
      </c>
    </row>
    <row r="5" spans="1:12" x14ac:dyDescent="0.3">
      <c r="A5">
        <f ca="1"/>
        <v>905721251</v>
      </c>
      <c r="B5">
        <f ca="1"/>
        <v>11</v>
      </c>
      <c r="C5">
        <f ca="1"/>
        <v>0</v>
      </c>
      <c r="D5">
        <f ca="1"/>
        <v>0</v>
      </c>
      <c r="E5">
        <f ca="1"/>
        <v>3011</v>
      </c>
      <c r="F5">
        <f ca="1"/>
        <v>2</v>
      </c>
      <c r="G5">
        <f ca="1"/>
        <v>1</v>
      </c>
      <c r="H5">
        <f ca="1"/>
        <v>0</v>
      </c>
      <c r="I5">
        <f ca="1"/>
        <v>0</v>
      </c>
      <c r="J5">
        <f ca="1"/>
        <v>1</v>
      </c>
      <c r="K5">
        <f ca="1"/>
        <v>0</v>
      </c>
      <c r="L5">
        <f ca="1"/>
        <v>1</v>
      </c>
    </row>
    <row r="6" spans="1:12" x14ac:dyDescent="0.3">
      <c r="A6">
        <f ca="1"/>
        <v>245586373</v>
      </c>
      <c r="B6">
        <f ca="1"/>
        <v>11</v>
      </c>
      <c r="C6">
        <f ca="1"/>
        <v>0</v>
      </c>
      <c r="D6">
        <f ca="1"/>
        <v>0</v>
      </c>
      <c r="E6">
        <f ca="1"/>
        <v>3311</v>
      </c>
      <c r="F6">
        <f ca="1"/>
        <v>2</v>
      </c>
      <c r="G6">
        <f ca="1"/>
        <v>1</v>
      </c>
      <c r="H6">
        <f ca="1"/>
        <v>0</v>
      </c>
      <c r="I6">
        <f ca="1"/>
        <v>0</v>
      </c>
      <c r="J6">
        <f ca="1"/>
        <v>1</v>
      </c>
      <c r="K6">
        <f ca="1"/>
        <v>0</v>
      </c>
      <c r="L6">
        <f ca="1"/>
        <v>1</v>
      </c>
    </row>
    <row r="7" spans="1:12" x14ac:dyDescent="0.3">
      <c r="A7">
        <f ca="1"/>
        <v>211388221</v>
      </c>
      <c r="B7">
        <f ca="1"/>
        <v>11</v>
      </c>
      <c r="C7">
        <f ca="1"/>
        <v>0</v>
      </c>
      <c r="D7">
        <f ca="1"/>
        <v>0</v>
      </c>
      <c r="E7">
        <f ca="1"/>
        <v>4301</v>
      </c>
      <c r="F7">
        <f ca="1"/>
        <v>1</v>
      </c>
      <c r="G7">
        <f ca="1"/>
        <v>1</v>
      </c>
      <c r="H7">
        <f ca="1"/>
        <v>0</v>
      </c>
      <c r="I7">
        <f ca="1"/>
        <v>0</v>
      </c>
      <c r="J7">
        <f ca="1"/>
        <v>0</v>
      </c>
      <c r="K7">
        <f ca="1"/>
        <v>0</v>
      </c>
      <c r="L7">
        <f ca="1"/>
        <v>1</v>
      </c>
    </row>
    <row r="8" spans="1:12" x14ac:dyDescent="0.3">
      <c r="A8">
        <f ca="1"/>
        <v>807632590</v>
      </c>
      <c r="B8">
        <f ca="1"/>
        <v>11</v>
      </c>
      <c r="C8">
        <f ca="1"/>
        <v>1</v>
      </c>
      <c r="D8">
        <f ca="1"/>
        <v>0</v>
      </c>
      <c r="E8">
        <f ca="1"/>
        <v>-2</v>
      </c>
      <c r="F8">
        <f ca="1"/>
        <v>1</v>
      </c>
      <c r="G8">
        <f ca="1"/>
        <v>1</v>
      </c>
      <c r="H8">
        <f ca="1"/>
        <v>0</v>
      </c>
      <c r="I8">
        <f ca="1"/>
        <v>0</v>
      </c>
      <c r="J8">
        <f ca="1"/>
        <v>0</v>
      </c>
      <c r="K8">
        <f ca="1"/>
        <v>0</v>
      </c>
      <c r="L8">
        <f ca="1"/>
        <v>1</v>
      </c>
    </row>
    <row r="9" spans="1:12" x14ac:dyDescent="0.3">
      <c r="A9">
        <f ca="1"/>
        <v>611220322</v>
      </c>
      <c r="B9">
        <f ca="1"/>
        <v>5001</v>
      </c>
      <c r="C9">
        <f ca="1"/>
        <v>0</v>
      </c>
      <c r="D9">
        <f ca="1"/>
        <v>0</v>
      </c>
      <c r="E9">
        <f ca="1"/>
        <v>5001</v>
      </c>
      <c r="F9">
        <f ca="1"/>
        <v>2</v>
      </c>
      <c r="G9">
        <f ca="1"/>
        <v>1</v>
      </c>
      <c r="H9">
        <f ca="1"/>
        <v>0</v>
      </c>
      <c r="I9">
        <f ca="1"/>
        <v>0</v>
      </c>
      <c r="J9">
        <f ca="1"/>
        <v>1</v>
      </c>
      <c r="K9">
        <f ca="1"/>
        <v>0</v>
      </c>
      <c r="L9">
        <f ca="1"/>
        <v>1</v>
      </c>
    </row>
    <row r="10" spans="1:12" x14ac:dyDescent="0.3">
      <c r="A10">
        <f ca="1"/>
        <v>967470324</v>
      </c>
      <c r="B10">
        <f ca="1"/>
        <v>5001</v>
      </c>
      <c r="C10">
        <f ca="1"/>
        <v>1</v>
      </c>
      <c r="D10">
        <f ca="1"/>
        <v>0</v>
      </c>
      <c r="E10">
        <f ca="1"/>
        <v>5001</v>
      </c>
      <c r="F10">
        <f ca="1"/>
        <v>1</v>
      </c>
      <c r="G10">
        <f ca="1"/>
        <v>1</v>
      </c>
      <c r="H10">
        <f ca="1"/>
        <v>0</v>
      </c>
      <c r="I10">
        <f ca="1"/>
        <v>1</v>
      </c>
      <c r="J10">
        <f ca="1"/>
        <v>0</v>
      </c>
      <c r="K10">
        <f ca="1"/>
        <v>0</v>
      </c>
      <c r="L10">
        <f ca="1"/>
        <v>1</v>
      </c>
    </row>
    <row r="11" spans="1:12" x14ac:dyDescent="0.3">
      <c r="A11">
        <f ca="1"/>
        <v>683886666</v>
      </c>
      <c r="B11">
        <f ca="1"/>
        <v>5001</v>
      </c>
      <c r="C11">
        <f ca="1"/>
        <v>10</v>
      </c>
      <c r="D11">
        <f ca="1"/>
        <v>0</v>
      </c>
      <c r="E11">
        <f ca="1"/>
        <v>5001</v>
      </c>
      <c r="F11">
        <f ca="1"/>
        <v>2</v>
      </c>
      <c r="G11">
        <f ca="1"/>
        <v>1</v>
      </c>
      <c r="H11">
        <f ca="1"/>
        <v>0</v>
      </c>
      <c r="I11">
        <f ca="1"/>
        <v>1</v>
      </c>
      <c r="J11">
        <f ca="1"/>
        <v>1</v>
      </c>
      <c r="K11">
        <f ca="1"/>
        <v>0</v>
      </c>
      <c r="L11">
        <f ca="1"/>
        <v>1</v>
      </c>
    </row>
    <row r="12" spans="1:12" x14ac:dyDescent="0.3">
      <c r="A12">
        <f ca="1"/>
        <v>588388533</v>
      </c>
      <c r="B12">
        <f ca="1"/>
        <v>5001</v>
      </c>
      <c r="C12">
        <f ca="1"/>
        <v>11</v>
      </c>
      <c r="D12">
        <f ca="1"/>
        <v>0</v>
      </c>
      <c r="E12">
        <f ca="1"/>
        <v>5001</v>
      </c>
      <c r="F12">
        <f ca="1"/>
        <v>1</v>
      </c>
      <c r="G12">
        <f ca="1"/>
        <v>1</v>
      </c>
      <c r="H12">
        <f ca="1"/>
        <v>0</v>
      </c>
      <c r="I12">
        <f ca="1"/>
        <v>0</v>
      </c>
      <c r="J12">
        <f ca="1"/>
        <v>0</v>
      </c>
      <c r="K12">
        <f ca="1"/>
        <v>0</v>
      </c>
      <c r="L12">
        <f ca="1"/>
        <v>1</v>
      </c>
    </row>
    <row r="13" spans="1:12" x14ac:dyDescent="0.3">
      <c r="A13">
        <f ca="1"/>
        <v>15708830</v>
      </c>
      <c r="B13">
        <f ca="1"/>
        <v>5911</v>
      </c>
      <c r="C13">
        <f ca="1"/>
        <v>0</v>
      </c>
      <c r="D13">
        <f ca="1"/>
        <v>0</v>
      </c>
      <c r="E13">
        <f ca="1"/>
        <v>5911</v>
      </c>
      <c r="F13">
        <f ca="1"/>
        <v>2</v>
      </c>
      <c r="G13">
        <f ca="1"/>
        <v>1</v>
      </c>
      <c r="H13">
        <f ca="1"/>
        <v>0</v>
      </c>
      <c r="I13">
        <f ca="1"/>
        <v>0</v>
      </c>
      <c r="J13">
        <f ca="1"/>
        <v>1</v>
      </c>
      <c r="K13">
        <f ca="1"/>
        <v>0</v>
      </c>
      <c r="L13">
        <f ca="1"/>
        <v>1</v>
      </c>
    </row>
    <row r="14" spans="1:12" x14ac:dyDescent="0.3">
      <c r="A14">
        <f ca="1"/>
        <v>628425211</v>
      </c>
      <c r="B14">
        <f ca="1"/>
        <v>5911</v>
      </c>
      <c r="C14">
        <f ca="1"/>
        <v>0</v>
      </c>
      <c r="D14">
        <f ca="1"/>
        <v>0</v>
      </c>
      <c r="E14">
        <f ca="1"/>
        <v>5911</v>
      </c>
      <c r="F14">
        <f ca="1"/>
        <v>1</v>
      </c>
      <c r="G14">
        <f ca="1"/>
        <v>1</v>
      </c>
      <c r="H14">
        <f ca="1"/>
        <v>0</v>
      </c>
      <c r="I14">
        <f ca="1"/>
        <v>0</v>
      </c>
      <c r="J14">
        <f ca="1"/>
        <v>0</v>
      </c>
      <c r="K14">
        <f ca="1"/>
        <v>0</v>
      </c>
      <c r="L14">
        <f ca="1"/>
        <v>1</v>
      </c>
    </row>
    <row r="15" spans="1:12" x14ac:dyDescent="0.3">
      <c r="A15">
        <f ca="1"/>
        <v>885661110</v>
      </c>
      <c r="B15">
        <f ca="1"/>
        <v>5911</v>
      </c>
      <c r="C15">
        <f ca="1"/>
        <v>1</v>
      </c>
      <c r="D15">
        <f ca="1"/>
        <v>0</v>
      </c>
      <c r="E15">
        <f ca="1"/>
        <v>-1</v>
      </c>
      <c r="F15">
        <f ca="1"/>
        <v>1</v>
      </c>
      <c r="G15">
        <f ca="1"/>
        <v>1</v>
      </c>
      <c r="H15">
        <f ca="1"/>
        <v>0</v>
      </c>
      <c r="I15">
        <f ca="1"/>
        <v>0</v>
      </c>
      <c r="J15">
        <f ca="1"/>
        <v>0</v>
      </c>
      <c r="K15">
        <f ca="1"/>
        <v>0</v>
      </c>
      <c r="L15">
        <f ca="1"/>
        <v>1</v>
      </c>
    </row>
    <row r="16" spans="1:12" x14ac:dyDescent="0.3">
      <c r="A16">
        <f ca="1"/>
        <v>430106442</v>
      </c>
      <c r="B16">
        <f ca="1"/>
        <v>5921</v>
      </c>
      <c r="C16">
        <f ca="1"/>
        <v>0</v>
      </c>
      <c r="D16">
        <f ca="1"/>
        <v>0</v>
      </c>
      <c r="E16">
        <f ca="1"/>
        <v>5911</v>
      </c>
      <c r="F16">
        <f ca="1"/>
        <v>2</v>
      </c>
      <c r="G16">
        <f ca="1"/>
        <v>1</v>
      </c>
      <c r="H16">
        <f ca="1"/>
        <v>0</v>
      </c>
      <c r="I16">
        <f ca="1"/>
        <v>0</v>
      </c>
      <c r="J16">
        <f ca="1"/>
        <v>1</v>
      </c>
      <c r="K16">
        <f ca="1"/>
        <v>0</v>
      </c>
      <c r="L16">
        <f ca="1"/>
        <v>1</v>
      </c>
    </row>
    <row r="17" spans="1:12" x14ac:dyDescent="0.3">
      <c r="A17">
        <f ca="1"/>
        <v>328748820</v>
      </c>
      <c r="B17">
        <f ca="1"/>
        <v>5921</v>
      </c>
      <c r="C17">
        <f ca="1"/>
        <v>0</v>
      </c>
      <c r="D17">
        <f ca="1"/>
        <v>0</v>
      </c>
      <c r="E17">
        <f ca="1"/>
        <v>5911</v>
      </c>
      <c r="F17">
        <f ca="1"/>
        <v>1</v>
      </c>
      <c r="G17">
        <f ca="1"/>
        <v>1</v>
      </c>
      <c r="H17">
        <f ca="1"/>
        <v>0</v>
      </c>
      <c r="I17">
        <f ca="1"/>
        <v>0</v>
      </c>
      <c r="J17">
        <f ca="1"/>
        <v>0</v>
      </c>
      <c r="K17">
        <f ca="1"/>
        <v>0</v>
      </c>
      <c r="L17">
        <f ca="1"/>
        <v>1</v>
      </c>
    </row>
    <row r="18" spans="1:12" x14ac:dyDescent="0.3">
      <c r="A18">
        <f ca="1"/>
        <v>317668816</v>
      </c>
      <c r="B18">
        <f ca="1"/>
        <v>5921</v>
      </c>
      <c r="C18">
        <f ca="1"/>
        <v>1</v>
      </c>
      <c r="D18">
        <f ca="1"/>
        <v>0</v>
      </c>
      <c r="E18">
        <f ca="1"/>
        <v>-1</v>
      </c>
      <c r="F18">
        <f ca="1"/>
        <v>2</v>
      </c>
      <c r="G18">
        <f ca="1"/>
        <v>1</v>
      </c>
      <c r="H18">
        <f ca="1"/>
        <v>0</v>
      </c>
      <c r="I18">
        <f ca="1"/>
        <v>0</v>
      </c>
      <c r="J18">
        <f ca="1"/>
        <v>1</v>
      </c>
      <c r="K18">
        <f ca="1"/>
        <v>0</v>
      </c>
      <c r="L18">
        <f ca="1"/>
        <v>1</v>
      </c>
    </row>
    <row r="19" spans="1:12" x14ac:dyDescent="0.3">
      <c r="A19">
        <f ca="1"/>
        <v>11182478</v>
      </c>
      <c r="B19">
        <f ca="1"/>
        <v>11000</v>
      </c>
      <c r="C19">
        <f ca="1"/>
        <v>0</v>
      </c>
      <c r="D19">
        <f ca="1"/>
        <v>0</v>
      </c>
      <c r="E19">
        <f ca="1"/>
        <v>5101</v>
      </c>
      <c r="F19">
        <f ca="1"/>
        <v>2</v>
      </c>
      <c r="G19">
        <f ca="1"/>
        <v>1</v>
      </c>
      <c r="H19">
        <f ca="1"/>
        <v>0</v>
      </c>
      <c r="I19">
        <f ca="1"/>
        <v>0</v>
      </c>
      <c r="J19">
        <f ca="1"/>
        <v>1</v>
      </c>
      <c r="K19">
        <f ca="1"/>
        <v>0</v>
      </c>
      <c r="L19">
        <f ca="1"/>
        <v>1</v>
      </c>
    </row>
    <row r="20" spans="1:12" x14ac:dyDescent="0.3">
      <c r="A20">
        <f ca="1"/>
        <v>711640670</v>
      </c>
      <c r="B20">
        <f ca="1"/>
        <v>11000</v>
      </c>
      <c r="C20">
        <f ca="1"/>
        <v>0</v>
      </c>
      <c r="D20">
        <f ca="1"/>
        <v>0</v>
      </c>
      <c r="E20">
        <f ca="1"/>
        <v>5101</v>
      </c>
      <c r="F20">
        <f ca="1"/>
        <v>1</v>
      </c>
      <c r="G20">
        <f ca="1"/>
        <v>1</v>
      </c>
      <c r="H20">
        <f ca="1"/>
        <v>0</v>
      </c>
      <c r="I20">
        <f ca="1"/>
        <v>1</v>
      </c>
      <c r="J20">
        <f ca="1"/>
        <v>0</v>
      </c>
      <c r="K20">
        <f ca="1"/>
        <v>0</v>
      </c>
      <c r="L20">
        <f ca="1"/>
        <v>1</v>
      </c>
    </row>
    <row r="21" spans="1:12" x14ac:dyDescent="0.3">
      <c r="A21">
        <f ca="1"/>
        <v>378300521</v>
      </c>
      <c r="B21">
        <f ca="1"/>
        <v>11000</v>
      </c>
      <c r="C21">
        <f ca="1"/>
        <v>10</v>
      </c>
      <c r="D21">
        <f ca="1"/>
        <v>0</v>
      </c>
      <c r="E21">
        <f ca="1"/>
        <v>5101</v>
      </c>
      <c r="F21">
        <f ca="1"/>
        <v>2</v>
      </c>
      <c r="G21">
        <f ca="1"/>
        <v>1</v>
      </c>
      <c r="H21">
        <f ca="1"/>
        <v>0</v>
      </c>
      <c r="I21">
        <f ca="1"/>
        <v>1</v>
      </c>
      <c r="J21">
        <f ca="1"/>
        <v>1</v>
      </c>
      <c r="K21">
        <f ca="1"/>
        <v>0</v>
      </c>
      <c r="L21">
        <f ca="1"/>
        <v>1</v>
      </c>
    </row>
    <row r="22" spans="1:12" x14ac:dyDescent="0.3">
      <c r="A22">
        <f ca="1"/>
        <v>243535297</v>
      </c>
      <c r="B22">
        <f ca="1"/>
        <v>11000</v>
      </c>
      <c r="C22">
        <f ca="1"/>
        <v>10</v>
      </c>
      <c r="D22">
        <f ca="1"/>
        <v>0</v>
      </c>
      <c r="E22">
        <f ca="1"/>
        <v>5101</v>
      </c>
      <c r="F22">
        <f ca="1"/>
        <v>1</v>
      </c>
      <c r="G22">
        <f ca="1"/>
        <v>1</v>
      </c>
      <c r="H22">
        <f ca="1"/>
        <v>0</v>
      </c>
      <c r="I22">
        <f ca="1"/>
        <v>0</v>
      </c>
      <c r="J22">
        <f ca="1"/>
        <v>0</v>
      </c>
      <c r="K22">
        <f ca="1"/>
        <v>0</v>
      </c>
      <c r="L22">
        <f ca="1"/>
        <v>1</v>
      </c>
    </row>
    <row r="23" spans="1:12" x14ac:dyDescent="0.3">
      <c r="A23">
        <f ca="1"/>
        <v>440038572</v>
      </c>
      <c r="B23">
        <f ca="1"/>
        <v>11000</v>
      </c>
      <c r="C23">
        <f ca="1"/>
        <v>11</v>
      </c>
      <c r="D23">
        <f ca="1"/>
        <v>0</v>
      </c>
      <c r="E23">
        <f ca="1"/>
        <v>1000</v>
      </c>
      <c r="F23">
        <f ca="1"/>
        <v>1</v>
      </c>
      <c r="G23">
        <f ca="1"/>
        <v>1</v>
      </c>
      <c r="H23">
        <f ca="1"/>
        <v>0</v>
      </c>
      <c r="I23">
        <f ca="1"/>
        <v>0</v>
      </c>
      <c r="J23">
        <f ca="1"/>
        <v>0</v>
      </c>
      <c r="K23">
        <f ca="1"/>
        <v>1</v>
      </c>
      <c r="L23">
        <f ca="1"/>
        <v>1</v>
      </c>
    </row>
    <row r="24" spans="1:12" x14ac:dyDescent="0.3">
      <c r="A24">
        <f ca="1"/>
        <v>140110778</v>
      </c>
      <c r="B24">
        <f ca="1"/>
        <v>11010</v>
      </c>
      <c r="C24">
        <f ca="1"/>
        <v>0</v>
      </c>
      <c r="D24">
        <f ca="1"/>
        <v>0</v>
      </c>
      <c r="E24">
        <f ca="1"/>
        <v>5101</v>
      </c>
      <c r="F24">
        <f ca="1"/>
        <v>2</v>
      </c>
      <c r="G24">
        <f ca="1"/>
        <v>1</v>
      </c>
      <c r="H24">
        <f ca="1"/>
        <v>0</v>
      </c>
      <c r="I24">
        <f ca="1"/>
        <v>0</v>
      </c>
      <c r="J24">
        <f ca="1"/>
        <v>1</v>
      </c>
      <c r="K24">
        <f ca="1"/>
        <v>0</v>
      </c>
      <c r="L24">
        <f ca="1"/>
        <v>1</v>
      </c>
    </row>
    <row r="25" spans="1:12" x14ac:dyDescent="0.3">
      <c r="A25">
        <f ca="1"/>
        <v>343489806</v>
      </c>
      <c r="B25">
        <f ca="1"/>
        <v>11010</v>
      </c>
      <c r="C25">
        <f ca="1"/>
        <v>0</v>
      </c>
      <c r="D25">
        <f ca="1"/>
        <v>0</v>
      </c>
      <c r="E25">
        <f ca="1"/>
        <v>5101</v>
      </c>
      <c r="F25">
        <f ca="1"/>
        <v>1</v>
      </c>
      <c r="G25">
        <f ca="1"/>
        <v>1</v>
      </c>
      <c r="H25">
        <f ca="1"/>
        <v>0</v>
      </c>
      <c r="I25">
        <f ca="1"/>
        <v>1</v>
      </c>
      <c r="J25">
        <f ca="1"/>
        <v>0</v>
      </c>
      <c r="K25">
        <f ca="1"/>
        <v>0</v>
      </c>
      <c r="L25">
        <f ca="1"/>
        <v>1</v>
      </c>
    </row>
    <row r="26" spans="1:12" x14ac:dyDescent="0.3">
      <c r="A26">
        <f ca="1"/>
        <v>774206325</v>
      </c>
      <c r="B26">
        <f ca="1"/>
        <v>11010</v>
      </c>
      <c r="C26">
        <f ca="1"/>
        <v>10</v>
      </c>
      <c r="D26">
        <f ca="1"/>
        <v>0</v>
      </c>
      <c r="E26">
        <f ca="1"/>
        <v>5101</v>
      </c>
      <c r="F26">
        <f ca="1"/>
        <v>2</v>
      </c>
      <c r="G26">
        <f ca="1"/>
        <v>1</v>
      </c>
      <c r="H26">
        <f ca="1"/>
        <v>0</v>
      </c>
      <c r="I26">
        <f ca="1"/>
        <v>1</v>
      </c>
      <c r="J26">
        <f ca="1"/>
        <v>1</v>
      </c>
      <c r="K26">
        <f ca="1"/>
        <v>0</v>
      </c>
      <c r="L26">
        <f ca="1"/>
        <v>1</v>
      </c>
    </row>
    <row r="27" spans="1:12" x14ac:dyDescent="0.3">
      <c r="A27">
        <f ca="1"/>
        <v>241524276</v>
      </c>
      <c r="B27">
        <f ca="1"/>
        <v>11010</v>
      </c>
      <c r="C27">
        <f ca="1"/>
        <v>10</v>
      </c>
      <c r="D27">
        <f ca="1"/>
        <v>0</v>
      </c>
      <c r="E27">
        <f ca="1"/>
        <v>5101</v>
      </c>
      <c r="F27">
        <f ca="1"/>
        <v>1</v>
      </c>
      <c r="G27">
        <f ca="1"/>
        <v>1</v>
      </c>
      <c r="H27">
        <f ca="1"/>
        <v>0</v>
      </c>
      <c r="I27">
        <f ca="1"/>
        <v>0</v>
      </c>
      <c r="J27">
        <f ca="1"/>
        <v>0</v>
      </c>
      <c r="K27">
        <f ca="1"/>
        <v>0</v>
      </c>
      <c r="L27">
        <f ca="1"/>
        <v>1</v>
      </c>
    </row>
    <row r="28" spans="1:12" x14ac:dyDescent="0.3">
      <c r="A28">
        <f ca="1"/>
        <v>811724339</v>
      </c>
      <c r="B28">
        <f ca="1"/>
        <v>11010</v>
      </c>
      <c r="C28">
        <f ca="1"/>
        <v>11</v>
      </c>
      <c r="D28">
        <f ca="1"/>
        <v>0</v>
      </c>
      <c r="E28">
        <f ca="1"/>
        <v>1010</v>
      </c>
      <c r="F28">
        <f ca="1"/>
        <v>1</v>
      </c>
      <c r="G28">
        <f ca="1"/>
        <v>1</v>
      </c>
      <c r="H28">
        <f ca="1"/>
        <v>0</v>
      </c>
      <c r="I28">
        <f ca="1"/>
        <v>0</v>
      </c>
      <c r="J28">
        <f ca="1"/>
        <v>0</v>
      </c>
      <c r="K28">
        <f ca="1"/>
        <v>1</v>
      </c>
      <c r="L28">
        <f ca="1"/>
        <v>1</v>
      </c>
    </row>
    <row r="29" spans="1:12" x14ac:dyDescent="0.3">
      <c r="A29">
        <f ca="1"/>
        <v>295258472</v>
      </c>
      <c r="B29">
        <f ca="1"/>
        <v>11020</v>
      </c>
      <c r="C29">
        <f ca="1"/>
        <v>0</v>
      </c>
      <c r="D29">
        <f ca="1"/>
        <v>0</v>
      </c>
      <c r="E29">
        <f ca="1"/>
        <v>5101</v>
      </c>
      <c r="F29">
        <f ca="1"/>
        <v>2</v>
      </c>
      <c r="G29">
        <f ca="1"/>
        <v>1</v>
      </c>
      <c r="H29">
        <f ca="1"/>
        <v>0</v>
      </c>
      <c r="I29">
        <f ca="1"/>
        <v>0</v>
      </c>
      <c r="J29">
        <f ca="1"/>
        <v>1</v>
      </c>
      <c r="K29">
        <f ca="1"/>
        <v>0</v>
      </c>
      <c r="L29">
        <f ca="1"/>
        <v>1</v>
      </c>
    </row>
    <row r="30" spans="1:12" x14ac:dyDescent="0.3">
      <c r="A30">
        <f ca="1"/>
        <v>382284162</v>
      </c>
      <c r="B30">
        <f ca="1"/>
        <v>11020</v>
      </c>
      <c r="C30">
        <f ca="1"/>
        <v>0</v>
      </c>
      <c r="D30">
        <f ca="1"/>
        <v>0</v>
      </c>
      <c r="E30">
        <f ca="1"/>
        <v>5101</v>
      </c>
      <c r="F30">
        <f ca="1"/>
        <v>1</v>
      </c>
      <c r="G30">
        <f ca="1"/>
        <v>1</v>
      </c>
      <c r="H30">
        <f ca="1"/>
        <v>0</v>
      </c>
      <c r="I30">
        <f ca="1"/>
        <v>1</v>
      </c>
      <c r="J30">
        <f ca="1"/>
        <v>0</v>
      </c>
      <c r="K30">
        <f ca="1"/>
        <v>0</v>
      </c>
      <c r="L30">
        <f ca="1"/>
        <v>1</v>
      </c>
    </row>
    <row r="31" spans="1:12" x14ac:dyDescent="0.3">
      <c r="A31">
        <f ca="1"/>
        <v>936608578</v>
      </c>
      <c r="B31">
        <f ca="1"/>
        <v>11020</v>
      </c>
      <c r="C31">
        <f ca="1"/>
        <v>10</v>
      </c>
      <c r="D31">
        <f ca="1"/>
        <v>0</v>
      </c>
      <c r="E31">
        <f ca="1"/>
        <v>5101</v>
      </c>
      <c r="F31">
        <f ca="1"/>
        <v>2</v>
      </c>
      <c r="G31">
        <f ca="1"/>
        <v>1</v>
      </c>
      <c r="H31">
        <f ca="1"/>
        <v>0</v>
      </c>
      <c r="I31">
        <f ca="1"/>
        <v>1</v>
      </c>
      <c r="J31">
        <f ca="1"/>
        <v>1</v>
      </c>
      <c r="K31">
        <f ca="1"/>
        <v>0</v>
      </c>
      <c r="L31">
        <f ca="1"/>
        <v>1</v>
      </c>
    </row>
    <row r="32" spans="1:12" x14ac:dyDescent="0.3">
      <c r="A32">
        <f ca="1"/>
        <v>442110790</v>
      </c>
      <c r="B32">
        <f ca="1"/>
        <v>11020</v>
      </c>
      <c r="C32">
        <f ca="1"/>
        <v>10</v>
      </c>
      <c r="D32">
        <f ca="1"/>
        <v>0</v>
      </c>
      <c r="E32">
        <f ca="1"/>
        <v>5101</v>
      </c>
      <c r="F32">
        <f ca="1"/>
        <v>1</v>
      </c>
      <c r="G32">
        <f ca="1"/>
        <v>1</v>
      </c>
      <c r="H32">
        <f ca="1"/>
        <v>0</v>
      </c>
      <c r="I32">
        <f ca="1"/>
        <v>0</v>
      </c>
      <c r="J32">
        <f ca="1"/>
        <v>0</v>
      </c>
      <c r="K32">
        <f ca="1"/>
        <v>0</v>
      </c>
      <c r="L32">
        <f ca="1"/>
        <v>1</v>
      </c>
    </row>
    <row r="33" spans="1:12" x14ac:dyDescent="0.3">
      <c r="A33">
        <f ca="1"/>
        <v>309383779</v>
      </c>
      <c r="B33">
        <f ca="1"/>
        <v>11020</v>
      </c>
      <c r="C33">
        <f ca="1"/>
        <v>11</v>
      </c>
      <c r="D33">
        <f ca="1"/>
        <v>0</v>
      </c>
      <c r="E33">
        <f ca="1"/>
        <v>1020</v>
      </c>
      <c r="F33">
        <f ca="1"/>
        <v>1</v>
      </c>
      <c r="G33">
        <f ca="1"/>
        <v>1</v>
      </c>
      <c r="H33">
        <f ca="1"/>
        <v>0</v>
      </c>
      <c r="I33">
        <f ca="1"/>
        <v>0</v>
      </c>
      <c r="J33">
        <f ca="1"/>
        <v>0</v>
      </c>
      <c r="K33">
        <f ca="1"/>
        <v>1</v>
      </c>
      <c r="L33">
        <f ca="1"/>
        <v>1</v>
      </c>
    </row>
    <row r="34" spans="1:12" x14ac:dyDescent="0.3">
      <c r="A34">
        <f ca="1"/>
        <v>581387672</v>
      </c>
      <c r="B34">
        <f ca="1"/>
        <v>11030</v>
      </c>
      <c r="C34">
        <f ca="1"/>
        <v>0</v>
      </c>
      <c r="D34">
        <f ca="1"/>
        <v>0</v>
      </c>
      <c r="E34">
        <f ca="1"/>
        <v>5101</v>
      </c>
      <c r="F34">
        <f ca="1"/>
        <v>2</v>
      </c>
      <c r="G34">
        <f ca="1"/>
        <v>1</v>
      </c>
      <c r="H34">
        <f ca="1"/>
        <v>0</v>
      </c>
      <c r="I34">
        <f ca="1"/>
        <v>0</v>
      </c>
      <c r="J34">
        <f ca="1"/>
        <v>1</v>
      </c>
      <c r="K34">
        <f ca="1"/>
        <v>0</v>
      </c>
      <c r="L34">
        <f ca="1"/>
        <v>1</v>
      </c>
    </row>
    <row r="35" spans="1:12" x14ac:dyDescent="0.3">
      <c r="A35">
        <f ca="1"/>
        <v>310175350</v>
      </c>
      <c r="B35">
        <f ca="1"/>
        <v>11030</v>
      </c>
      <c r="C35">
        <f ca="1"/>
        <v>0</v>
      </c>
      <c r="D35">
        <f ca="1"/>
        <v>0</v>
      </c>
      <c r="E35">
        <f ca="1"/>
        <v>5101</v>
      </c>
      <c r="F35">
        <f ca="1"/>
        <v>1</v>
      </c>
      <c r="G35">
        <f ca="1"/>
        <v>1</v>
      </c>
      <c r="H35">
        <f ca="1"/>
        <v>0</v>
      </c>
      <c r="I35">
        <f ca="1"/>
        <v>1</v>
      </c>
      <c r="J35">
        <f ca="1"/>
        <v>0</v>
      </c>
      <c r="K35">
        <f ca="1"/>
        <v>0</v>
      </c>
      <c r="L35">
        <f ca="1"/>
        <v>1</v>
      </c>
    </row>
    <row r="36" spans="1:12" x14ac:dyDescent="0.3">
      <c r="A36">
        <f ca="1"/>
        <v>864877174</v>
      </c>
      <c r="B36">
        <f ca="1"/>
        <v>11030</v>
      </c>
      <c r="C36">
        <f ca="1"/>
        <v>10</v>
      </c>
      <c r="D36">
        <f ca="1"/>
        <v>0</v>
      </c>
      <c r="E36">
        <f ca="1"/>
        <v>5101</v>
      </c>
      <c r="F36">
        <f ca="1"/>
        <v>2</v>
      </c>
      <c r="G36">
        <f ca="1"/>
        <v>1</v>
      </c>
      <c r="H36">
        <f ca="1"/>
        <v>0</v>
      </c>
      <c r="I36">
        <f ca="1"/>
        <v>1</v>
      </c>
      <c r="J36">
        <f ca="1"/>
        <v>1</v>
      </c>
      <c r="K36">
        <f ca="1"/>
        <v>0</v>
      </c>
      <c r="L36">
        <f ca="1"/>
        <v>1</v>
      </c>
    </row>
    <row r="37" spans="1:12" x14ac:dyDescent="0.3">
      <c r="A37">
        <f ca="1"/>
        <v>985648143</v>
      </c>
      <c r="B37">
        <f ca="1"/>
        <v>11030</v>
      </c>
      <c r="C37">
        <f ca="1"/>
        <v>10</v>
      </c>
      <c r="D37">
        <f ca="1"/>
        <v>0</v>
      </c>
      <c r="E37">
        <f ca="1"/>
        <v>5101</v>
      </c>
      <c r="F37">
        <f ca="1"/>
        <v>1</v>
      </c>
      <c r="G37">
        <f ca="1"/>
        <v>1</v>
      </c>
      <c r="H37">
        <f ca="1"/>
        <v>0</v>
      </c>
      <c r="I37">
        <f ca="1"/>
        <v>0</v>
      </c>
      <c r="J37">
        <f ca="1"/>
        <v>0</v>
      </c>
      <c r="K37">
        <f ca="1"/>
        <v>0</v>
      </c>
      <c r="L37">
        <f ca="1"/>
        <v>1</v>
      </c>
    </row>
    <row r="38" spans="1:12" x14ac:dyDescent="0.3">
      <c r="A38">
        <f ca="1"/>
        <v>167607113</v>
      </c>
      <c r="B38">
        <f ca="1"/>
        <v>11030</v>
      </c>
      <c r="C38">
        <f ca="1"/>
        <v>11</v>
      </c>
      <c r="D38">
        <f ca="1"/>
        <v>0</v>
      </c>
      <c r="E38">
        <f ca="1"/>
        <v>1030</v>
      </c>
      <c r="F38">
        <f ca="1"/>
        <v>1</v>
      </c>
      <c r="G38">
        <f ca="1"/>
        <v>1</v>
      </c>
      <c r="H38">
        <f ca="1"/>
        <v>0</v>
      </c>
      <c r="I38">
        <f ca="1"/>
        <v>0</v>
      </c>
      <c r="J38">
        <f ca="1"/>
        <v>0</v>
      </c>
      <c r="K38">
        <f ca="1"/>
        <v>1</v>
      </c>
      <c r="L38">
        <f ca="1"/>
        <v>1</v>
      </c>
    </row>
    <row r="39" spans="1:12" x14ac:dyDescent="0.3">
      <c r="A39">
        <f ca="1"/>
        <v>656977238</v>
      </c>
      <c r="B39">
        <f ca="1"/>
        <v>11100</v>
      </c>
      <c r="C39">
        <f ca="1"/>
        <v>0</v>
      </c>
      <c r="D39">
        <f ca="1"/>
        <v>0</v>
      </c>
      <c r="E39">
        <f ca="1"/>
        <v>5131</v>
      </c>
      <c r="F39">
        <f ca="1"/>
        <v>2</v>
      </c>
      <c r="G39">
        <f ca="1"/>
        <v>1</v>
      </c>
      <c r="H39">
        <f ca="1"/>
        <v>0</v>
      </c>
      <c r="I39">
        <f ca="1"/>
        <v>0</v>
      </c>
      <c r="J39">
        <f ca="1"/>
        <v>1</v>
      </c>
      <c r="K39">
        <f ca="1"/>
        <v>0</v>
      </c>
      <c r="L39">
        <f ca="1"/>
        <v>1</v>
      </c>
    </row>
    <row r="40" spans="1:12" x14ac:dyDescent="0.3">
      <c r="A40">
        <f ca="1"/>
        <v>379820605</v>
      </c>
      <c r="B40">
        <f ca="1"/>
        <v>11100</v>
      </c>
      <c r="C40">
        <f ca="1"/>
        <v>0</v>
      </c>
      <c r="D40">
        <f ca="1"/>
        <v>0</v>
      </c>
      <c r="E40">
        <f ca="1"/>
        <v>5131</v>
      </c>
      <c r="F40">
        <f ca="1"/>
        <v>1</v>
      </c>
      <c r="G40">
        <f ca="1"/>
        <v>1</v>
      </c>
      <c r="H40">
        <f ca="1"/>
        <v>0</v>
      </c>
      <c r="I40">
        <f ca="1"/>
        <v>1</v>
      </c>
      <c r="J40">
        <f ca="1"/>
        <v>0</v>
      </c>
      <c r="K40">
        <f ca="1"/>
        <v>0</v>
      </c>
      <c r="L40">
        <f ca="1"/>
        <v>1</v>
      </c>
    </row>
    <row r="41" spans="1:12" x14ac:dyDescent="0.3">
      <c r="A41">
        <f ca="1"/>
        <v>259199476</v>
      </c>
      <c r="B41">
        <f ca="1"/>
        <v>11100</v>
      </c>
      <c r="C41">
        <f ca="1"/>
        <v>10</v>
      </c>
      <c r="D41">
        <f ca="1"/>
        <v>0</v>
      </c>
      <c r="E41">
        <f ca="1"/>
        <v>5131</v>
      </c>
      <c r="F41">
        <f ca="1"/>
        <v>2</v>
      </c>
      <c r="G41">
        <f ca="1"/>
        <v>1</v>
      </c>
      <c r="H41">
        <f ca="1"/>
        <v>0</v>
      </c>
      <c r="I41">
        <f ca="1"/>
        <v>1</v>
      </c>
      <c r="J41">
        <f ca="1"/>
        <v>1</v>
      </c>
      <c r="K41">
        <f ca="1"/>
        <v>0</v>
      </c>
      <c r="L41">
        <f ca="1"/>
        <v>1</v>
      </c>
    </row>
    <row r="42" spans="1:12" x14ac:dyDescent="0.3">
      <c r="A42">
        <f ca="1"/>
        <v>929489147</v>
      </c>
      <c r="B42">
        <f ca="1"/>
        <v>11100</v>
      </c>
      <c r="C42">
        <f ca="1"/>
        <v>10</v>
      </c>
      <c r="D42">
        <f ca="1"/>
        <v>0</v>
      </c>
      <c r="E42">
        <f ca="1"/>
        <v>5131</v>
      </c>
      <c r="F42">
        <f ca="1"/>
        <v>1</v>
      </c>
      <c r="G42">
        <f ca="1"/>
        <v>1</v>
      </c>
      <c r="H42">
        <f ca="1"/>
        <v>0</v>
      </c>
      <c r="I42">
        <f ca="1"/>
        <v>0</v>
      </c>
      <c r="J42">
        <f ca="1"/>
        <v>0</v>
      </c>
      <c r="K42">
        <f ca="1"/>
        <v>0</v>
      </c>
      <c r="L42">
        <f ca="1"/>
        <v>1</v>
      </c>
    </row>
    <row r="43" spans="1:12" x14ac:dyDescent="0.3">
      <c r="A43">
        <f ca="1"/>
        <v>906298305</v>
      </c>
      <c r="B43">
        <f ca="1"/>
        <v>11100</v>
      </c>
      <c r="C43">
        <f ca="1"/>
        <v>11</v>
      </c>
      <c r="D43">
        <f ca="1"/>
        <v>0</v>
      </c>
      <c r="E43">
        <f ca="1"/>
        <v>1100</v>
      </c>
      <c r="F43">
        <f ca="1"/>
        <v>1</v>
      </c>
      <c r="G43">
        <f ca="1"/>
        <v>1</v>
      </c>
      <c r="H43">
        <f ca="1"/>
        <v>0</v>
      </c>
      <c r="I43">
        <f ca="1"/>
        <v>0</v>
      </c>
      <c r="J43">
        <f ca="1"/>
        <v>0</v>
      </c>
      <c r="K43">
        <f ca="1"/>
        <v>1</v>
      </c>
      <c r="L43">
        <f ca="1"/>
        <v>1</v>
      </c>
    </row>
    <row r="44" spans="1:12" x14ac:dyDescent="0.3">
      <c r="A44">
        <f ca="1"/>
        <v>711626014</v>
      </c>
      <c r="B44">
        <f ca="1"/>
        <v>11110</v>
      </c>
      <c r="C44">
        <f ca="1"/>
        <v>0</v>
      </c>
      <c r="D44">
        <f ca="1"/>
        <v>0</v>
      </c>
      <c r="E44">
        <f ca="1"/>
        <v>5131</v>
      </c>
      <c r="F44">
        <f ca="1"/>
        <v>2</v>
      </c>
      <c r="G44">
        <f ca="1"/>
        <v>1</v>
      </c>
      <c r="H44">
        <f ca="1"/>
        <v>0</v>
      </c>
      <c r="I44">
        <f ca="1"/>
        <v>0</v>
      </c>
      <c r="J44">
        <f ca="1"/>
        <v>1</v>
      </c>
      <c r="K44">
        <f ca="1"/>
        <v>0</v>
      </c>
      <c r="L44">
        <f ca="1"/>
        <v>1</v>
      </c>
    </row>
    <row r="45" spans="1:12" x14ac:dyDescent="0.3">
      <c r="A45">
        <f ca="1"/>
        <v>895005922</v>
      </c>
      <c r="B45">
        <f ca="1"/>
        <v>11110</v>
      </c>
      <c r="C45">
        <f ca="1"/>
        <v>0</v>
      </c>
      <c r="D45">
        <f ca="1"/>
        <v>0</v>
      </c>
      <c r="E45">
        <f ca="1"/>
        <v>5131</v>
      </c>
      <c r="F45">
        <f ca="1"/>
        <v>1</v>
      </c>
      <c r="G45">
        <f ca="1"/>
        <v>1</v>
      </c>
      <c r="H45">
        <f ca="1"/>
        <v>0</v>
      </c>
      <c r="I45">
        <f ca="1"/>
        <v>1</v>
      </c>
      <c r="J45">
        <f ca="1"/>
        <v>0</v>
      </c>
      <c r="K45">
        <f ca="1"/>
        <v>0</v>
      </c>
      <c r="L45">
        <f ca="1"/>
        <v>1</v>
      </c>
    </row>
    <row r="46" spans="1:12" x14ac:dyDescent="0.3">
      <c r="A46">
        <f ca="1"/>
        <v>184053182</v>
      </c>
      <c r="B46">
        <f ca="1"/>
        <v>11110</v>
      </c>
      <c r="C46">
        <f ca="1"/>
        <v>10</v>
      </c>
      <c r="D46">
        <f ca="1"/>
        <v>0</v>
      </c>
      <c r="E46">
        <f ca="1"/>
        <v>5131</v>
      </c>
      <c r="F46">
        <f ca="1"/>
        <v>2</v>
      </c>
      <c r="G46">
        <f ca="1"/>
        <v>1</v>
      </c>
      <c r="H46">
        <f ca="1"/>
        <v>0</v>
      </c>
      <c r="I46">
        <f ca="1"/>
        <v>1</v>
      </c>
      <c r="J46">
        <f ca="1"/>
        <v>1</v>
      </c>
      <c r="K46">
        <f ca="1"/>
        <v>0</v>
      </c>
      <c r="L46">
        <f ca="1"/>
        <v>1</v>
      </c>
    </row>
    <row r="47" spans="1:12" x14ac:dyDescent="0.3">
      <c r="A47">
        <f ca="1"/>
        <v>193454769</v>
      </c>
      <c r="B47">
        <f ca="1"/>
        <v>11110</v>
      </c>
      <c r="C47">
        <f ca="1"/>
        <v>10</v>
      </c>
      <c r="D47">
        <f ca="1"/>
        <v>0</v>
      </c>
      <c r="E47">
        <f ca="1"/>
        <v>5131</v>
      </c>
      <c r="F47">
        <f ca="1"/>
        <v>1</v>
      </c>
      <c r="G47">
        <f ca="1"/>
        <v>1</v>
      </c>
      <c r="H47">
        <f ca="1"/>
        <v>0</v>
      </c>
      <c r="I47">
        <f ca="1"/>
        <v>0</v>
      </c>
      <c r="J47">
        <f ca="1"/>
        <v>0</v>
      </c>
      <c r="K47">
        <f ca="1"/>
        <v>0</v>
      </c>
      <c r="L47">
        <f ca="1"/>
        <v>1</v>
      </c>
    </row>
    <row r="48" spans="1:12" x14ac:dyDescent="0.3">
      <c r="A48">
        <f ca="1"/>
        <v>417313143</v>
      </c>
      <c r="B48">
        <f ca="1"/>
        <v>11110</v>
      </c>
      <c r="C48">
        <f ca="1"/>
        <v>11</v>
      </c>
      <c r="D48">
        <f ca="1"/>
        <v>0</v>
      </c>
      <c r="E48">
        <f ca="1"/>
        <v>1100</v>
      </c>
      <c r="F48">
        <f ca="1"/>
        <v>1</v>
      </c>
      <c r="G48">
        <f ca="1"/>
        <v>1</v>
      </c>
      <c r="H48">
        <f ca="1"/>
        <v>0</v>
      </c>
      <c r="I48">
        <f ca="1"/>
        <v>0</v>
      </c>
      <c r="J48">
        <f ca="1"/>
        <v>0</v>
      </c>
      <c r="K48">
        <f ca="1"/>
        <v>1</v>
      </c>
      <c r="L48">
        <f ca="1"/>
        <v>1</v>
      </c>
    </row>
    <row r="49" spans="1:12" x14ac:dyDescent="0.3">
      <c r="A49">
        <f ca="1"/>
        <v>44669946</v>
      </c>
      <c r="B49">
        <f ca="1"/>
        <v>11120</v>
      </c>
      <c r="C49">
        <f ca="1"/>
        <v>0</v>
      </c>
      <c r="D49">
        <f ca="1"/>
        <v>0</v>
      </c>
      <c r="E49">
        <f ca="1"/>
        <v>5131</v>
      </c>
      <c r="F49">
        <f ca="1"/>
        <v>2</v>
      </c>
      <c r="G49">
        <f ca="1"/>
        <v>1</v>
      </c>
      <c r="H49">
        <f ca="1"/>
        <v>0</v>
      </c>
      <c r="I49">
        <f ca="1"/>
        <v>0</v>
      </c>
      <c r="J49">
        <f ca="1"/>
        <v>1</v>
      </c>
      <c r="K49">
        <f ca="1"/>
        <v>0</v>
      </c>
      <c r="L49">
        <f ca="1"/>
        <v>1</v>
      </c>
    </row>
    <row r="50" spans="1:12" x14ac:dyDescent="0.3">
      <c r="A50">
        <f ca="1"/>
        <v>673238579</v>
      </c>
      <c r="B50">
        <f ca="1"/>
        <v>11120</v>
      </c>
      <c r="C50">
        <f ca="1"/>
        <v>0</v>
      </c>
      <c r="D50">
        <f ca="1"/>
        <v>0</v>
      </c>
      <c r="E50">
        <f ca="1"/>
        <v>5131</v>
      </c>
      <c r="F50">
        <f ca="1"/>
        <v>1</v>
      </c>
      <c r="G50">
        <f ca="1"/>
        <v>1</v>
      </c>
      <c r="H50">
        <f ca="1"/>
        <v>0</v>
      </c>
      <c r="I50">
        <f ca="1"/>
        <v>1</v>
      </c>
      <c r="J50">
        <f ca="1"/>
        <v>0</v>
      </c>
      <c r="K50">
        <f ca="1"/>
        <v>0</v>
      </c>
      <c r="L50">
        <f ca="1"/>
        <v>1</v>
      </c>
    </row>
    <row r="51" spans="1:12" x14ac:dyDescent="0.3">
      <c r="A51">
        <f ca="1"/>
        <v>148426489</v>
      </c>
      <c r="B51">
        <f ca="1"/>
        <v>11120</v>
      </c>
      <c r="C51">
        <f ca="1"/>
        <v>10</v>
      </c>
      <c r="D51">
        <f ca="1"/>
        <v>0</v>
      </c>
      <c r="E51">
        <f ca="1"/>
        <v>5131</v>
      </c>
      <c r="F51">
        <f ca="1"/>
        <v>2</v>
      </c>
      <c r="G51">
        <f ca="1"/>
        <v>1</v>
      </c>
      <c r="H51">
        <f ca="1"/>
        <v>0</v>
      </c>
      <c r="I51">
        <f ca="1"/>
        <v>1</v>
      </c>
      <c r="J51">
        <f ca="1"/>
        <v>1</v>
      </c>
      <c r="K51">
        <f ca="1"/>
        <v>0</v>
      </c>
      <c r="L51">
        <f ca="1"/>
        <v>1</v>
      </c>
    </row>
    <row r="52" spans="1:12" x14ac:dyDescent="0.3">
      <c r="A52">
        <f ca="1"/>
        <v>23384126</v>
      </c>
      <c r="B52">
        <f ca="1"/>
        <v>11120</v>
      </c>
      <c r="C52">
        <f ca="1"/>
        <v>10</v>
      </c>
      <c r="D52">
        <f ca="1"/>
        <v>0</v>
      </c>
      <c r="E52">
        <f ca="1"/>
        <v>5131</v>
      </c>
      <c r="F52">
        <f ca="1"/>
        <v>1</v>
      </c>
      <c r="G52">
        <f ca="1"/>
        <v>1</v>
      </c>
      <c r="H52">
        <f ca="1"/>
        <v>0</v>
      </c>
      <c r="I52">
        <f ca="1"/>
        <v>0</v>
      </c>
      <c r="J52">
        <f ca="1"/>
        <v>0</v>
      </c>
      <c r="K52">
        <f ca="1"/>
        <v>0</v>
      </c>
      <c r="L52">
        <f ca="1"/>
        <v>1</v>
      </c>
    </row>
    <row r="53" spans="1:12" x14ac:dyDescent="0.3">
      <c r="A53">
        <f ca="1"/>
        <v>187581800</v>
      </c>
      <c r="B53">
        <f ca="1"/>
        <v>11120</v>
      </c>
      <c r="C53">
        <f ca="1"/>
        <v>11</v>
      </c>
      <c r="D53">
        <f ca="1"/>
        <v>0</v>
      </c>
      <c r="E53">
        <f ca="1"/>
        <v>1120</v>
      </c>
      <c r="F53">
        <f ca="1"/>
        <v>1</v>
      </c>
      <c r="G53">
        <f ca="1"/>
        <v>1</v>
      </c>
      <c r="H53">
        <f ca="1"/>
        <v>0</v>
      </c>
      <c r="I53">
        <f ca="1"/>
        <v>0</v>
      </c>
      <c r="J53">
        <f ca="1"/>
        <v>0</v>
      </c>
      <c r="K53">
        <f ca="1"/>
        <v>1</v>
      </c>
      <c r="L53">
        <f ca="1"/>
        <v>1</v>
      </c>
    </row>
    <row r="54" spans="1:12" x14ac:dyDescent="0.3">
      <c r="A54">
        <f ca="1"/>
        <v>355582348</v>
      </c>
      <c r="B54">
        <f ca="1"/>
        <v>11130</v>
      </c>
      <c r="C54">
        <f ca="1"/>
        <v>0</v>
      </c>
      <c r="D54">
        <f ca="1"/>
        <v>0</v>
      </c>
      <c r="E54">
        <f ca="1"/>
        <v>5131</v>
      </c>
      <c r="F54">
        <f ca="1"/>
        <v>2</v>
      </c>
      <c r="G54">
        <f ca="1"/>
        <v>1</v>
      </c>
      <c r="H54">
        <f ca="1"/>
        <v>0</v>
      </c>
      <c r="I54">
        <f ca="1"/>
        <v>0</v>
      </c>
      <c r="J54">
        <f ca="1"/>
        <v>1</v>
      </c>
      <c r="K54">
        <f ca="1"/>
        <v>0</v>
      </c>
      <c r="L54">
        <f ca="1"/>
        <v>1</v>
      </c>
    </row>
    <row r="55" spans="1:12" x14ac:dyDescent="0.3">
      <c r="A55">
        <f ca="1"/>
        <v>393188758</v>
      </c>
      <c r="B55">
        <f ca="1"/>
        <v>11130</v>
      </c>
      <c r="C55">
        <f ca="1"/>
        <v>0</v>
      </c>
      <c r="D55">
        <f ca="1"/>
        <v>0</v>
      </c>
      <c r="E55">
        <f ca="1"/>
        <v>5131</v>
      </c>
      <c r="F55">
        <f ca="1"/>
        <v>1</v>
      </c>
      <c r="G55">
        <f ca="1"/>
        <v>1</v>
      </c>
      <c r="H55">
        <f ca="1"/>
        <v>0</v>
      </c>
      <c r="I55">
        <f ca="1"/>
        <v>1</v>
      </c>
      <c r="J55">
        <f ca="1"/>
        <v>0</v>
      </c>
      <c r="K55">
        <f ca="1"/>
        <v>0</v>
      </c>
      <c r="L55">
        <f ca="1"/>
        <v>1</v>
      </c>
    </row>
    <row r="56" spans="1:12" x14ac:dyDescent="0.3">
      <c r="A56">
        <f ca="1"/>
        <v>295224519</v>
      </c>
      <c r="B56">
        <f ca="1"/>
        <v>11130</v>
      </c>
      <c r="C56">
        <f ca="1"/>
        <v>10</v>
      </c>
      <c r="D56">
        <f ca="1"/>
        <v>0</v>
      </c>
      <c r="E56">
        <f ca="1"/>
        <v>5131</v>
      </c>
      <c r="F56">
        <f ca="1"/>
        <v>2</v>
      </c>
      <c r="G56">
        <f ca="1"/>
        <v>1</v>
      </c>
      <c r="H56">
        <f ca="1"/>
        <v>0</v>
      </c>
      <c r="I56">
        <f ca="1"/>
        <v>1</v>
      </c>
      <c r="J56">
        <f ca="1"/>
        <v>1</v>
      </c>
      <c r="K56">
        <f ca="1"/>
        <v>0</v>
      </c>
      <c r="L56">
        <f ca="1"/>
        <v>1</v>
      </c>
    </row>
    <row r="57" spans="1:12" x14ac:dyDescent="0.3">
      <c r="A57">
        <f ca="1"/>
        <v>64220996</v>
      </c>
      <c r="B57">
        <f ca="1"/>
        <v>11130</v>
      </c>
      <c r="C57">
        <f ca="1"/>
        <v>10</v>
      </c>
      <c r="D57">
        <f ca="1"/>
        <v>0</v>
      </c>
      <c r="E57">
        <f ca="1"/>
        <v>5131</v>
      </c>
      <c r="F57">
        <f ca="1"/>
        <v>1</v>
      </c>
      <c r="G57">
        <f ca="1"/>
        <v>1</v>
      </c>
      <c r="H57">
        <f ca="1"/>
        <v>0</v>
      </c>
      <c r="I57">
        <f ca="1"/>
        <v>0</v>
      </c>
      <c r="J57">
        <f ca="1"/>
        <v>0</v>
      </c>
      <c r="K57">
        <f ca="1"/>
        <v>0</v>
      </c>
      <c r="L57">
        <f ca="1"/>
        <v>1</v>
      </c>
    </row>
    <row r="58" spans="1:12" x14ac:dyDescent="0.3">
      <c r="A58">
        <f ca="1"/>
        <v>548233890</v>
      </c>
      <c r="B58">
        <f ca="1"/>
        <v>11130</v>
      </c>
      <c r="C58">
        <f ca="1"/>
        <v>11</v>
      </c>
      <c r="D58">
        <f ca="1"/>
        <v>0</v>
      </c>
      <c r="E58">
        <f ca="1"/>
        <v>1130</v>
      </c>
      <c r="F58">
        <f ca="1"/>
        <v>1</v>
      </c>
      <c r="G58">
        <f ca="1"/>
        <v>1</v>
      </c>
      <c r="H58">
        <f ca="1"/>
        <v>0</v>
      </c>
      <c r="I58">
        <f ca="1"/>
        <v>0</v>
      </c>
      <c r="J58">
        <f ca="1"/>
        <v>0</v>
      </c>
      <c r="K58">
        <f ca="1"/>
        <v>1</v>
      </c>
      <c r="L58">
        <f ca="1"/>
        <v>1</v>
      </c>
    </row>
    <row r="59" spans="1:12" x14ac:dyDescent="0.3">
      <c r="A59">
        <f ca="1"/>
        <v>158943534</v>
      </c>
      <c r="B59">
        <f ca="1"/>
        <v>11200</v>
      </c>
      <c r="C59">
        <f ca="1"/>
        <v>0</v>
      </c>
      <c r="D59">
        <f ca="1"/>
        <v>0</v>
      </c>
      <c r="E59">
        <f ca="1"/>
        <v>5111</v>
      </c>
      <c r="F59">
        <f ca="1"/>
        <v>2</v>
      </c>
      <c r="G59">
        <f ca="1"/>
        <v>1</v>
      </c>
      <c r="H59">
        <f ca="1"/>
        <v>0</v>
      </c>
      <c r="I59">
        <f ca="1"/>
        <v>0</v>
      </c>
      <c r="J59">
        <f ca="1"/>
        <v>1</v>
      </c>
      <c r="K59">
        <f ca="1"/>
        <v>0</v>
      </c>
      <c r="L59">
        <f ca="1"/>
        <v>1</v>
      </c>
    </row>
    <row r="60" spans="1:12" x14ac:dyDescent="0.3">
      <c r="A60">
        <f ca="1"/>
        <v>821394978</v>
      </c>
      <c r="B60">
        <f ca="1"/>
        <v>11200</v>
      </c>
      <c r="C60">
        <f ca="1"/>
        <v>0</v>
      </c>
      <c r="D60">
        <f ca="1"/>
        <v>0</v>
      </c>
      <c r="E60">
        <f ca="1"/>
        <v>5111</v>
      </c>
      <c r="F60">
        <f ca="1"/>
        <v>1</v>
      </c>
      <c r="G60">
        <f ca="1"/>
        <v>1</v>
      </c>
      <c r="H60">
        <f ca="1"/>
        <v>0</v>
      </c>
      <c r="I60">
        <f ca="1"/>
        <v>1</v>
      </c>
      <c r="J60">
        <f ca="1"/>
        <v>0</v>
      </c>
      <c r="K60">
        <f ca="1"/>
        <v>0</v>
      </c>
      <c r="L60">
        <f ca="1"/>
        <v>1</v>
      </c>
    </row>
    <row r="61" spans="1:12" x14ac:dyDescent="0.3">
      <c r="A61">
        <f ca="1"/>
        <v>81301594</v>
      </c>
      <c r="B61">
        <f ca="1"/>
        <v>11200</v>
      </c>
      <c r="C61">
        <f ca="1"/>
        <v>10</v>
      </c>
      <c r="D61">
        <f ca="1"/>
        <v>0</v>
      </c>
      <c r="E61">
        <f ca="1"/>
        <v>5111</v>
      </c>
      <c r="F61">
        <f ca="1"/>
        <v>2</v>
      </c>
      <c r="G61">
        <f ca="1"/>
        <v>1</v>
      </c>
      <c r="H61">
        <f ca="1"/>
        <v>0</v>
      </c>
      <c r="I61">
        <f ca="1"/>
        <v>1</v>
      </c>
      <c r="J61">
        <f ca="1"/>
        <v>1</v>
      </c>
      <c r="K61">
        <f ca="1"/>
        <v>0</v>
      </c>
      <c r="L61">
        <f ca="1"/>
        <v>1</v>
      </c>
    </row>
    <row r="62" spans="1:12" x14ac:dyDescent="0.3">
      <c r="A62">
        <f ca="1"/>
        <v>978453389</v>
      </c>
      <c r="B62">
        <f ca="1"/>
        <v>11200</v>
      </c>
      <c r="C62">
        <f ca="1"/>
        <v>10</v>
      </c>
      <c r="D62">
        <f ca="1"/>
        <v>0</v>
      </c>
      <c r="E62">
        <f ca="1"/>
        <v>5111</v>
      </c>
      <c r="F62">
        <f ca="1"/>
        <v>1</v>
      </c>
      <c r="G62">
        <f ca="1"/>
        <v>1</v>
      </c>
      <c r="H62">
        <f ca="1"/>
        <v>0</v>
      </c>
      <c r="I62">
        <f ca="1"/>
        <v>0</v>
      </c>
      <c r="J62">
        <f ca="1"/>
        <v>0</v>
      </c>
      <c r="K62">
        <f ca="1"/>
        <v>0</v>
      </c>
      <c r="L62">
        <f ca="1"/>
        <v>1</v>
      </c>
    </row>
    <row r="63" spans="1:12" x14ac:dyDescent="0.3">
      <c r="A63">
        <f ca="1"/>
        <v>974818499</v>
      </c>
      <c r="B63">
        <f ca="1"/>
        <v>11200</v>
      </c>
      <c r="C63">
        <f ca="1"/>
        <v>11</v>
      </c>
      <c r="D63">
        <f ca="1"/>
        <v>0</v>
      </c>
      <c r="E63">
        <f ca="1"/>
        <v>1200</v>
      </c>
      <c r="F63">
        <f ca="1"/>
        <v>1</v>
      </c>
      <c r="G63">
        <f ca="1"/>
        <v>1</v>
      </c>
      <c r="H63">
        <f ca="1"/>
        <v>0</v>
      </c>
      <c r="I63">
        <f ca="1"/>
        <v>0</v>
      </c>
      <c r="J63">
        <f ca="1"/>
        <v>0</v>
      </c>
      <c r="K63">
        <f ca="1"/>
        <v>1</v>
      </c>
      <c r="L63">
        <f ca="1"/>
        <v>1</v>
      </c>
    </row>
    <row r="64" spans="1:12" x14ac:dyDescent="0.3">
      <c r="A64">
        <f ca="1"/>
        <v>560483576</v>
      </c>
      <c r="B64">
        <f ca="1"/>
        <v>11210</v>
      </c>
      <c r="C64">
        <f ca="1"/>
        <v>0</v>
      </c>
      <c r="D64">
        <f ca="1"/>
        <v>0</v>
      </c>
      <c r="E64">
        <f ca="1"/>
        <v>5111</v>
      </c>
      <c r="F64">
        <f ca="1"/>
        <v>2</v>
      </c>
      <c r="G64">
        <f ca="1"/>
        <v>1</v>
      </c>
      <c r="H64">
        <f ca="1"/>
        <v>0</v>
      </c>
      <c r="I64">
        <f ca="1"/>
        <v>0</v>
      </c>
      <c r="J64">
        <f ca="1"/>
        <v>1</v>
      </c>
      <c r="K64">
        <f ca="1"/>
        <v>0</v>
      </c>
      <c r="L64">
        <f ca="1"/>
        <v>1</v>
      </c>
    </row>
    <row r="65" spans="1:12" x14ac:dyDescent="0.3">
      <c r="A65">
        <f ca="1"/>
        <v>392791746</v>
      </c>
      <c r="B65">
        <f ca="1"/>
        <v>11210</v>
      </c>
      <c r="C65">
        <f ca="1"/>
        <v>0</v>
      </c>
      <c r="D65">
        <f ca="1"/>
        <v>0</v>
      </c>
      <c r="E65">
        <f ca="1"/>
        <v>5111</v>
      </c>
      <c r="F65">
        <f ca="1"/>
        <v>1</v>
      </c>
      <c r="G65">
        <f ca="1"/>
        <v>1</v>
      </c>
      <c r="H65">
        <f ca="1"/>
        <v>0</v>
      </c>
      <c r="I65">
        <f ca="1"/>
        <v>1</v>
      </c>
      <c r="J65">
        <f ca="1"/>
        <v>0</v>
      </c>
      <c r="K65">
        <f ca="1"/>
        <v>0</v>
      </c>
      <c r="L65">
        <f ca="1"/>
        <v>1</v>
      </c>
    </row>
    <row r="66" spans="1:12" x14ac:dyDescent="0.3">
      <c r="A66">
        <f ca="1"/>
        <v>409845969</v>
      </c>
      <c r="B66">
        <f ca="1"/>
        <v>11210</v>
      </c>
      <c r="C66">
        <f ca="1"/>
        <v>10</v>
      </c>
      <c r="D66">
        <f ca="1"/>
        <v>0</v>
      </c>
      <c r="E66">
        <f ca="1"/>
        <v>5111</v>
      </c>
      <c r="F66">
        <f ca="1"/>
        <v>2</v>
      </c>
      <c r="G66">
        <f ca="1"/>
        <v>1</v>
      </c>
      <c r="H66">
        <f ca="1"/>
        <v>0</v>
      </c>
      <c r="I66">
        <f ca="1"/>
        <v>1</v>
      </c>
      <c r="J66">
        <f ca="1"/>
        <v>1</v>
      </c>
      <c r="K66">
        <f ca="1"/>
        <v>0</v>
      </c>
      <c r="L66">
        <f ca="1"/>
        <v>1</v>
      </c>
    </row>
    <row r="67" spans="1:12" x14ac:dyDescent="0.3">
      <c r="A67">
        <f ca="1"/>
        <v>820616583</v>
      </c>
      <c r="B67">
        <f ca="1"/>
        <v>11210</v>
      </c>
      <c r="C67">
        <f ca="1"/>
        <v>10</v>
      </c>
      <c r="D67">
        <f ca="1"/>
        <v>0</v>
      </c>
      <c r="E67">
        <f ca="1"/>
        <v>5111</v>
      </c>
      <c r="F67">
        <f ca="1"/>
        <v>1</v>
      </c>
      <c r="G67">
        <f ca="1"/>
        <v>1</v>
      </c>
      <c r="H67">
        <f ca="1"/>
        <v>0</v>
      </c>
      <c r="I67">
        <f ca="1"/>
        <v>0</v>
      </c>
      <c r="J67">
        <f ca="1"/>
        <v>0</v>
      </c>
      <c r="K67">
        <f ca="1"/>
        <v>0</v>
      </c>
      <c r="L67">
        <f ca="1"/>
        <v>1</v>
      </c>
    </row>
    <row r="68" spans="1:12" x14ac:dyDescent="0.3">
      <c r="A68">
        <f ca="1"/>
        <v>13383615</v>
      </c>
      <c r="B68">
        <f ca="1"/>
        <v>11210</v>
      </c>
      <c r="C68">
        <f ca="1"/>
        <v>11</v>
      </c>
      <c r="D68">
        <f ca="1"/>
        <v>0</v>
      </c>
      <c r="E68">
        <f ca="1"/>
        <v>1210</v>
      </c>
      <c r="F68">
        <f ca="1"/>
        <v>1</v>
      </c>
      <c r="G68">
        <f ca="1"/>
        <v>1</v>
      </c>
      <c r="H68">
        <f ca="1"/>
        <v>0</v>
      </c>
      <c r="I68">
        <f ca="1"/>
        <v>0</v>
      </c>
      <c r="J68">
        <f ca="1"/>
        <v>0</v>
      </c>
      <c r="K68">
        <f ca="1"/>
        <v>1</v>
      </c>
      <c r="L68">
        <f ca="1"/>
        <v>1</v>
      </c>
    </row>
    <row r="69" spans="1:12" x14ac:dyDescent="0.3">
      <c r="A69">
        <f ca="1"/>
        <v>264459508</v>
      </c>
      <c r="B69">
        <f ca="1"/>
        <v>11220</v>
      </c>
      <c r="C69">
        <f ca="1"/>
        <v>0</v>
      </c>
      <c r="D69">
        <f ca="1"/>
        <v>0</v>
      </c>
      <c r="E69">
        <f ca="1"/>
        <v>5111</v>
      </c>
      <c r="F69">
        <f ca="1"/>
        <v>2</v>
      </c>
      <c r="G69">
        <f ca="1"/>
        <v>1</v>
      </c>
      <c r="H69">
        <f ca="1"/>
        <v>0</v>
      </c>
      <c r="I69">
        <f ca="1"/>
        <v>0</v>
      </c>
      <c r="J69">
        <f ca="1"/>
        <v>1</v>
      </c>
      <c r="K69">
        <f ca="1"/>
        <v>0</v>
      </c>
      <c r="L69">
        <f ca="1"/>
        <v>1</v>
      </c>
    </row>
    <row r="70" spans="1:12" x14ac:dyDescent="0.3">
      <c r="A70">
        <f ca="1"/>
        <v>704143662</v>
      </c>
      <c r="B70">
        <f ca="1"/>
        <v>11220</v>
      </c>
      <c r="C70">
        <f ca="1"/>
        <v>0</v>
      </c>
      <c r="D70">
        <f ca="1"/>
        <v>0</v>
      </c>
      <c r="E70">
        <f ca="1"/>
        <v>5111</v>
      </c>
      <c r="F70">
        <f ca="1"/>
        <v>1</v>
      </c>
      <c r="G70">
        <f ca="1"/>
        <v>1</v>
      </c>
      <c r="H70">
        <f ca="1"/>
        <v>0</v>
      </c>
      <c r="I70">
        <f ca="1"/>
        <v>1</v>
      </c>
      <c r="J70">
        <f ca="1"/>
        <v>0</v>
      </c>
      <c r="K70">
        <f ca="1"/>
        <v>0</v>
      </c>
      <c r="L70">
        <f ca="1"/>
        <v>1</v>
      </c>
    </row>
    <row r="71" spans="1:12" x14ac:dyDescent="0.3">
      <c r="A71">
        <f ca="1"/>
        <v>412381627</v>
      </c>
      <c r="B71">
        <f ca="1"/>
        <v>11220</v>
      </c>
      <c r="C71">
        <f ca="1"/>
        <v>10</v>
      </c>
      <c r="D71">
        <f ca="1"/>
        <v>0</v>
      </c>
      <c r="E71">
        <f ca="1"/>
        <v>5111</v>
      </c>
      <c r="F71">
        <f ca="1"/>
        <v>2</v>
      </c>
      <c r="G71">
        <f ca="1"/>
        <v>1</v>
      </c>
      <c r="H71">
        <f ca="1"/>
        <v>0</v>
      </c>
      <c r="I71">
        <f ca="1"/>
        <v>1</v>
      </c>
      <c r="J71">
        <f ca="1"/>
        <v>1</v>
      </c>
      <c r="K71">
        <f ca="1"/>
        <v>0</v>
      </c>
      <c r="L71">
        <f ca="1"/>
        <v>1</v>
      </c>
    </row>
    <row r="72" spans="1:12" x14ac:dyDescent="0.3">
      <c r="A72">
        <f ca="1"/>
        <v>912359907</v>
      </c>
      <c r="B72">
        <f ca="1"/>
        <v>11220</v>
      </c>
      <c r="C72">
        <f ca="1"/>
        <v>10</v>
      </c>
      <c r="D72">
        <f ca="1"/>
        <v>0</v>
      </c>
      <c r="E72">
        <f ca="1"/>
        <v>5111</v>
      </c>
      <c r="F72">
        <f ca="1"/>
        <v>1</v>
      </c>
      <c r="G72">
        <f ca="1"/>
        <v>1</v>
      </c>
      <c r="H72">
        <f ca="1"/>
        <v>0</v>
      </c>
      <c r="I72">
        <f ca="1"/>
        <v>0</v>
      </c>
      <c r="J72">
        <f ca="1"/>
        <v>0</v>
      </c>
      <c r="K72">
        <f ca="1"/>
        <v>0</v>
      </c>
      <c r="L72">
        <f ca="1"/>
        <v>1</v>
      </c>
    </row>
    <row r="73" spans="1:12" x14ac:dyDescent="0.3">
      <c r="A73">
        <f ca="1"/>
        <v>180520205</v>
      </c>
      <c r="B73">
        <f ca="1"/>
        <v>11220</v>
      </c>
      <c r="C73">
        <f ca="1"/>
        <v>11</v>
      </c>
      <c r="D73">
        <f ca="1"/>
        <v>0</v>
      </c>
      <c r="E73">
        <f ca="1"/>
        <v>1220</v>
      </c>
      <c r="F73">
        <f ca="1"/>
        <v>1</v>
      </c>
      <c r="G73">
        <f ca="1"/>
        <v>1</v>
      </c>
      <c r="H73">
        <f ca="1"/>
        <v>0</v>
      </c>
      <c r="I73">
        <f ca="1"/>
        <v>0</v>
      </c>
      <c r="J73">
        <f ca="1"/>
        <v>0</v>
      </c>
      <c r="K73">
        <f ca="1"/>
        <v>1</v>
      </c>
      <c r="L73">
        <f ca="1"/>
        <v>1</v>
      </c>
    </row>
    <row r="74" spans="1:12" x14ac:dyDescent="0.3">
      <c r="A74">
        <f ca="1"/>
        <v>89529896</v>
      </c>
      <c r="B74">
        <f ca="1"/>
        <v>11230</v>
      </c>
      <c r="C74">
        <f ca="1"/>
        <v>0</v>
      </c>
      <c r="D74">
        <f ca="1"/>
        <v>0</v>
      </c>
      <c r="E74">
        <f ca="1"/>
        <v>5111</v>
      </c>
      <c r="F74">
        <f ca="1"/>
        <v>2</v>
      </c>
      <c r="G74">
        <f ca="1"/>
        <v>1</v>
      </c>
      <c r="H74">
        <f ca="1"/>
        <v>0</v>
      </c>
      <c r="I74">
        <f ca="1"/>
        <v>0</v>
      </c>
      <c r="J74">
        <f ca="1"/>
        <v>1</v>
      </c>
      <c r="K74">
        <f ca="1"/>
        <v>0</v>
      </c>
      <c r="L74">
        <f ca="1"/>
        <v>1</v>
      </c>
    </row>
    <row r="75" spans="1:12" x14ac:dyDescent="0.3">
      <c r="A75">
        <f ca="1"/>
        <v>367065081</v>
      </c>
      <c r="B75">
        <f ca="1"/>
        <v>11230</v>
      </c>
      <c r="C75">
        <f ca="1"/>
        <v>0</v>
      </c>
      <c r="D75">
        <f ca="1"/>
        <v>0</v>
      </c>
      <c r="E75">
        <f ca="1"/>
        <v>5111</v>
      </c>
      <c r="F75">
        <f ca="1"/>
        <v>1</v>
      </c>
      <c r="G75">
        <f ca="1"/>
        <v>1</v>
      </c>
      <c r="H75">
        <f ca="1"/>
        <v>0</v>
      </c>
      <c r="I75">
        <f ca="1"/>
        <v>1</v>
      </c>
      <c r="J75">
        <f ca="1"/>
        <v>0</v>
      </c>
      <c r="K75">
        <f ca="1"/>
        <v>0</v>
      </c>
      <c r="L75">
        <f ca="1"/>
        <v>1</v>
      </c>
    </row>
    <row r="76" spans="1:12" x14ac:dyDescent="0.3">
      <c r="A76">
        <f ca="1"/>
        <v>739064863</v>
      </c>
      <c r="B76">
        <f ca="1"/>
        <v>11230</v>
      </c>
      <c r="C76">
        <f ca="1"/>
        <v>10</v>
      </c>
      <c r="D76">
        <f ca="1"/>
        <v>0</v>
      </c>
      <c r="E76">
        <f ca="1"/>
        <v>5111</v>
      </c>
      <c r="F76">
        <f ca="1"/>
        <v>2</v>
      </c>
      <c r="G76">
        <f ca="1"/>
        <v>1</v>
      </c>
      <c r="H76">
        <f ca="1"/>
        <v>0</v>
      </c>
      <c r="I76">
        <f ca="1"/>
        <v>1</v>
      </c>
      <c r="J76">
        <f ca="1"/>
        <v>1</v>
      </c>
      <c r="K76">
        <f ca="1"/>
        <v>0</v>
      </c>
      <c r="L76">
        <f ca="1"/>
        <v>1</v>
      </c>
    </row>
    <row r="77" spans="1:12" x14ac:dyDescent="0.3">
      <c r="A77">
        <f ca="1"/>
        <v>951973779</v>
      </c>
      <c r="B77">
        <f ca="1"/>
        <v>11230</v>
      </c>
      <c r="C77">
        <f ca="1"/>
        <v>10</v>
      </c>
      <c r="D77">
        <f ca="1"/>
        <v>0</v>
      </c>
      <c r="E77">
        <f ca="1"/>
        <v>5111</v>
      </c>
      <c r="F77">
        <f ca="1"/>
        <v>1</v>
      </c>
      <c r="G77">
        <f ca="1"/>
        <v>1</v>
      </c>
      <c r="H77">
        <f ca="1"/>
        <v>0</v>
      </c>
      <c r="I77">
        <f ca="1"/>
        <v>0</v>
      </c>
      <c r="J77">
        <f ca="1"/>
        <v>0</v>
      </c>
      <c r="K77">
        <f ca="1"/>
        <v>0</v>
      </c>
      <c r="L77">
        <f ca="1"/>
        <v>1</v>
      </c>
    </row>
    <row r="78" spans="1:12" x14ac:dyDescent="0.3">
      <c r="A78">
        <f ca="1"/>
        <v>484352415</v>
      </c>
      <c r="B78">
        <f ca="1"/>
        <v>11230</v>
      </c>
      <c r="C78">
        <f ca="1"/>
        <v>11</v>
      </c>
      <c r="D78">
        <f ca="1"/>
        <v>0</v>
      </c>
      <c r="E78">
        <f ca="1"/>
        <v>1230</v>
      </c>
      <c r="F78">
        <f ca="1"/>
        <v>1</v>
      </c>
      <c r="G78">
        <f ca="1"/>
        <v>1</v>
      </c>
      <c r="H78">
        <f ca="1"/>
        <v>0</v>
      </c>
      <c r="I78">
        <f ca="1"/>
        <v>0</v>
      </c>
      <c r="J78">
        <f ca="1"/>
        <v>0</v>
      </c>
      <c r="K78">
        <f ca="1"/>
        <v>1</v>
      </c>
      <c r="L78">
        <f ca="1"/>
        <v>1</v>
      </c>
    </row>
    <row r="79" spans="1:12" x14ac:dyDescent="0.3">
      <c r="A79">
        <f ca="1"/>
        <v>508092439</v>
      </c>
      <c r="B79">
        <f ca="1"/>
        <v>11300</v>
      </c>
      <c r="C79">
        <f ca="1"/>
        <v>0</v>
      </c>
      <c r="D79">
        <f ca="1"/>
        <v>0</v>
      </c>
      <c r="E79">
        <f ca="1"/>
        <v>5111</v>
      </c>
      <c r="F79">
        <f ca="1"/>
        <v>2</v>
      </c>
      <c r="G79">
        <f ca="1"/>
        <v>1</v>
      </c>
      <c r="H79">
        <f ca="1"/>
        <v>0</v>
      </c>
      <c r="I79">
        <f ca="1"/>
        <v>0</v>
      </c>
      <c r="J79">
        <f ca="1"/>
        <v>1</v>
      </c>
      <c r="K79">
        <f ca="1"/>
        <v>0</v>
      </c>
      <c r="L79">
        <f ca="1"/>
        <v>1</v>
      </c>
    </row>
    <row r="80" spans="1:12" x14ac:dyDescent="0.3">
      <c r="A80">
        <f ca="1"/>
        <v>217642880</v>
      </c>
      <c r="B80">
        <f ca="1"/>
        <v>11300</v>
      </c>
      <c r="C80">
        <f ca="1"/>
        <v>0</v>
      </c>
      <c r="D80">
        <f ca="1"/>
        <v>0</v>
      </c>
      <c r="E80">
        <f ca="1"/>
        <v>5111</v>
      </c>
      <c r="F80">
        <f ca="1"/>
        <v>1</v>
      </c>
      <c r="G80">
        <f ca="1"/>
        <v>1</v>
      </c>
      <c r="H80">
        <f ca="1"/>
        <v>0</v>
      </c>
      <c r="I80">
        <f ca="1"/>
        <v>1</v>
      </c>
      <c r="J80">
        <f ca="1"/>
        <v>0</v>
      </c>
      <c r="K80">
        <f ca="1"/>
        <v>0</v>
      </c>
      <c r="L80">
        <f ca="1"/>
        <v>1</v>
      </c>
    </row>
    <row r="81" spans="1:12" x14ac:dyDescent="0.3">
      <c r="A81">
        <f ca="1"/>
        <v>985193024</v>
      </c>
      <c r="B81">
        <f ca="1"/>
        <v>11300</v>
      </c>
      <c r="C81">
        <f ca="1"/>
        <v>10</v>
      </c>
      <c r="D81">
        <f ca="1"/>
        <v>0</v>
      </c>
      <c r="E81">
        <f ca="1"/>
        <v>5111</v>
      </c>
      <c r="F81">
        <f ca="1"/>
        <v>2</v>
      </c>
      <c r="G81">
        <f ca="1"/>
        <v>1</v>
      </c>
      <c r="H81">
        <f ca="1"/>
        <v>0</v>
      </c>
      <c r="I81">
        <f ca="1"/>
        <v>1</v>
      </c>
      <c r="J81">
        <f ca="1"/>
        <v>1</v>
      </c>
      <c r="K81">
        <f ca="1"/>
        <v>0</v>
      </c>
      <c r="L81">
        <f ca="1"/>
        <v>1</v>
      </c>
    </row>
    <row r="82" spans="1:12" x14ac:dyDescent="0.3">
      <c r="A82">
        <f ca="1"/>
        <v>834262177</v>
      </c>
      <c r="B82">
        <f ca="1"/>
        <v>11300</v>
      </c>
      <c r="C82">
        <f ca="1"/>
        <v>10</v>
      </c>
      <c r="D82">
        <f ca="1"/>
        <v>0</v>
      </c>
      <c r="E82">
        <f ca="1"/>
        <v>5111</v>
      </c>
      <c r="F82">
        <f ca="1"/>
        <v>1</v>
      </c>
      <c r="G82">
        <f ca="1"/>
        <v>1</v>
      </c>
      <c r="H82">
        <f ca="1"/>
        <v>0</v>
      </c>
      <c r="I82">
        <f ca="1"/>
        <v>0</v>
      </c>
      <c r="J82">
        <f ca="1"/>
        <v>0</v>
      </c>
      <c r="K82">
        <f ca="1"/>
        <v>0</v>
      </c>
      <c r="L82">
        <f ca="1"/>
        <v>1</v>
      </c>
    </row>
    <row r="83" spans="1:12" x14ac:dyDescent="0.3">
      <c r="A83">
        <f ca="1"/>
        <v>319391392</v>
      </c>
      <c r="B83">
        <f ca="1"/>
        <v>11300</v>
      </c>
      <c r="C83">
        <f ca="1"/>
        <v>11</v>
      </c>
      <c r="D83">
        <f ca="1"/>
        <v>0</v>
      </c>
      <c r="E83">
        <f ca="1"/>
        <v>1300</v>
      </c>
      <c r="F83">
        <f ca="1"/>
        <v>1</v>
      </c>
      <c r="G83">
        <f ca="1"/>
        <v>1</v>
      </c>
      <c r="H83">
        <f ca="1"/>
        <v>0</v>
      </c>
      <c r="I83">
        <f ca="1"/>
        <v>0</v>
      </c>
      <c r="J83">
        <f ca="1"/>
        <v>0</v>
      </c>
      <c r="K83">
        <f ca="1"/>
        <v>1</v>
      </c>
      <c r="L83">
        <f ca="1"/>
        <v>1</v>
      </c>
    </row>
    <row r="84" spans="1:12" x14ac:dyDescent="0.3">
      <c r="A84">
        <f ca="1"/>
        <v>770597008</v>
      </c>
      <c r="B84">
        <f ca="1"/>
        <v>11310</v>
      </c>
      <c r="C84">
        <f ca="1"/>
        <v>0</v>
      </c>
      <c r="D84">
        <f ca="1"/>
        <v>0</v>
      </c>
      <c r="E84">
        <f ca="1"/>
        <v>5111</v>
      </c>
      <c r="F84">
        <f ca="1"/>
        <v>2</v>
      </c>
      <c r="G84">
        <f ca="1"/>
        <v>1</v>
      </c>
      <c r="H84">
        <f ca="1"/>
        <v>0</v>
      </c>
      <c r="I84">
        <f ca="1"/>
        <v>0</v>
      </c>
      <c r="J84">
        <f ca="1"/>
        <v>1</v>
      </c>
      <c r="K84">
        <f ca="1"/>
        <v>0</v>
      </c>
      <c r="L84">
        <f ca="1"/>
        <v>1</v>
      </c>
    </row>
    <row r="85" spans="1:12" x14ac:dyDescent="0.3">
      <c r="A85">
        <f ca="1"/>
        <v>451008389</v>
      </c>
      <c r="B85">
        <f ca="1"/>
        <v>11310</v>
      </c>
      <c r="C85">
        <f ca="1"/>
        <v>0</v>
      </c>
      <c r="D85">
        <f ca="1"/>
        <v>0</v>
      </c>
      <c r="E85">
        <f ca="1"/>
        <v>5111</v>
      </c>
      <c r="F85">
        <f ca="1"/>
        <v>1</v>
      </c>
      <c r="G85">
        <f ca="1"/>
        <v>1</v>
      </c>
      <c r="H85">
        <f ca="1"/>
        <v>0</v>
      </c>
      <c r="I85">
        <f ca="1"/>
        <v>1</v>
      </c>
      <c r="J85">
        <f ca="1"/>
        <v>0</v>
      </c>
      <c r="K85">
        <f ca="1"/>
        <v>0</v>
      </c>
      <c r="L85">
        <f ca="1"/>
        <v>1</v>
      </c>
    </row>
    <row r="86" spans="1:12" x14ac:dyDescent="0.3">
      <c r="A86">
        <f ca="1"/>
        <v>304552906</v>
      </c>
      <c r="B86">
        <f ca="1"/>
        <v>11310</v>
      </c>
      <c r="C86">
        <f ca="1"/>
        <v>10</v>
      </c>
      <c r="D86">
        <f ca="1"/>
        <v>0</v>
      </c>
      <c r="E86">
        <f ca="1"/>
        <v>5111</v>
      </c>
      <c r="F86">
        <f ca="1"/>
        <v>2</v>
      </c>
      <c r="G86">
        <f ca="1"/>
        <v>1</v>
      </c>
      <c r="H86">
        <f ca="1"/>
        <v>0</v>
      </c>
      <c r="I86">
        <f ca="1"/>
        <v>1</v>
      </c>
      <c r="J86">
        <f ca="1"/>
        <v>1</v>
      </c>
      <c r="K86">
        <f ca="1"/>
        <v>0</v>
      </c>
      <c r="L86">
        <f ca="1"/>
        <v>1</v>
      </c>
    </row>
    <row r="87" spans="1:12" x14ac:dyDescent="0.3">
      <c r="A87">
        <f ca="1"/>
        <v>541399782</v>
      </c>
      <c r="B87">
        <f ca="1"/>
        <v>11310</v>
      </c>
      <c r="C87">
        <f ca="1"/>
        <v>10</v>
      </c>
      <c r="D87">
        <f ca="1"/>
        <v>0</v>
      </c>
      <c r="E87">
        <f ca="1"/>
        <v>5111</v>
      </c>
      <c r="F87">
        <f ca="1"/>
        <v>1</v>
      </c>
      <c r="G87">
        <f ca="1"/>
        <v>1</v>
      </c>
      <c r="H87">
        <f ca="1"/>
        <v>0</v>
      </c>
      <c r="I87">
        <f ca="1"/>
        <v>0</v>
      </c>
      <c r="J87">
        <f ca="1"/>
        <v>0</v>
      </c>
      <c r="K87">
        <f ca="1"/>
        <v>0</v>
      </c>
      <c r="L87">
        <f ca="1"/>
        <v>1</v>
      </c>
    </row>
    <row r="88" spans="1:12" x14ac:dyDescent="0.3">
      <c r="A88">
        <f ca="1"/>
        <v>632522481</v>
      </c>
      <c r="B88">
        <f ca="1"/>
        <v>11310</v>
      </c>
      <c r="C88">
        <f ca="1"/>
        <v>11</v>
      </c>
      <c r="D88">
        <f ca="1"/>
        <v>0</v>
      </c>
      <c r="E88">
        <f ca="1"/>
        <v>1310</v>
      </c>
      <c r="F88">
        <f ca="1"/>
        <v>1</v>
      </c>
      <c r="G88">
        <f ca="1"/>
        <v>1</v>
      </c>
      <c r="H88">
        <f ca="1"/>
        <v>0</v>
      </c>
      <c r="I88">
        <f ca="1"/>
        <v>0</v>
      </c>
      <c r="J88">
        <f ca="1"/>
        <v>0</v>
      </c>
      <c r="K88">
        <f ca="1"/>
        <v>1</v>
      </c>
      <c r="L88">
        <f ca="1"/>
        <v>1</v>
      </c>
    </row>
    <row r="89" spans="1:12" x14ac:dyDescent="0.3">
      <c r="A89">
        <f ca="1"/>
        <v>320740076</v>
      </c>
      <c r="B89">
        <f ca="1"/>
        <v>11320</v>
      </c>
      <c r="C89">
        <f ca="1"/>
        <v>0</v>
      </c>
      <c r="D89">
        <f ca="1"/>
        <v>0</v>
      </c>
      <c r="E89">
        <f ca="1"/>
        <v>5111</v>
      </c>
      <c r="F89">
        <f ca="1"/>
        <v>2</v>
      </c>
      <c r="G89">
        <f ca="1"/>
        <v>1</v>
      </c>
      <c r="H89">
        <f ca="1"/>
        <v>0</v>
      </c>
      <c r="I89">
        <f ca="1"/>
        <v>0</v>
      </c>
      <c r="J89">
        <f ca="1"/>
        <v>1</v>
      </c>
      <c r="K89">
        <f ca="1"/>
        <v>0</v>
      </c>
      <c r="L89">
        <f ca="1"/>
        <v>1</v>
      </c>
    </row>
    <row r="90" spans="1:12" x14ac:dyDescent="0.3">
      <c r="A90">
        <f ca="1"/>
        <v>397498166</v>
      </c>
      <c r="B90">
        <f ca="1"/>
        <v>11320</v>
      </c>
      <c r="C90">
        <f ca="1"/>
        <v>0</v>
      </c>
      <c r="D90">
        <f ca="1"/>
        <v>0</v>
      </c>
      <c r="E90">
        <f ca="1"/>
        <v>5111</v>
      </c>
      <c r="F90">
        <f ca="1"/>
        <v>1</v>
      </c>
      <c r="G90">
        <f ca="1"/>
        <v>1</v>
      </c>
      <c r="H90">
        <f ca="1"/>
        <v>0</v>
      </c>
      <c r="I90">
        <f ca="1"/>
        <v>1</v>
      </c>
      <c r="J90">
        <f ca="1"/>
        <v>0</v>
      </c>
      <c r="K90">
        <f ca="1"/>
        <v>0</v>
      </c>
      <c r="L90">
        <f ca="1"/>
        <v>1</v>
      </c>
    </row>
    <row r="91" spans="1:12" x14ac:dyDescent="0.3">
      <c r="A91">
        <f ca="1"/>
        <v>549916430</v>
      </c>
      <c r="B91">
        <f ca="1"/>
        <v>11320</v>
      </c>
      <c r="C91">
        <f ca="1"/>
        <v>10</v>
      </c>
      <c r="D91">
        <f ca="1"/>
        <v>0</v>
      </c>
      <c r="E91">
        <f ca="1"/>
        <v>5111</v>
      </c>
      <c r="F91">
        <f ca="1"/>
        <v>2</v>
      </c>
      <c r="G91">
        <f ca="1"/>
        <v>1</v>
      </c>
      <c r="H91">
        <f ca="1"/>
        <v>0</v>
      </c>
      <c r="I91">
        <f ca="1"/>
        <v>1</v>
      </c>
      <c r="J91">
        <f ca="1"/>
        <v>1</v>
      </c>
      <c r="K91">
        <f ca="1"/>
        <v>0</v>
      </c>
      <c r="L91">
        <f ca="1"/>
        <v>1</v>
      </c>
    </row>
    <row r="92" spans="1:12" x14ac:dyDescent="0.3">
      <c r="A92">
        <f ca="1"/>
        <v>480150367</v>
      </c>
      <c r="B92">
        <f ca="1"/>
        <v>11320</v>
      </c>
      <c r="C92">
        <f ca="1"/>
        <v>10</v>
      </c>
      <c r="D92">
        <f ca="1"/>
        <v>0</v>
      </c>
      <c r="E92">
        <f ca="1"/>
        <v>5111</v>
      </c>
      <c r="F92">
        <f ca="1"/>
        <v>1</v>
      </c>
      <c r="G92">
        <f ca="1"/>
        <v>1</v>
      </c>
      <c r="H92">
        <f ca="1"/>
        <v>0</v>
      </c>
      <c r="I92">
        <f ca="1"/>
        <v>0</v>
      </c>
      <c r="J92">
        <f ca="1"/>
        <v>0</v>
      </c>
      <c r="K92">
        <f ca="1"/>
        <v>0</v>
      </c>
      <c r="L92">
        <f ca="1"/>
        <v>1</v>
      </c>
    </row>
    <row r="93" spans="1:12" x14ac:dyDescent="0.3">
      <c r="A93">
        <f ca="1"/>
        <v>953358423</v>
      </c>
      <c r="B93">
        <f ca="1"/>
        <v>11320</v>
      </c>
      <c r="C93">
        <f ca="1"/>
        <v>11</v>
      </c>
      <c r="D93">
        <f ca="1"/>
        <v>0</v>
      </c>
      <c r="E93">
        <f ca="1"/>
        <v>1320</v>
      </c>
      <c r="F93">
        <f ca="1"/>
        <v>1</v>
      </c>
      <c r="G93">
        <f ca="1"/>
        <v>1</v>
      </c>
      <c r="H93">
        <f ca="1"/>
        <v>0</v>
      </c>
      <c r="I93">
        <f ca="1"/>
        <v>0</v>
      </c>
      <c r="J93">
        <f ca="1"/>
        <v>0</v>
      </c>
      <c r="K93">
        <f ca="1"/>
        <v>1</v>
      </c>
      <c r="L93">
        <f ca="1"/>
        <v>1</v>
      </c>
    </row>
    <row r="94" spans="1:12" x14ac:dyDescent="0.3">
      <c r="A94">
        <f ca="1"/>
        <v>318045286</v>
      </c>
      <c r="B94">
        <f ca="1"/>
        <v>11330</v>
      </c>
      <c r="C94">
        <f ca="1"/>
        <v>0</v>
      </c>
      <c r="D94">
        <f ca="1"/>
        <v>0</v>
      </c>
      <c r="E94">
        <f ca="1"/>
        <v>5111</v>
      </c>
      <c r="F94">
        <f ca="1"/>
        <v>2</v>
      </c>
      <c r="G94">
        <f ca="1"/>
        <v>1</v>
      </c>
      <c r="H94">
        <f ca="1"/>
        <v>0</v>
      </c>
      <c r="I94">
        <f ca="1"/>
        <v>0</v>
      </c>
      <c r="J94">
        <f ca="1"/>
        <v>1</v>
      </c>
      <c r="K94">
        <f ca="1"/>
        <v>0</v>
      </c>
      <c r="L94">
        <f ca="1"/>
        <v>1</v>
      </c>
    </row>
    <row r="95" spans="1:12" x14ac:dyDescent="0.3">
      <c r="A95">
        <f ca="1"/>
        <v>128096502</v>
      </c>
      <c r="B95">
        <f ca="1"/>
        <v>11330</v>
      </c>
      <c r="C95">
        <f ca="1"/>
        <v>0</v>
      </c>
      <c r="D95">
        <f ca="1"/>
        <v>0</v>
      </c>
      <c r="E95">
        <f ca="1"/>
        <v>5111</v>
      </c>
      <c r="F95">
        <f ca="1"/>
        <v>1</v>
      </c>
      <c r="G95">
        <f ca="1"/>
        <v>1</v>
      </c>
      <c r="H95">
        <f ca="1"/>
        <v>0</v>
      </c>
      <c r="I95">
        <f ca="1"/>
        <v>1</v>
      </c>
      <c r="J95">
        <f ca="1"/>
        <v>0</v>
      </c>
      <c r="K95">
        <f ca="1"/>
        <v>0</v>
      </c>
      <c r="L95">
        <f ca="1"/>
        <v>1</v>
      </c>
    </row>
    <row r="96" spans="1:12" x14ac:dyDescent="0.3">
      <c r="A96">
        <f ca="1"/>
        <v>61149658</v>
      </c>
      <c r="B96">
        <f ca="1"/>
        <v>11330</v>
      </c>
      <c r="C96">
        <f ca="1"/>
        <v>10</v>
      </c>
      <c r="D96">
        <f ca="1"/>
        <v>0</v>
      </c>
      <c r="E96">
        <f ca="1"/>
        <v>5111</v>
      </c>
      <c r="F96">
        <f ca="1"/>
        <v>2</v>
      </c>
      <c r="G96">
        <f ca="1"/>
        <v>1</v>
      </c>
      <c r="H96">
        <f ca="1"/>
        <v>0</v>
      </c>
      <c r="I96">
        <f ca="1"/>
        <v>1</v>
      </c>
      <c r="J96">
        <f ca="1"/>
        <v>1</v>
      </c>
      <c r="K96">
        <f ca="1"/>
        <v>0</v>
      </c>
      <c r="L96">
        <f ca="1"/>
        <v>1</v>
      </c>
    </row>
    <row r="97" spans="1:12" x14ac:dyDescent="0.3">
      <c r="A97">
        <f ca="1"/>
        <v>686300723</v>
      </c>
      <c r="B97">
        <f ca="1"/>
        <v>11330</v>
      </c>
      <c r="C97">
        <f ca="1"/>
        <v>10</v>
      </c>
      <c r="D97">
        <f ca="1"/>
        <v>0</v>
      </c>
      <c r="E97">
        <f ca="1"/>
        <v>5111</v>
      </c>
      <c r="F97">
        <f ca="1"/>
        <v>1</v>
      </c>
      <c r="G97">
        <f ca="1"/>
        <v>1</v>
      </c>
      <c r="H97">
        <f ca="1"/>
        <v>0</v>
      </c>
      <c r="I97">
        <f ca="1"/>
        <v>0</v>
      </c>
      <c r="J97">
        <f ca="1"/>
        <v>0</v>
      </c>
      <c r="K97">
        <f ca="1"/>
        <v>0</v>
      </c>
      <c r="L97">
        <f ca="1"/>
        <v>1</v>
      </c>
    </row>
    <row r="98" spans="1:12" x14ac:dyDescent="0.3">
      <c r="A98">
        <f ca="1"/>
        <v>272862986</v>
      </c>
      <c r="B98">
        <f ca="1"/>
        <v>11330</v>
      </c>
      <c r="C98">
        <f ca="1"/>
        <v>11</v>
      </c>
      <c r="D98">
        <f ca="1"/>
        <v>0</v>
      </c>
      <c r="E98">
        <f ca="1"/>
        <v>1330</v>
      </c>
      <c r="F98">
        <f ca="1"/>
        <v>1</v>
      </c>
      <c r="G98">
        <f ca="1"/>
        <v>1</v>
      </c>
      <c r="H98">
        <f ca="1"/>
        <v>0</v>
      </c>
      <c r="I98">
        <f ca="1"/>
        <v>0</v>
      </c>
      <c r="J98">
        <f ca="1"/>
        <v>0</v>
      </c>
      <c r="K98">
        <f ca="1"/>
        <v>1</v>
      </c>
      <c r="L98">
        <f ca="1"/>
        <v>1</v>
      </c>
    </row>
    <row r="99" spans="1:12" x14ac:dyDescent="0.3">
      <c r="A99">
        <f ca="1"/>
        <v>463604511</v>
      </c>
      <c r="B99">
        <f ca="1"/>
        <v>11400</v>
      </c>
      <c r="C99">
        <f ca="1"/>
        <v>0</v>
      </c>
      <c r="D99">
        <f ca="1"/>
        <v>0</v>
      </c>
      <c r="E99">
        <f ca="1"/>
        <v>5111</v>
      </c>
      <c r="F99">
        <f ca="1"/>
        <v>2</v>
      </c>
      <c r="G99">
        <f ca="1"/>
        <v>1</v>
      </c>
      <c r="H99">
        <f ca="1"/>
        <v>0</v>
      </c>
      <c r="I99">
        <f ca="1"/>
        <v>0</v>
      </c>
      <c r="J99">
        <f ca="1"/>
        <v>1</v>
      </c>
      <c r="K99">
        <f ca="1"/>
        <v>0</v>
      </c>
      <c r="L99">
        <f ca="1"/>
        <v>1</v>
      </c>
    </row>
    <row r="100" spans="1:12" x14ac:dyDescent="0.3">
      <c r="A100">
        <f ca="1"/>
        <v>936500276</v>
      </c>
      <c r="B100">
        <f ca="1"/>
        <v>11400</v>
      </c>
      <c r="C100">
        <f ca="1"/>
        <v>0</v>
      </c>
      <c r="D100">
        <f ca="1"/>
        <v>0</v>
      </c>
      <c r="E100">
        <f ca="1"/>
        <v>5111</v>
      </c>
      <c r="F100">
        <f ca="1"/>
        <v>1</v>
      </c>
      <c r="G100">
        <f ca="1"/>
        <v>1</v>
      </c>
      <c r="H100">
        <f ca="1"/>
        <v>0</v>
      </c>
      <c r="I100">
        <f ca="1"/>
        <v>1</v>
      </c>
      <c r="J100">
        <f ca="1"/>
        <v>0</v>
      </c>
      <c r="K100">
        <f ca="1"/>
        <v>0</v>
      </c>
      <c r="L100">
        <f ca="1"/>
        <v>1</v>
      </c>
    </row>
    <row r="101" spans="1:12" x14ac:dyDescent="0.3">
      <c r="A101">
        <f ca="1"/>
        <v>152202556</v>
      </c>
      <c r="B101">
        <f ca="1"/>
        <v>11400</v>
      </c>
      <c r="C101">
        <f ca="1"/>
        <v>10</v>
      </c>
      <c r="D101">
        <f ca="1"/>
        <v>0</v>
      </c>
      <c r="E101">
        <f ca="1"/>
        <v>5111</v>
      </c>
      <c r="F101">
        <f ca="1"/>
        <v>2</v>
      </c>
      <c r="G101">
        <f ca="1"/>
        <v>1</v>
      </c>
      <c r="H101">
        <f ca="1"/>
        <v>0</v>
      </c>
      <c r="I101">
        <f ca="1"/>
        <v>1</v>
      </c>
      <c r="J101">
        <f ca="1"/>
        <v>1</v>
      </c>
      <c r="K101">
        <f ca="1"/>
        <v>0</v>
      </c>
      <c r="L101">
        <f ca="1"/>
        <v>1</v>
      </c>
    </row>
    <row r="102" spans="1:12" x14ac:dyDescent="0.3">
      <c r="A102">
        <f ca="1"/>
        <v>958214579</v>
      </c>
      <c r="B102">
        <f ca="1"/>
        <v>11400</v>
      </c>
      <c r="C102">
        <f ca="1"/>
        <v>10</v>
      </c>
      <c r="D102">
        <f ca="1"/>
        <v>0</v>
      </c>
      <c r="E102">
        <f ca="1"/>
        <v>5111</v>
      </c>
      <c r="F102">
        <f ca="1"/>
        <v>1</v>
      </c>
      <c r="G102">
        <f ca="1"/>
        <v>1</v>
      </c>
      <c r="H102">
        <f ca="1"/>
        <v>0</v>
      </c>
      <c r="I102">
        <f ca="1"/>
        <v>0</v>
      </c>
      <c r="J102">
        <f ca="1"/>
        <v>0</v>
      </c>
      <c r="K102">
        <f ca="1"/>
        <v>0</v>
      </c>
      <c r="L102">
        <f ca="1"/>
        <v>1</v>
      </c>
    </row>
    <row r="103" spans="1:12" x14ac:dyDescent="0.3">
      <c r="A103">
        <f ca="1"/>
        <v>978656890</v>
      </c>
      <c r="B103">
        <f ca="1"/>
        <v>11400</v>
      </c>
      <c r="C103">
        <f ca="1"/>
        <v>11</v>
      </c>
      <c r="D103">
        <f ca="1"/>
        <v>0</v>
      </c>
      <c r="E103">
        <f ca="1"/>
        <v>1400</v>
      </c>
      <c r="F103">
        <f ca="1"/>
        <v>1</v>
      </c>
      <c r="G103">
        <f ca="1"/>
        <v>1</v>
      </c>
      <c r="H103">
        <f ca="1"/>
        <v>0</v>
      </c>
      <c r="I103">
        <f ca="1"/>
        <v>0</v>
      </c>
      <c r="J103">
        <f ca="1"/>
        <v>0</v>
      </c>
      <c r="K103">
        <f ca="1"/>
        <v>1</v>
      </c>
      <c r="L103">
        <f ca="1"/>
        <v>1</v>
      </c>
    </row>
    <row r="104" spans="1:12" x14ac:dyDescent="0.3">
      <c r="A104">
        <f ca="1"/>
        <v>180211067</v>
      </c>
      <c r="B104">
        <f ca="1"/>
        <v>11410</v>
      </c>
      <c r="C104">
        <f ca="1"/>
        <v>0</v>
      </c>
      <c r="D104">
        <f ca="1"/>
        <v>0</v>
      </c>
      <c r="E104">
        <f ca="1"/>
        <v>5111</v>
      </c>
      <c r="F104">
        <f ca="1"/>
        <v>2</v>
      </c>
      <c r="G104">
        <f ca="1"/>
        <v>1</v>
      </c>
      <c r="H104">
        <f ca="1"/>
        <v>0</v>
      </c>
      <c r="I104">
        <f ca="1"/>
        <v>0</v>
      </c>
      <c r="J104">
        <f ca="1"/>
        <v>1</v>
      </c>
      <c r="K104">
        <f ca="1"/>
        <v>0</v>
      </c>
      <c r="L104">
        <f ca="1"/>
        <v>1</v>
      </c>
    </row>
    <row r="105" spans="1:12" x14ac:dyDescent="0.3">
      <c r="A105">
        <f ca="1"/>
        <v>395766989</v>
      </c>
      <c r="B105">
        <f ca="1"/>
        <v>11410</v>
      </c>
      <c r="C105">
        <f ca="1"/>
        <v>0</v>
      </c>
      <c r="D105">
        <f ca="1"/>
        <v>0</v>
      </c>
      <c r="E105">
        <f ca="1"/>
        <v>5111</v>
      </c>
      <c r="F105">
        <f ca="1"/>
        <v>1</v>
      </c>
      <c r="G105">
        <f ca="1"/>
        <v>1</v>
      </c>
      <c r="H105">
        <f ca="1"/>
        <v>0</v>
      </c>
      <c r="I105">
        <f ca="1"/>
        <v>1</v>
      </c>
      <c r="J105">
        <f ca="1"/>
        <v>0</v>
      </c>
      <c r="K105">
        <f ca="1"/>
        <v>0</v>
      </c>
      <c r="L105">
        <f ca="1"/>
        <v>1</v>
      </c>
    </row>
    <row r="106" spans="1:12" x14ac:dyDescent="0.3">
      <c r="A106">
        <f ca="1"/>
        <v>303803127</v>
      </c>
      <c r="B106">
        <f ca="1"/>
        <v>11410</v>
      </c>
      <c r="C106">
        <f ca="1"/>
        <v>10</v>
      </c>
      <c r="D106">
        <f ca="1"/>
        <v>0</v>
      </c>
      <c r="E106">
        <f ca="1"/>
        <v>5111</v>
      </c>
      <c r="F106">
        <f ca="1"/>
        <v>2</v>
      </c>
      <c r="G106">
        <f ca="1"/>
        <v>1</v>
      </c>
      <c r="H106">
        <f ca="1"/>
        <v>0</v>
      </c>
      <c r="I106">
        <f ca="1"/>
        <v>1</v>
      </c>
      <c r="J106">
        <f ca="1"/>
        <v>1</v>
      </c>
      <c r="K106">
        <f ca="1"/>
        <v>0</v>
      </c>
      <c r="L106">
        <f ca="1"/>
        <v>1</v>
      </c>
    </row>
    <row r="107" spans="1:12" x14ac:dyDescent="0.3">
      <c r="A107">
        <f ca="1"/>
        <v>248709059</v>
      </c>
      <c r="B107">
        <f ca="1"/>
        <v>11410</v>
      </c>
      <c r="C107">
        <f ca="1"/>
        <v>10</v>
      </c>
      <c r="D107">
        <f ca="1"/>
        <v>0</v>
      </c>
      <c r="E107">
        <f ca="1"/>
        <v>5111</v>
      </c>
      <c r="F107">
        <f ca="1"/>
        <v>1</v>
      </c>
      <c r="G107">
        <f ca="1"/>
        <v>1</v>
      </c>
      <c r="H107">
        <f ca="1"/>
        <v>0</v>
      </c>
      <c r="I107">
        <f ca="1"/>
        <v>0</v>
      </c>
      <c r="J107">
        <f ca="1"/>
        <v>0</v>
      </c>
      <c r="K107">
        <f ca="1"/>
        <v>0</v>
      </c>
      <c r="L107">
        <f ca="1"/>
        <v>1</v>
      </c>
    </row>
    <row r="108" spans="1:12" x14ac:dyDescent="0.3">
      <c r="A108">
        <f ca="1"/>
        <v>124695795</v>
      </c>
      <c r="B108">
        <f ca="1"/>
        <v>11410</v>
      </c>
      <c r="C108">
        <f ca="1"/>
        <v>11</v>
      </c>
      <c r="D108">
        <f ca="1"/>
        <v>0</v>
      </c>
      <c r="E108">
        <f ca="1"/>
        <v>1410</v>
      </c>
      <c r="F108">
        <f ca="1"/>
        <v>1</v>
      </c>
      <c r="G108">
        <f ca="1"/>
        <v>1</v>
      </c>
      <c r="H108">
        <f ca="1"/>
        <v>0</v>
      </c>
      <c r="I108">
        <f ca="1"/>
        <v>0</v>
      </c>
      <c r="J108">
        <f ca="1"/>
        <v>0</v>
      </c>
      <c r="K108">
        <f ca="1"/>
        <v>1</v>
      </c>
      <c r="L108">
        <f ca="1"/>
        <v>1</v>
      </c>
    </row>
    <row r="109" spans="1:12" x14ac:dyDescent="0.3">
      <c r="A109">
        <f ca="1"/>
        <v>500950083</v>
      </c>
      <c r="B109">
        <f ca="1"/>
        <v>11420</v>
      </c>
      <c r="C109">
        <f ca="1"/>
        <v>0</v>
      </c>
      <c r="D109">
        <f ca="1"/>
        <v>0</v>
      </c>
      <c r="E109">
        <f ca="1"/>
        <v>5111</v>
      </c>
      <c r="F109">
        <f ca="1"/>
        <v>2</v>
      </c>
      <c r="G109">
        <f ca="1"/>
        <v>1</v>
      </c>
      <c r="H109">
        <f ca="1"/>
        <v>0</v>
      </c>
      <c r="I109">
        <f ca="1"/>
        <v>0</v>
      </c>
      <c r="J109">
        <f ca="1"/>
        <v>1</v>
      </c>
      <c r="K109">
        <f ca="1"/>
        <v>0</v>
      </c>
      <c r="L109">
        <f ca="1"/>
        <v>1</v>
      </c>
    </row>
    <row r="110" spans="1:12" x14ac:dyDescent="0.3">
      <c r="A110">
        <f ca="1"/>
        <v>522507458</v>
      </c>
      <c r="B110">
        <f ca="1"/>
        <v>11420</v>
      </c>
      <c r="C110">
        <f ca="1"/>
        <v>0</v>
      </c>
      <c r="D110">
        <f ca="1"/>
        <v>0</v>
      </c>
      <c r="E110">
        <f ca="1"/>
        <v>5111</v>
      </c>
      <c r="F110">
        <f ca="1"/>
        <v>1</v>
      </c>
      <c r="G110">
        <f ca="1"/>
        <v>1</v>
      </c>
      <c r="H110">
        <f ca="1"/>
        <v>0</v>
      </c>
      <c r="I110">
        <f ca="1"/>
        <v>1</v>
      </c>
      <c r="J110">
        <f ca="1"/>
        <v>0</v>
      </c>
      <c r="K110">
        <f ca="1"/>
        <v>0</v>
      </c>
      <c r="L110">
        <f ca="1"/>
        <v>1</v>
      </c>
    </row>
    <row r="111" spans="1:12" x14ac:dyDescent="0.3">
      <c r="A111">
        <f ca="1"/>
        <v>513257340</v>
      </c>
      <c r="B111">
        <f ca="1"/>
        <v>11420</v>
      </c>
      <c r="C111">
        <f ca="1"/>
        <v>10</v>
      </c>
      <c r="D111">
        <f ca="1"/>
        <v>0</v>
      </c>
      <c r="E111">
        <f ca="1"/>
        <v>5111</v>
      </c>
      <c r="F111">
        <f ca="1"/>
        <v>2</v>
      </c>
      <c r="G111">
        <f ca="1"/>
        <v>1</v>
      </c>
      <c r="H111">
        <f ca="1"/>
        <v>0</v>
      </c>
      <c r="I111">
        <f ca="1"/>
        <v>1</v>
      </c>
      <c r="J111">
        <f ca="1"/>
        <v>1</v>
      </c>
      <c r="K111">
        <f ca="1"/>
        <v>0</v>
      </c>
      <c r="L111">
        <f ca="1"/>
        <v>1</v>
      </c>
    </row>
    <row r="112" spans="1:12" x14ac:dyDescent="0.3">
      <c r="A112">
        <f ca="1"/>
        <v>303239119</v>
      </c>
      <c r="B112">
        <f ca="1"/>
        <v>11420</v>
      </c>
      <c r="C112">
        <f ca="1"/>
        <v>10</v>
      </c>
      <c r="D112">
        <f ca="1"/>
        <v>0</v>
      </c>
      <c r="E112">
        <f ca="1"/>
        <v>5111</v>
      </c>
      <c r="F112">
        <f ca="1"/>
        <v>1</v>
      </c>
      <c r="G112">
        <f ca="1"/>
        <v>1</v>
      </c>
      <c r="H112">
        <f ca="1"/>
        <v>0</v>
      </c>
      <c r="I112">
        <f ca="1"/>
        <v>0</v>
      </c>
      <c r="J112">
        <f ca="1"/>
        <v>0</v>
      </c>
      <c r="K112">
        <f ca="1"/>
        <v>0</v>
      </c>
      <c r="L112">
        <f ca="1"/>
        <v>1</v>
      </c>
    </row>
    <row r="113" spans="1:12" x14ac:dyDescent="0.3">
      <c r="A113">
        <f ca="1"/>
        <v>59143397</v>
      </c>
      <c r="B113">
        <f ca="1"/>
        <v>11420</v>
      </c>
      <c r="C113">
        <f ca="1"/>
        <v>11</v>
      </c>
      <c r="D113">
        <f ca="1"/>
        <v>0</v>
      </c>
      <c r="E113">
        <f ca="1"/>
        <v>1420</v>
      </c>
      <c r="F113">
        <f ca="1"/>
        <v>1</v>
      </c>
      <c r="G113">
        <f ca="1"/>
        <v>1</v>
      </c>
      <c r="H113">
        <f ca="1"/>
        <v>0</v>
      </c>
      <c r="I113">
        <f ca="1"/>
        <v>0</v>
      </c>
      <c r="J113">
        <f ca="1"/>
        <v>0</v>
      </c>
      <c r="K113">
        <f ca="1"/>
        <v>1</v>
      </c>
      <c r="L113">
        <f ca="1"/>
        <v>1</v>
      </c>
    </row>
    <row r="114" spans="1:12" x14ac:dyDescent="0.3">
      <c r="A114">
        <f ca="1"/>
        <v>981382894</v>
      </c>
      <c r="B114">
        <f ca="1"/>
        <v>11430</v>
      </c>
      <c r="C114">
        <f ca="1"/>
        <v>0</v>
      </c>
      <c r="D114">
        <f ca="1"/>
        <v>0</v>
      </c>
      <c r="E114">
        <f ca="1"/>
        <v>5111</v>
      </c>
      <c r="F114">
        <f ca="1"/>
        <v>2</v>
      </c>
      <c r="G114">
        <f ca="1"/>
        <v>1</v>
      </c>
      <c r="H114">
        <f ca="1"/>
        <v>0</v>
      </c>
      <c r="I114">
        <f ca="1"/>
        <v>0</v>
      </c>
      <c r="J114">
        <f ca="1"/>
        <v>1</v>
      </c>
      <c r="K114">
        <f ca="1"/>
        <v>0</v>
      </c>
      <c r="L114">
        <f ca="1"/>
        <v>1</v>
      </c>
    </row>
    <row r="115" spans="1:12" x14ac:dyDescent="0.3">
      <c r="A115">
        <f ca="1"/>
        <v>620287866</v>
      </c>
      <c r="B115">
        <f ca="1"/>
        <v>11430</v>
      </c>
      <c r="C115">
        <f ca="1"/>
        <v>0</v>
      </c>
      <c r="D115">
        <f ca="1"/>
        <v>0</v>
      </c>
      <c r="E115">
        <f ca="1"/>
        <v>5111</v>
      </c>
      <c r="F115">
        <f ca="1"/>
        <v>1</v>
      </c>
      <c r="G115">
        <f ca="1"/>
        <v>1</v>
      </c>
      <c r="H115">
        <f ca="1"/>
        <v>0</v>
      </c>
      <c r="I115">
        <f ca="1"/>
        <v>1</v>
      </c>
      <c r="J115">
        <f ca="1"/>
        <v>0</v>
      </c>
      <c r="K115">
        <f ca="1"/>
        <v>0</v>
      </c>
      <c r="L115">
        <f ca="1"/>
        <v>1</v>
      </c>
    </row>
    <row r="116" spans="1:12" x14ac:dyDescent="0.3">
      <c r="A116">
        <f ca="1"/>
        <v>288327226</v>
      </c>
      <c r="B116">
        <f ca="1"/>
        <v>11430</v>
      </c>
      <c r="C116">
        <f ca="1"/>
        <v>10</v>
      </c>
      <c r="D116">
        <f ca="1"/>
        <v>0</v>
      </c>
      <c r="E116">
        <f ca="1"/>
        <v>5111</v>
      </c>
      <c r="F116">
        <f ca="1"/>
        <v>2</v>
      </c>
      <c r="G116">
        <f ca="1"/>
        <v>1</v>
      </c>
      <c r="H116">
        <f ca="1"/>
        <v>0</v>
      </c>
      <c r="I116">
        <f ca="1"/>
        <v>1</v>
      </c>
      <c r="J116">
        <f ca="1"/>
        <v>1</v>
      </c>
      <c r="K116">
        <f ca="1"/>
        <v>0</v>
      </c>
      <c r="L116">
        <f ca="1"/>
        <v>1</v>
      </c>
    </row>
    <row r="117" spans="1:12" x14ac:dyDescent="0.3">
      <c r="A117">
        <f ca="1"/>
        <v>792488061</v>
      </c>
      <c r="B117">
        <f ca="1"/>
        <v>11430</v>
      </c>
      <c r="C117">
        <f ca="1"/>
        <v>10</v>
      </c>
      <c r="D117">
        <f ca="1"/>
        <v>0</v>
      </c>
      <c r="E117">
        <f ca="1"/>
        <v>5111</v>
      </c>
      <c r="F117">
        <f ca="1"/>
        <v>1</v>
      </c>
      <c r="G117">
        <f ca="1"/>
        <v>1</v>
      </c>
      <c r="H117">
        <f ca="1"/>
        <v>0</v>
      </c>
      <c r="I117">
        <f ca="1"/>
        <v>0</v>
      </c>
      <c r="J117">
        <f ca="1"/>
        <v>0</v>
      </c>
      <c r="K117">
        <f ca="1"/>
        <v>0</v>
      </c>
      <c r="L117">
        <f ca="1"/>
        <v>1</v>
      </c>
    </row>
    <row r="118" spans="1:12" x14ac:dyDescent="0.3">
      <c r="A118">
        <f ca="1"/>
        <v>677652161</v>
      </c>
      <c r="B118">
        <f ca="1"/>
        <v>11430</v>
      </c>
      <c r="C118">
        <f ca="1"/>
        <v>11</v>
      </c>
      <c r="D118">
        <f ca="1"/>
        <v>0</v>
      </c>
      <c r="E118">
        <f ca="1"/>
        <v>1430</v>
      </c>
      <c r="F118">
        <f ca="1"/>
        <v>1</v>
      </c>
      <c r="G118">
        <f ca="1"/>
        <v>1</v>
      </c>
      <c r="H118">
        <f ca="1"/>
        <v>0</v>
      </c>
      <c r="I118">
        <f ca="1"/>
        <v>0</v>
      </c>
      <c r="J118">
        <f ca="1"/>
        <v>0</v>
      </c>
      <c r="K118">
        <f ca="1"/>
        <v>1</v>
      </c>
      <c r="L118">
        <f ca="1"/>
        <v>1</v>
      </c>
    </row>
    <row r="119" spans="1:12" x14ac:dyDescent="0.3">
      <c r="A119">
        <f ca="1"/>
        <v>197479399</v>
      </c>
      <c r="B119">
        <f ca="1"/>
        <v>12021</v>
      </c>
      <c r="C119">
        <f ca="1"/>
        <v>0</v>
      </c>
      <c r="D119">
        <f ca="1"/>
        <v>0</v>
      </c>
      <c r="E119">
        <f ca="1"/>
        <v>2011</v>
      </c>
      <c r="F119">
        <f ca="1"/>
        <v>2</v>
      </c>
      <c r="G119">
        <f ca="1"/>
        <v>1</v>
      </c>
      <c r="H119">
        <f ca="1"/>
        <v>0</v>
      </c>
      <c r="I119">
        <f ca="1"/>
        <v>0</v>
      </c>
      <c r="J119">
        <f ca="1"/>
        <v>1</v>
      </c>
      <c r="K119">
        <f ca="1"/>
        <v>0</v>
      </c>
      <c r="L119">
        <f ca="1"/>
        <v>2</v>
      </c>
    </row>
    <row r="120" spans="1:12" x14ac:dyDescent="0.3">
      <c r="A120">
        <f ca="1"/>
        <v>212058368</v>
      </c>
      <c r="B120">
        <f ca="1"/>
        <v>12021</v>
      </c>
      <c r="C120">
        <f ca="1"/>
        <v>0</v>
      </c>
      <c r="D120">
        <f ca="1"/>
        <v>0</v>
      </c>
      <c r="E120">
        <f ca="1"/>
        <v>2021</v>
      </c>
      <c r="F120">
        <f ca="1"/>
        <v>1</v>
      </c>
      <c r="G120">
        <f ca="1"/>
        <v>1</v>
      </c>
      <c r="H120">
        <f ca="1"/>
        <v>0</v>
      </c>
      <c r="I120">
        <f ca="1"/>
        <v>0</v>
      </c>
      <c r="J120">
        <f ca="1"/>
        <v>0</v>
      </c>
      <c r="K120">
        <f ca="1"/>
        <v>0</v>
      </c>
      <c r="L120">
        <f ca="1"/>
        <v>1</v>
      </c>
    </row>
    <row r="121" spans="1:12" x14ac:dyDescent="0.3">
      <c r="A121">
        <f ca="1"/>
        <v>435338286</v>
      </c>
      <c r="B121">
        <f ca="1"/>
        <v>12022</v>
      </c>
      <c r="C121">
        <f ca="1"/>
        <v>0</v>
      </c>
      <c r="D121">
        <f ca="1"/>
        <v>0</v>
      </c>
      <c r="E121">
        <f ca="1"/>
        <v>2011</v>
      </c>
      <c r="F121">
        <f ca="1"/>
        <v>2</v>
      </c>
      <c r="G121">
        <f ca="1"/>
        <v>1</v>
      </c>
      <c r="H121">
        <f ca="1"/>
        <v>0</v>
      </c>
      <c r="I121">
        <f ca="1"/>
        <v>0</v>
      </c>
      <c r="J121">
        <f ca="1"/>
        <v>1</v>
      </c>
      <c r="K121">
        <f ca="1"/>
        <v>0</v>
      </c>
      <c r="L121">
        <f ca="1"/>
        <v>1</v>
      </c>
    </row>
    <row r="122" spans="1:12" x14ac:dyDescent="0.3">
      <c r="A122">
        <f ca="1"/>
        <v>481867200</v>
      </c>
      <c r="B122">
        <f ca="1"/>
        <v>12022</v>
      </c>
      <c r="C122">
        <f ca="1"/>
        <v>0</v>
      </c>
      <c r="D122">
        <f ca="1"/>
        <v>0</v>
      </c>
      <c r="E122">
        <f ca="1"/>
        <v>2012</v>
      </c>
      <c r="F122">
        <f ca="1"/>
        <v>2</v>
      </c>
      <c r="G122">
        <f ca="1"/>
        <v>1</v>
      </c>
      <c r="H122">
        <f ca="1"/>
        <v>0</v>
      </c>
      <c r="I122">
        <f ca="1"/>
        <v>0</v>
      </c>
      <c r="J122">
        <f ca="1"/>
        <v>1</v>
      </c>
      <c r="K122">
        <f ca="1"/>
        <v>0</v>
      </c>
      <c r="L122">
        <f ca="1"/>
        <v>1</v>
      </c>
    </row>
    <row r="123" spans="1:12" x14ac:dyDescent="0.3">
      <c r="A123">
        <f ca="1"/>
        <v>435970607</v>
      </c>
      <c r="B123">
        <f ca="1"/>
        <v>12022</v>
      </c>
      <c r="C123">
        <f ca="1"/>
        <v>0</v>
      </c>
      <c r="D123">
        <f ca="1"/>
        <v>0</v>
      </c>
      <c r="E123">
        <f ca="1"/>
        <v>2022</v>
      </c>
      <c r="F123">
        <f ca="1"/>
        <v>1</v>
      </c>
      <c r="G123">
        <f ca="1"/>
        <v>1</v>
      </c>
      <c r="H123">
        <f ca="1"/>
        <v>0</v>
      </c>
      <c r="I123">
        <f ca="1"/>
        <v>0</v>
      </c>
      <c r="J123">
        <f ca="1"/>
        <v>0</v>
      </c>
      <c r="K123">
        <f ca="1"/>
        <v>0</v>
      </c>
      <c r="L123">
        <f ca="1"/>
        <v>1</v>
      </c>
    </row>
    <row r="124" spans="1:12" x14ac:dyDescent="0.3">
      <c r="A124">
        <f ca="1"/>
        <v>61242203</v>
      </c>
      <c r="B124">
        <f ca="1"/>
        <v>12023</v>
      </c>
      <c r="C124">
        <f ca="1"/>
        <v>0</v>
      </c>
      <c r="D124">
        <f ca="1"/>
        <v>0</v>
      </c>
      <c r="E124">
        <f ca="1"/>
        <v>2011</v>
      </c>
      <c r="F124">
        <f ca="1"/>
        <v>2</v>
      </c>
      <c r="G124">
        <f ca="1"/>
        <v>1</v>
      </c>
      <c r="H124">
        <f ca="1"/>
        <v>0</v>
      </c>
      <c r="I124">
        <f ca="1"/>
        <v>0</v>
      </c>
      <c r="J124">
        <f ca="1"/>
        <v>1</v>
      </c>
      <c r="K124">
        <f ca="1"/>
        <v>0</v>
      </c>
      <c r="L124">
        <f ca="1"/>
        <v>1</v>
      </c>
    </row>
    <row r="125" spans="1:12" x14ac:dyDescent="0.3">
      <c r="A125">
        <f ca="1"/>
        <v>1998321</v>
      </c>
      <c r="B125">
        <f ca="1"/>
        <v>12023</v>
      </c>
      <c r="C125">
        <f ca="1"/>
        <v>0</v>
      </c>
      <c r="D125">
        <f ca="1"/>
        <v>0</v>
      </c>
      <c r="E125">
        <f ca="1"/>
        <v>2012</v>
      </c>
      <c r="F125">
        <f ca="1"/>
        <v>2</v>
      </c>
      <c r="G125">
        <f ca="1"/>
        <v>1</v>
      </c>
      <c r="H125">
        <f ca="1"/>
        <v>0</v>
      </c>
      <c r="I125">
        <f ca="1"/>
        <v>0</v>
      </c>
      <c r="J125">
        <f ca="1"/>
        <v>1</v>
      </c>
      <c r="K125">
        <f ca="1"/>
        <v>0</v>
      </c>
      <c r="L125">
        <f ca="1"/>
        <v>1</v>
      </c>
    </row>
    <row r="126" spans="1:12" x14ac:dyDescent="0.3">
      <c r="A126">
        <f ca="1"/>
        <v>171276178</v>
      </c>
      <c r="B126">
        <f ca="1"/>
        <v>12023</v>
      </c>
      <c r="C126">
        <f ca="1"/>
        <v>0</v>
      </c>
      <c r="D126">
        <f ca="1"/>
        <v>0</v>
      </c>
      <c r="E126">
        <f ca="1"/>
        <v>2013</v>
      </c>
      <c r="F126">
        <f ca="1"/>
        <v>2</v>
      </c>
      <c r="G126">
        <f ca="1"/>
        <v>1</v>
      </c>
      <c r="H126">
        <f ca="1"/>
        <v>0</v>
      </c>
      <c r="I126">
        <f ca="1"/>
        <v>0</v>
      </c>
      <c r="J126">
        <f ca="1"/>
        <v>1</v>
      </c>
      <c r="K126">
        <f ca="1"/>
        <v>0</v>
      </c>
      <c r="L126">
        <f ca="1"/>
        <v>1</v>
      </c>
    </row>
    <row r="127" spans="1:12" x14ac:dyDescent="0.3">
      <c r="A127">
        <f ca="1"/>
        <v>806974243</v>
      </c>
      <c r="B127">
        <f ca="1"/>
        <v>12023</v>
      </c>
      <c r="C127">
        <f ca="1"/>
        <v>0</v>
      </c>
      <c r="D127">
        <f ca="1"/>
        <v>0</v>
      </c>
      <c r="E127">
        <f ca="1"/>
        <v>2023</v>
      </c>
      <c r="F127">
        <f ca="1"/>
        <v>1</v>
      </c>
      <c r="G127">
        <f ca="1"/>
        <v>1</v>
      </c>
      <c r="H127">
        <f ca="1"/>
        <v>0</v>
      </c>
      <c r="I127">
        <f ca="1"/>
        <v>0</v>
      </c>
      <c r="J127">
        <f ca="1"/>
        <v>0</v>
      </c>
      <c r="K127">
        <f ca="1"/>
        <v>0</v>
      </c>
      <c r="L127">
        <f ca="1"/>
        <v>2</v>
      </c>
    </row>
    <row r="128" spans="1:12" x14ac:dyDescent="0.3">
      <c r="A128">
        <f ca="1"/>
        <v>174985191</v>
      </c>
      <c r="B128">
        <f ca="1"/>
        <v>12042</v>
      </c>
      <c r="C128">
        <f ca="1"/>
        <v>0</v>
      </c>
      <c r="D128">
        <f ca="1"/>
        <v>0</v>
      </c>
      <c r="E128">
        <f ca="1"/>
        <v>2032</v>
      </c>
      <c r="F128">
        <f ca="1"/>
        <v>2</v>
      </c>
      <c r="G128">
        <f ca="1"/>
        <v>1</v>
      </c>
      <c r="H128">
        <f ca="1"/>
        <v>0</v>
      </c>
      <c r="I128">
        <f ca="1"/>
        <v>0</v>
      </c>
      <c r="J128">
        <f ca="1"/>
        <v>1</v>
      </c>
      <c r="K128">
        <f ca="1"/>
        <v>0</v>
      </c>
      <c r="L128">
        <f ca="1"/>
        <v>1</v>
      </c>
    </row>
    <row r="129" spans="1:12" x14ac:dyDescent="0.3">
      <c r="A129">
        <f ca="1"/>
        <v>895051896</v>
      </c>
      <c r="B129">
        <f ca="1"/>
        <v>12042</v>
      </c>
      <c r="C129">
        <f ca="1"/>
        <v>0</v>
      </c>
      <c r="D129">
        <f ca="1"/>
        <v>0</v>
      </c>
      <c r="E129">
        <f ca="1"/>
        <v>2041</v>
      </c>
      <c r="F129">
        <f ca="1"/>
        <v>2</v>
      </c>
      <c r="G129">
        <f ca="1"/>
        <v>1</v>
      </c>
      <c r="H129">
        <f ca="1"/>
        <v>0</v>
      </c>
      <c r="I129">
        <f ca="1"/>
        <v>0</v>
      </c>
      <c r="J129">
        <f ca="1"/>
        <v>1</v>
      </c>
      <c r="K129">
        <f ca="1"/>
        <v>0</v>
      </c>
      <c r="L129">
        <f ca="1"/>
        <v>2</v>
      </c>
    </row>
    <row r="130" spans="1:12" x14ac:dyDescent="0.3">
      <c r="A130">
        <f ca="1"/>
        <v>869991779</v>
      </c>
      <c r="B130">
        <f ca="1"/>
        <v>12042</v>
      </c>
      <c r="C130">
        <f ca="1"/>
        <v>0</v>
      </c>
      <c r="D130">
        <f ca="1"/>
        <v>0</v>
      </c>
      <c r="E130">
        <f ca="1"/>
        <v>2042</v>
      </c>
      <c r="F130">
        <f ca="1"/>
        <v>1</v>
      </c>
      <c r="G130">
        <f ca="1"/>
        <v>1</v>
      </c>
      <c r="H130">
        <f ca="1"/>
        <v>0</v>
      </c>
      <c r="I130">
        <f ca="1"/>
        <v>0</v>
      </c>
      <c r="J130">
        <f ca="1"/>
        <v>0</v>
      </c>
      <c r="K130">
        <f ca="1"/>
        <v>0</v>
      </c>
      <c r="L130">
        <f ca="1"/>
        <v>2</v>
      </c>
    </row>
    <row r="131" spans="1:12" x14ac:dyDescent="0.3">
      <c r="A131">
        <f ca="1"/>
        <v>462991490</v>
      </c>
      <c r="B131">
        <f ca="1"/>
        <v>12043</v>
      </c>
      <c r="C131">
        <f ca="1"/>
        <v>0</v>
      </c>
      <c r="D131">
        <f ca="1"/>
        <v>0</v>
      </c>
      <c r="E131">
        <f ca="1"/>
        <v>2033</v>
      </c>
      <c r="F131">
        <f ca="1"/>
        <v>2</v>
      </c>
      <c r="G131">
        <f ca="1"/>
        <v>1</v>
      </c>
      <c r="H131">
        <f ca="1"/>
        <v>0</v>
      </c>
      <c r="I131">
        <f ca="1"/>
        <v>0</v>
      </c>
      <c r="J131">
        <f ca="1"/>
        <v>1</v>
      </c>
      <c r="K131">
        <f ca="1"/>
        <v>0</v>
      </c>
      <c r="L131">
        <f ca="1"/>
        <v>2</v>
      </c>
    </row>
    <row r="132" spans="1:12" x14ac:dyDescent="0.3">
      <c r="A132">
        <f ca="1"/>
        <v>252119542</v>
      </c>
      <c r="B132">
        <f ca="1"/>
        <v>12043</v>
      </c>
      <c r="C132">
        <f ca="1"/>
        <v>0</v>
      </c>
      <c r="D132">
        <f ca="1"/>
        <v>0</v>
      </c>
      <c r="E132">
        <f ca="1"/>
        <v>2042</v>
      </c>
      <c r="F132">
        <f ca="1"/>
        <v>2</v>
      </c>
      <c r="G132">
        <f ca="1"/>
        <v>1</v>
      </c>
      <c r="H132">
        <f ca="1"/>
        <v>0</v>
      </c>
      <c r="I132">
        <f ca="1"/>
        <v>0</v>
      </c>
      <c r="J132">
        <f ca="1"/>
        <v>1</v>
      </c>
      <c r="K132">
        <f ca="1"/>
        <v>0</v>
      </c>
      <c r="L132">
        <f ca="1"/>
        <v>1</v>
      </c>
    </row>
    <row r="133" spans="1:12" x14ac:dyDescent="0.3">
      <c r="A133">
        <f ca="1"/>
        <v>158334798</v>
      </c>
      <c r="B133">
        <f ca="1"/>
        <v>12043</v>
      </c>
      <c r="C133">
        <f ca="1"/>
        <v>0</v>
      </c>
      <c r="D133">
        <f ca="1"/>
        <v>0</v>
      </c>
      <c r="E133">
        <f ca="1"/>
        <v>2043</v>
      </c>
      <c r="F133">
        <f ca="1"/>
        <v>1</v>
      </c>
      <c r="G133">
        <f ca="1"/>
        <v>1</v>
      </c>
      <c r="H133">
        <f ca="1"/>
        <v>0</v>
      </c>
      <c r="I133">
        <f ca="1"/>
        <v>0</v>
      </c>
      <c r="J133">
        <f ca="1"/>
        <v>0</v>
      </c>
      <c r="K133">
        <f ca="1"/>
        <v>0</v>
      </c>
      <c r="L133">
        <f ca="1"/>
        <v>2</v>
      </c>
    </row>
    <row r="134" spans="1:12" x14ac:dyDescent="0.3">
      <c r="A134">
        <f ca="1"/>
        <v>860852716</v>
      </c>
      <c r="B134">
        <f ca="1"/>
        <v>12051</v>
      </c>
      <c r="C134">
        <f ca="1"/>
        <v>0</v>
      </c>
      <c r="D134">
        <f ca="1"/>
        <v>0</v>
      </c>
      <c r="E134">
        <f ca="1"/>
        <v>2031</v>
      </c>
      <c r="F134">
        <f ca="1"/>
        <v>2</v>
      </c>
      <c r="G134">
        <f ca="1"/>
        <v>1</v>
      </c>
      <c r="H134">
        <f ca="1"/>
        <v>0</v>
      </c>
      <c r="I134">
        <f ca="1"/>
        <v>0</v>
      </c>
      <c r="J134">
        <f ca="1"/>
        <v>1</v>
      </c>
      <c r="K134">
        <f ca="1"/>
        <v>0</v>
      </c>
      <c r="L134">
        <f ca="1"/>
        <v>1</v>
      </c>
    </row>
    <row r="135" spans="1:12" x14ac:dyDescent="0.3">
      <c r="A135">
        <f ca="1"/>
        <v>654313315</v>
      </c>
      <c r="B135">
        <f ca="1"/>
        <v>12051</v>
      </c>
      <c r="C135">
        <f ca="1"/>
        <v>0</v>
      </c>
      <c r="D135">
        <f ca="1"/>
        <v>0</v>
      </c>
      <c r="E135">
        <f ca="1"/>
        <v>2041</v>
      </c>
      <c r="F135">
        <f ca="1"/>
        <v>2</v>
      </c>
      <c r="G135">
        <f ca="1"/>
        <v>1</v>
      </c>
      <c r="H135">
        <f ca="1"/>
        <v>0</v>
      </c>
      <c r="I135">
        <f ca="1"/>
        <v>0</v>
      </c>
      <c r="J135">
        <f ca="1"/>
        <v>1</v>
      </c>
      <c r="K135">
        <f ca="1"/>
        <v>0</v>
      </c>
      <c r="L135">
        <f ca="1"/>
        <v>1</v>
      </c>
    </row>
    <row r="136" spans="1:12" x14ac:dyDescent="0.3">
      <c r="A136">
        <f ca="1"/>
        <v>532928094</v>
      </c>
      <c r="B136">
        <f ca="1"/>
        <v>12051</v>
      </c>
      <c r="C136">
        <f ca="1"/>
        <v>0</v>
      </c>
      <c r="D136">
        <f ca="1"/>
        <v>0</v>
      </c>
      <c r="E136">
        <f ca="1"/>
        <v>2051</v>
      </c>
      <c r="F136">
        <f ca="1"/>
        <v>1</v>
      </c>
      <c r="G136">
        <f ca="1"/>
        <v>1</v>
      </c>
      <c r="H136">
        <f ca="1"/>
        <v>0</v>
      </c>
      <c r="I136">
        <f ca="1"/>
        <v>0</v>
      </c>
      <c r="J136">
        <f ca="1"/>
        <v>0</v>
      </c>
      <c r="K136">
        <f ca="1"/>
        <v>0</v>
      </c>
      <c r="L136">
        <f ca="1"/>
        <v>1</v>
      </c>
    </row>
    <row r="137" spans="1:12" x14ac:dyDescent="0.3">
      <c r="A137">
        <f ca="1"/>
        <v>468241062</v>
      </c>
      <c r="B137">
        <f ca="1"/>
        <v>12052</v>
      </c>
      <c r="C137">
        <f ca="1"/>
        <v>0</v>
      </c>
      <c r="D137">
        <f ca="1"/>
        <v>0</v>
      </c>
      <c r="E137">
        <f ca="1"/>
        <v>2031</v>
      </c>
      <c r="F137">
        <f ca="1"/>
        <v>2</v>
      </c>
      <c r="G137">
        <f ca="1"/>
        <v>1</v>
      </c>
      <c r="H137">
        <f ca="1"/>
        <v>0</v>
      </c>
      <c r="I137">
        <f ca="1"/>
        <v>0</v>
      </c>
      <c r="J137">
        <f ca="1"/>
        <v>1</v>
      </c>
      <c r="K137">
        <f ca="1"/>
        <v>0</v>
      </c>
      <c r="L137">
        <f ca="1"/>
        <v>1</v>
      </c>
    </row>
    <row r="138" spans="1:12" x14ac:dyDescent="0.3">
      <c r="A138">
        <f ca="1"/>
        <v>743406047</v>
      </c>
      <c r="B138">
        <f ca="1"/>
        <v>12052</v>
      </c>
      <c r="C138">
        <f ca="1"/>
        <v>0</v>
      </c>
      <c r="D138">
        <f ca="1"/>
        <v>0</v>
      </c>
      <c r="E138">
        <f ca="1"/>
        <v>2041</v>
      </c>
      <c r="F138">
        <f ca="1"/>
        <v>2</v>
      </c>
      <c r="G138">
        <f ca="1"/>
        <v>1</v>
      </c>
      <c r="H138">
        <f ca="1"/>
        <v>0</v>
      </c>
      <c r="I138">
        <f ca="1"/>
        <v>0</v>
      </c>
      <c r="J138">
        <f ca="1"/>
        <v>1</v>
      </c>
      <c r="K138">
        <f ca="1"/>
        <v>0</v>
      </c>
      <c r="L138">
        <f ca="1"/>
        <v>1</v>
      </c>
    </row>
    <row r="139" spans="1:12" x14ac:dyDescent="0.3">
      <c r="A139">
        <f ca="1"/>
        <v>689091804</v>
      </c>
      <c r="B139">
        <f ca="1"/>
        <v>12052</v>
      </c>
      <c r="C139">
        <f ca="1"/>
        <v>0</v>
      </c>
      <c r="D139">
        <f ca="1"/>
        <v>0</v>
      </c>
      <c r="E139">
        <f ca="1"/>
        <v>2042</v>
      </c>
      <c r="F139">
        <f ca="1"/>
        <v>2</v>
      </c>
      <c r="G139">
        <f ca="1"/>
        <v>1</v>
      </c>
      <c r="H139">
        <f ca="1"/>
        <v>0</v>
      </c>
      <c r="I139">
        <f ca="1"/>
        <v>0</v>
      </c>
      <c r="J139">
        <f ca="1"/>
        <v>1</v>
      </c>
      <c r="K139">
        <f ca="1"/>
        <v>0</v>
      </c>
      <c r="L139">
        <f ca="1"/>
        <v>1</v>
      </c>
    </row>
    <row r="140" spans="1:12" x14ac:dyDescent="0.3">
      <c r="A140">
        <f ca="1"/>
        <v>622324105</v>
      </c>
      <c r="B140">
        <f ca="1"/>
        <v>12052</v>
      </c>
      <c r="C140">
        <f ca="1"/>
        <v>0</v>
      </c>
      <c r="D140">
        <f ca="1"/>
        <v>0</v>
      </c>
      <c r="E140">
        <f ca="1"/>
        <v>2052</v>
      </c>
      <c r="F140">
        <f ca="1"/>
        <v>1</v>
      </c>
      <c r="G140">
        <f ca="1"/>
        <v>1</v>
      </c>
      <c r="H140">
        <f ca="1"/>
        <v>0</v>
      </c>
      <c r="I140">
        <f ca="1"/>
        <v>0</v>
      </c>
      <c r="J140">
        <f ca="1"/>
        <v>0</v>
      </c>
      <c r="K140">
        <f ca="1"/>
        <v>0</v>
      </c>
      <c r="L140">
        <f ca="1"/>
        <v>2</v>
      </c>
    </row>
    <row r="141" spans="1:12" x14ac:dyDescent="0.3">
      <c r="A141">
        <f ca="1"/>
        <v>208941802</v>
      </c>
      <c r="B141">
        <f ca="1"/>
        <v>12053</v>
      </c>
      <c r="C141">
        <f ca="1"/>
        <v>0</v>
      </c>
      <c r="D141">
        <f ca="1"/>
        <v>0</v>
      </c>
      <c r="E141">
        <f ca="1"/>
        <v>2031</v>
      </c>
      <c r="F141">
        <f ca="1"/>
        <v>2</v>
      </c>
      <c r="G141">
        <f ca="1"/>
        <v>1</v>
      </c>
      <c r="H141">
        <f ca="1"/>
        <v>0</v>
      </c>
      <c r="I141">
        <f ca="1"/>
        <v>0</v>
      </c>
      <c r="J141">
        <f ca="1"/>
        <v>1</v>
      </c>
      <c r="K141">
        <f ca="1"/>
        <v>0</v>
      </c>
      <c r="L141">
        <f ca="1"/>
        <v>1</v>
      </c>
    </row>
    <row r="142" spans="1:12" x14ac:dyDescent="0.3">
      <c r="A142">
        <f ca="1"/>
        <v>932520882</v>
      </c>
      <c r="B142">
        <f ca="1"/>
        <v>12053</v>
      </c>
      <c r="C142">
        <f ca="1"/>
        <v>0</v>
      </c>
      <c r="D142">
        <f ca="1"/>
        <v>0</v>
      </c>
      <c r="E142">
        <f ca="1"/>
        <v>2042</v>
      </c>
      <c r="F142">
        <f ca="1"/>
        <v>2</v>
      </c>
      <c r="G142">
        <f ca="1"/>
        <v>1</v>
      </c>
      <c r="H142">
        <f ca="1"/>
        <v>0</v>
      </c>
      <c r="I142">
        <f ca="1"/>
        <v>0</v>
      </c>
      <c r="J142">
        <f ca="1"/>
        <v>1</v>
      </c>
      <c r="K142">
        <f ca="1"/>
        <v>0</v>
      </c>
      <c r="L142">
        <f ca="1"/>
        <v>1</v>
      </c>
    </row>
    <row r="143" spans="1:12" x14ac:dyDescent="0.3">
      <c r="A143">
        <f ca="1"/>
        <v>864019614</v>
      </c>
      <c r="B143">
        <f ca="1"/>
        <v>12053</v>
      </c>
      <c r="C143">
        <f ca="1"/>
        <v>0</v>
      </c>
      <c r="D143">
        <f ca="1"/>
        <v>0</v>
      </c>
      <c r="E143">
        <f ca="1"/>
        <v>2043</v>
      </c>
      <c r="F143">
        <f ca="1"/>
        <v>2</v>
      </c>
      <c r="G143">
        <f ca="1"/>
        <v>1</v>
      </c>
      <c r="H143">
        <f ca="1"/>
        <v>0</v>
      </c>
      <c r="I143">
        <f ca="1"/>
        <v>0</v>
      </c>
      <c r="J143">
        <f ca="1"/>
        <v>1</v>
      </c>
      <c r="K143">
        <f ca="1"/>
        <v>0</v>
      </c>
      <c r="L143">
        <f ca="1"/>
        <v>1</v>
      </c>
    </row>
    <row r="144" spans="1:12" x14ac:dyDescent="0.3">
      <c r="A144">
        <f ca="1"/>
        <v>872993891</v>
      </c>
      <c r="B144">
        <f ca="1"/>
        <v>12053</v>
      </c>
      <c r="C144">
        <f ca="1"/>
        <v>0</v>
      </c>
      <c r="D144">
        <f ca="1"/>
        <v>0</v>
      </c>
      <c r="E144">
        <f ca="1"/>
        <v>2053</v>
      </c>
      <c r="F144">
        <f ca="1"/>
        <v>1</v>
      </c>
      <c r="G144">
        <f ca="1"/>
        <v>1</v>
      </c>
      <c r="H144">
        <f ca="1"/>
        <v>0</v>
      </c>
      <c r="I144">
        <f ca="1"/>
        <v>0</v>
      </c>
      <c r="J144">
        <f ca="1"/>
        <v>0</v>
      </c>
      <c r="K144">
        <f ca="1"/>
        <v>0</v>
      </c>
      <c r="L144">
        <f ca="1"/>
        <v>2</v>
      </c>
    </row>
    <row r="145" spans="1:12" x14ac:dyDescent="0.3">
      <c r="A145">
        <f ca="1"/>
        <v>597256262</v>
      </c>
      <c r="B145">
        <f ca="1"/>
        <v>13001</v>
      </c>
      <c r="C145">
        <f ca="1"/>
        <v>0</v>
      </c>
      <c r="D145">
        <f ca="1"/>
        <v>0</v>
      </c>
      <c r="E145">
        <f ca="1"/>
        <v>2021</v>
      </c>
      <c r="F145">
        <f ca="1"/>
        <v>2</v>
      </c>
      <c r="G145">
        <f ca="1"/>
        <v>1</v>
      </c>
      <c r="H145">
        <f ca="1"/>
        <v>0</v>
      </c>
      <c r="I145">
        <f ca="1"/>
        <v>0</v>
      </c>
      <c r="J145">
        <f ca="1"/>
        <v>1</v>
      </c>
      <c r="K145">
        <f ca="1"/>
        <v>0</v>
      </c>
      <c r="L145">
        <f ca="1"/>
        <v>2</v>
      </c>
    </row>
    <row r="146" spans="1:12" x14ac:dyDescent="0.3">
      <c r="A146">
        <f ca="1"/>
        <v>683002219</v>
      </c>
      <c r="B146">
        <f ca="1"/>
        <v>13001</v>
      </c>
      <c r="C146">
        <f ca="1"/>
        <v>0</v>
      </c>
      <c r="D146">
        <f ca="1"/>
        <v>0</v>
      </c>
      <c r="E146">
        <f ca="1"/>
        <v>3001</v>
      </c>
      <c r="F146">
        <f ca="1"/>
        <v>1</v>
      </c>
      <c r="G146">
        <f ca="1"/>
        <v>1</v>
      </c>
      <c r="H146">
        <f ca="1"/>
        <v>0</v>
      </c>
      <c r="I146">
        <f ca="1"/>
        <v>0</v>
      </c>
      <c r="J146">
        <f ca="1"/>
        <v>0</v>
      </c>
      <c r="K146">
        <f ca="1"/>
        <v>0</v>
      </c>
      <c r="L146">
        <f ca="1"/>
        <v>1</v>
      </c>
    </row>
    <row r="147" spans="1:12" x14ac:dyDescent="0.3">
      <c r="A147">
        <f ca="1"/>
        <v>514659799</v>
      </c>
      <c r="B147">
        <f ca="1"/>
        <v>13011</v>
      </c>
      <c r="C147">
        <f ca="1"/>
        <v>0</v>
      </c>
      <c r="D147">
        <f ca="1"/>
        <v>0</v>
      </c>
      <c r="E147">
        <f ca="1"/>
        <v>2021</v>
      </c>
      <c r="F147">
        <f ca="1"/>
        <v>2</v>
      </c>
      <c r="G147">
        <f ca="1"/>
        <v>1</v>
      </c>
      <c r="H147">
        <f ca="1"/>
        <v>0</v>
      </c>
      <c r="I147">
        <f ca="1"/>
        <v>0</v>
      </c>
      <c r="J147">
        <f ca="1"/>
        <v>1</v>
      </c>
      <c r="K147">
        <f ca="1"/>
        <v>0</v>
      </c>
      <c r="L147">
        <f ca="1"/>
        <v>1</v>
      </c>
    </row>
    <row r="148" spans="1:12" x14ac:dyDescent="0.3">
      <c r="A148">
        <f ca="1"/>
        <v>582597236</v>
      </c>
      <c r="B148">
        <f ca="1"/>
        <v>13011</v>
      </c>
      <c r="C148">
        <f ca="1"/>
        <v>0</v>
      </c>
      <c r="D148">
        <f ca="1"/>
        <v>0</v>
      </c>
      <c r="E148">
        <f ca="1"/>
        <v>3011</v>
      </c>
      <c r="F148">
        <f ca="1"/>
        <v>1</v>
      </c>
      <c r="G148">
        <f ca="1"/>
        <v>1</v>
      </c>
      <c r="H148">
        <f ca="1"/>
        <v>0</v>
      </c>
      <c r="I148">
        <f ca="1"/>
        <v>0</v>
      </c>
      <c r="J148">
        <f ca="1"/>
        <v>0</v>
      </c>
      <c r="K148">
        <f ca="1"/>
        <v>0</v>
      </c>
      <c r="L148">
        <f ca="1"/>
        <v>1</v>
      </c>
    </row>
    <row r="149" spans="1:12" x14ac:dyDescent="0.3">
      <c r="A149">
        <f ca="1"/>
        <v>128597423</v>
      </c>
      <c r="B149">
        <f ca="1"/>
        <v>13021</v>
      </c>
      <c r="C149">
        <f ca="1"/>
        <v>0</v>
      </c>
      <c r="D149">
        <f ca="1"/>
        <v>0</v>
      </c>
      <c r="E149">
        <f ca="1"/>
        <v>2021</v>
      </c>
      <c r="F149">
        <f ca="1"/>
        <v>2</v>
      </c>
      <c r="G149">
        <f ca="1"/>
        <v>1</v>
      </c>
      <c r="H149">
        <f ca="1"/>
        <v>0</v>
      </c>
      <c r="I149">
        <f ca="1"/>
        <v>0</v>
      </c>
      <c r="J149">
        <f ca="1"/>
        <v>1</v>
      </c>
      <c r="K149">
        <f ca="1"/>
        <v>0</v>
      </c>
      <c r="L149">
        <f ca="1"/>
        <v>2</v>
      </c>
    </row>
    <row r="150" spans="1:12" x14ac:dyDescent="0.3">
      <c r="A150">
        <f ca="1"/>
        <v>178801845</v>
      </c>
      <c r="B150">
        <f ca="1"/>
        <v>13021</v>
      </c>
      <c r="C150">
        <f ca="1"/>
        <v>0</v>
      </c>
      <c r="D150">
        <f ca="1"/>
        <v>0</v>
      </c>
      <c r="E150">
        <f ca="1"/>
        <v>3021</v>
      </c>
      <c r="F150">
        <f ca="1"/>
        <v>1</v>
      </c>
      <c r="G150">
        <f ca="1"/>
        <v>1</v>
      </c>
      <c r="H150">
        <f ca="1"/>
        <v>0</v>
      </c>
      <c r="I150">
        <f ca="1"/>
        <v>0</v>
      </c>
      <c r="J150">
        <f ca="1"/>
        <v>0</v>
      </c>
      <c r="K150">
        <f ca="1"/>
        <v>0</v>
      </c>
      <c r="L150">
        <f ca="1"/>
        <v>1</v>
      </c>
    </row>
    <row r="151" spans="1:12" x14ac:dyDescent="0.3">
      <c r="A151">
        <f ca="1"/>
        <v>850649370</v>
      </c>
      <c r="B151">
        <f ca="1"/>
        <v>13031</v>
      </c>
      <c r="C151">
        <f ca="1"/>
        <v>0</v>
      </c>
      <c r="D151">
        <f ca="1"/>
        <v>0</v>
      </c>
      <c r="E151">
        <f ca="1"/>
        <v>2022</v>
      </c>
      <c r="F151">
        <f ca="1"/>
        <v>2</v>
      </c>
      <c r="G151">
        <f ca="1"/>
        <v>1</v>
      </c>
      <c r="H151">
        <f ca="1"/>
        <v>0</v>
      </c>
      <c r="I151">
        <f ca="1"/>
        <v>0</v>
      </c>
      <c r="J151">
        <f ca="1"/>
        <v>1</v>
      </c>
      <c r="K151">
        <f ca="1"/>
        <v>0</v>
      </c>
      <c r="L151">
        <f ca="1"/>
        <v>2</v>
      </c>
    </row>
    <row r="152" spans="1:12" x14ac:dyDescent="0.3">
      <c r="A152">
        <f ca="1"/>
        <v>614598336</v>
      </c>
      <c r="B152">
        <f ca="1"/>
        <v>13031</v>
      </c>
      <c r="C152">
        <f ca="1"/>
        <v>0</v>
      </c>
      <c r="D152">
        <f ca="1"/>
        <v>0</v>
      </c>
      <c r="E152">
        <f ca="1"/>
        <v>3031</v>
      </c>
      <c r="F152">
        <f ca="1"/>
        <v>1</v>
      </c>
      <c r="G152">
        <f ca="1"/>
        <v>1</v>
      </c>
      <c r="H152">
        <f ca="1"/>
        <v>0</v>
      </c>
      <c r="I152">
        <f ca="1"/>
        <v>0</v>
      </c>
      <c r="J152">
        <f ca="1"/>
        <v>0</v>
      </c>
      <c r="K152">
        <f ca="1"/>
        <v>0</v>
      </c>
      <c r="L152">
        <f ca="1"/>
        <v>1</v>
      </c>
    </row>
    <row r="153" spans="1:12" x14ac:dyDescent="0.3">
      <c r="A153">
        <f ca="1"/>
        <v>757617857</v>
      </c>
      <c r="B153">
        <f ca="1"/>
        <v>13101</v>
      </c>
      <c r="C153">
        <f ca="1"/>
        <v>0</v>
      </c>
      <c r="D153">
        <f ca="1"/>
        <v>0</v>
      </c>
      <c r="E153">
        <f ca="1"/>
        <v>2022</v>
      </c>
      <c r="F153">
        <f ca="1"/>
        <v>2</v>
      </c>
      <c r="G153">
        <f ca="1"/>
        <v>1</v>
      </c>
      <c r="H153">
        <f ca="1"/>
        <v>0</v>
      </c>
      <c r="I153">
        <f ca="1"/>
        <v>0</v>
      </c>
      <c r="J153">
        <f ca="1"/>
        <v>1</v>
      </c>
      <c r="K153">
        <f ca="1"/>
        <v>0</v>
      </c>
      <c r="L153">
        <f ca="1"/>
        <v>2</v>
      </c>
    </row>
    <row r="154" spans="1:12" x14ac:dyDescent="0.3">
      <c r="A154">
        <f ca="1"/>
        <v>676278685</v>
      </c>
      <c r="B154">
        <f ca="1"/>
        <v>13101</v>
      </c>
      <c r="C154">
        <f ca="1"/>
        <v>0</v>
      </c>
      <c r="D154">
        <f ca="1"/>
        <v>0</v>
      </c>
      <c r="E154">
        <f ca="1"/>
        <v>3101</v>
      </c>
      <c r="F154">
        <f ca="1"/>
        <v>1</v>
      </c>
      <c r="G154">
        <f ca="1"/>
        <v>1</v>
      </c>
      <c r="H154">
        <f ca="1"/>
        <v>0</v>
      </c>
      <c r="I154">
        <f ca="1"/>
        <v>0</v>
      </c>
      <c r="J154">
        <f ca="1"/>
        <v>0</v>
      </c>
      <c r="K154">
        <f ca="1"/>
        <v>0</v>
      </c>
      <c r="L154">
        <f ca="1"/>
        <v>1</v>
      </c>
    </row>
    <row r="155" spans="1:12" x14ac:dyDescent="0.3">
      <c r="A155">
        <f ca="1"/>
        <v>231429114</v>
      </c>
      <c r="B155">
        <f ca="1"/>
        <v>13111</v>
      </c>
      <c r="C155">
        <f ca="1"/>
        <v>0</v>
      </c>
      <c r="D155">
        <f ca="1"/>
        <v>0</v>
      </c>
      <c r="E155">
        <f ca="1"/>
        <v>2021</v>
      </c>
      <c r="F155">
        <f ca="1"/>
        <v>2</v>
      </c>
      <c r="G155">
        <f ca="1"/>
        <v>1</v>
      </c>
      <c r="H155">
        <f ca="1"/>
        <v>0</v>
      </c>
      <c r="I155">
        <f ca="1"/>
        <v>0</v>
      </c>
      <c r="J155">
        <f ca="1"/>
        <v>1</v>
      </c>
      <c r="K155">
        <f ca="1"/>
        <v>0</v>
      </c>
      <c r="L155">
        <f ca="1"/>
        <v>2</v>
      </c>
    </row>
    <row r="156" spans="1:12" x14ac:dyDescent="0.3">
      <c r="A156">
        <f ca="1"/>
        <v>202505576</v>
      </c>
      <c r="B156">
        <f ca="1"/>
        <v>13111</v>
      </c>
      <c r="C156">
        <f ca="1"/>
        <v>0</v>
      </c>
      <c r="D156">
        <f ca="1"/>
        <v>0</v>
      </c>
      <c r="E156">
        <f ca="1"/>
        <v>3111</v>
      </c>
      <c r="F156">
        <f ca="1"/>
        <v>1</v>
      </c>
      <c r="G156">
        <f ca="1"/>
        <v>1</v>
      </c>
      <c r="H156">
        <f ca="1"/>
        <v>0</v>
      </c>
      <c r="I156">
        <f ca="1"/>
        <v>0</v>
      </c>
      <c r="J156">
        <f ca="1"/>
        <v>0</v>
      </c>
      <c r="K156">
        <f ca="1"/>
        <v>0</v>
      </c>
      <c r="L156">
        <f ca="1"/>
        <v>1</v>
      </c>
    </row>
    <row r="157" spans="1:12" x14ac:dyDescent="0.3">
      <c r="A157">
        <f ca="1"/>
        <v>555704739</v>
      </c>
      <c r="B157">
        <f ca="1"/>
        <v>13121</v>
      </c>
      <c r="C157">
        <f ca="1"/>
        <v>0</v>
      </c>
      <c r="D157">
        <f ca="1"/>
        <v>0</v>
      </c>
      <c r="E157">
        <f ca="1"/>
        <v>2021</v>
      </c>
      <c r="F157">
        <f ca="1"/>
        <v>2</v>
      </c>
      <c r="G157">
        <f ca="1"/>
        <v>1</v>
      </c>
      <c r="H157">
        <f ca="1"/>
        <v>0</v>
      </c>
      <c r="I157">
        <f ca="1"/>
        <v>0</v>
      </c>
      <c r="J157">
        <f ca="1"/>
        <v>1</v>
      </c>
      <c r="K157">
        <f ca="1"/>
        <v>0</v>
      </c>
      <c r="L157">
        <f ca="1"/>
        <v>2</v>
      </c>
    </row>
    <row r="158" spans="1:12" x14ac:dyDescent="0.3">
      <c r="A158">
        <f ca="1"/>
        <v>716912259</v>
      </c>
      <c r="B158">
        <f ca="1"/>
        <v>13121</v>
      </c>
      <c r="C158">
        <f ca="1"/>
        <v>0</v>
      </c>
      <c r="D158">
        <f ca="1"/>
        <v>0</v>
      </c>
      <c r="E158">
        <f ca="1"/>
        <v>3121</v>
      </c>
      <c r="F158">
        <f ca="1"/>
        <v>1</v>
      </c>
      <c r="G158">
        <f ca="1"/>
        <v>1</v>
      </c>
      <c r="H158">
        <f ca="1"/>
        <v>0</v>
      </c>
      <c r="I158">
        <f ca="1"/>
        <v>0</v>
      </c>
      <c r="J158">
        <f ca="1"/>
        <v>0</v>
      </c>
      <c r="K158">
        <f ca="1"/>
        <v>0</v>
      </c>
      <c r="L158">
        <f ca="1"/>
        <v>1</v>
      </c>
    </row>
    <row r="159" spans="1:12" x14ac:dyDescent="0.3">
      <c r="A159">
        <f ca="1"/>
        <v>910261980</v>
      </c>
      <c r="B159">
        <f ca="1"/>
        <v>13141</v>
      </c>
      <c r="C159">
        <f ca="1"/>
        <v>0</v>
      </c>
      <c r="D159">
        <f ca="1"/>
        <v>0</v>
      </c>
      <c r="E159">
        <f ca="1"/>
        <v>2051</v>
      </c>
      <c r="F159">
        <f ca="1"/>
        <v>2</v>
      </c>
      <c r="G159">
        <f ca="1"/>
        <v>1</v>
      </c>
      <c r="H159">
        <f ca="1"/>
        <v>0</v>
      </c>
      <c r="I159">
        <f ca="1"/>
        <v>0</v>
      </c>
      <c r="J159">
        <f ca="1"/>
        <v>1</v>
      </c>
      <c r="K159">
        <f ca="1"/>
        <v>0</v>
      </c>
      <c r="L159">
        <f ca="1"/>
        <v>2</v>
      </c>
    </row>
    <row r="160" spans="1:12" x14ac:dyDescent="0.3">
      <c r="A160">
        <f ca="1"/>
        <v>833730919</v>
      </c>
      <c r="B160">
        <f ca="1"/>
        <v>13141</v>
      </c>
      <c r="C160">
        <f ca="1"/>
        <v>0</v>
      </c>
      <c r="D160">
        <f ca="1"/>
        <v>0</v>
      </c>
      <c r="E160">
        <f ca="1"/>
        <v>3141</v>
      </c>
      <c r="F160">
        <f ca="1"/>
        <v>1</v>
      </c>
      <c r="G160">
        <f ca="1"/>
        <v>1</v>
      </c>
      <c r="H160">
        <f ca="1"/>
        <v>0</v>
      </c>
      <c r="I160">
        <f ca="1"/>
        <v>0</v>
      </c>
      <c r="J160">
        <f ca="1"/>
        <v>0</v>
      </c>
      <c r="K160">
        <f ca="1"/>
        <v>0</v>
      </c>
      <c r="L160">
        <f ca="1"/>
        <v>1</v>
      </c>
    </row>
    <row r="161" spans="1:12" x14ac:dyDescent="0.3">
      <c r="A161">
        <f ca="1"/>
        <v>869334530</v>
      </c>
      <c r="B161">
        <f ca="1"/>
        <v>13201</v>
      </c>
      <c r="C161">
        <f ca="1"/>
        <v>0</v>
      </c>
      <c r="D161">
        <f ca="1"/>
        <v>0</v>
      </c>
      <c r="E161">
        <f ca="1"/>
        <v>2021</v>
      </c>
      <c r="F161">
        <f ca="1"/>
        <v>2</v>
      </c>
      <c r="G161">
        <f ca="1"/>
        <v>1</v>
      </c>
      <c r="H161">
        <f ca="1"/>
        <v>0</v>
      </c>
      <c r="I161">
        <f ca="1"/>
        <v>0</v>
      </c>
      <c r="J161">
        <f ca="1"/>
        <v>1</v>
      </c>
      <c r="K161">
        <f ca="1"/>
        <v>0</v>
      </c>
      <c r="L161">
        <f ca="1"/>
        <v>2</v>
      </c>
    </row>
    <row r="162" spans="1:12" x14ac:dyDescent="0.3">
      <c r="A162">
        <f ca="1"/>
        <v>284465673</v>
      </c>
      <c r="B162">
        <f ca="1"/>
        <v>13201</v>
      </c>
      <c r="C162">
        <f ca="1"/>
        <v>0</v>
      </c>
      <c r="D162">
        <f ca="1"/>
        <v>0</v>
      </c>
      <c r="E162">
        <f ca="1"/>
        <v>3201</v>
      </c>
      <c r="F162">
        <f ca="1"/>
        <v>1</v>
      </c>
      <c r="G162">
        <f ca="1"/>
        <v>1</v>
      </c>
      <c r="H162">
        <f ca="1"/>
        <v>0</v>
      </c>
      <c r="I162">
        <f ca="1"/>
        <v>0</v>
      </c>
      <c r="J162">
        <f ca="1"/>
        <v>0</v>
      </c>
      <c r="K162">
        <f ca="1"/>
        <v>0</v>
      </c>
      <c r="L162">
        <f ca="1"/>
        <v>1</v>
      </c>
    </row>
    <row r="163" spans="1:12" x14ac:dyDescent="0.3">
      <c r="A163">
        <f ca="1"/>
        <v>689798774</v>
      </c>
      <c r="B163">
        <f ca="1"/>
        <v>13211</v>
      </c>
      <c r="C163">
        <f ca="1"/>
        <v>0</v>
      </c>
      <c r="D163">
        <f ca="1"/>
        <v>0</v>
      </c>
      <c r="E163">
        <f ca="1"/>
        <v>2022</v>
      </c>
      <c r="F163">
        <f ca="1"/>
        <v>2</v>
      </c>
      <c r="G163">
        <f ca="1"/>
        <v>1</v>
      </c>
      <c r="H163">
        <f ca="1"/>
        <v>0</v>
      </c>
      <c r="I163">
        <f ca="1"/>
        <v>0</v>
      </c>
      <c r="J163">
        <f ca="1"/>
        <v>1</v>
      </c>
      <c r="K163">
        <f ca="1"/>
        <v>0</v>
      </c>
      <c r="L163">
        <f ca="1"/>
        <v>1</v>
      </c>
    </row>
    <row r="164" spans="1:12" x14ac:dyDescent="0.3">
      <c r="A164">
        <f ca="1"/>
        <v>265868927</v>
      </c>
      <c r="B164">
        <f ca="1"/>
        <v>13211</v>
      </c>
      <c r="C164">
        <f ca="1"/>
        <v>0</v>
      </c>
      <c r="D164">
        <f ca="1"/>
        <v>0</v>
      </c>
      <c r="E164">
        <f ca="1"/>
        <v>3211</v>
      </c>
      <c r="F164">
        <f ca="1"/>
        <v>1</v>
      </c>
      <c r="G164">
        <f ca="1"/>
        <v>1</v>
      </c>
      <c r="H164">
        <f ca="1"/>
        <v>0</v>
      </c>
      <c r="I164">
        <f ca="1"/>
        <v>0</v>
      </c>
      <c r="J164">
        <f ca="1"/>
        <v>0</v>
      </c>
      <c r="K164">
        <f ca="1"/>
        <v>0</v>
      </c>
      <c r="L164">
        <f ca="1"/>
        <v>1</v>
      </c>
    </row>
    <row r="165" spans="1:12" x14ac:dyDescent="0.3">
      <c r="A165">
        <f ca="1"/>
        <v>560618028</v>
      </c>
      <c r="B165">
        <f ca="1"/>
        <v>13221</v>
      </c>
      <c r="C165">
        <f ca="1"/>
        <v>0</v>
      </c>
      <c r="D165">
        <f ca="1"/>
        <v>0</v>
      </c>
      <c r="E165">
        <f ca="1"/>
        <v>2023</v>
      </c>
      <c r="F165">
        <f ca="1"/>
        <v>2</v>
      </c>
      <c r="G165">
        <f ca="1"/>
        <v>1</v>
      </c>
      <c r="H165">
        <f ca="1"/>
        <v>0</v>
      </c>
      <c r="I165">
        <f ca="1"/>
        <v>0</v>
      </c>
      <c r="J165">
        <f ca="1"/>
        <v>1</v>
      </c>
      <c r="K165">
        <f ca="1"/>
        <v>0</v>
      </c>
      <c r="L165">
        <f ca="1"/>
        <v>2</v>
      </c>
    </row>
    <row r="166" spans="1:12" x14ac:dyDescent="0.3">
      <c r="A166">
        <f ca="1"/>
        <v>358931624</v>
      </c>
      <c r="B166">
        <f ca="1"/>
        <v>13221</v>
      </c>
      <c r="C166">
        <f ca="1"/>
        <v>0</v>
      </c>
      <c r="D166">
        <f ca="1"/>
        <v>0</v>
      </c>
      <c r="E166">
        <f ca="1"/>
        <v>3221</v>
      </c>
      <c r="F166">
        <f ca="1"/>
        <v>1</v>
      </c>
      <c r="G166">
        <f ca="1"/>
        <v>1</v>
      </c>
      <c r="H166">
        <f ca="1"/>
        <v>0</v>
      </c>
      <c r="I166">
        <f ca="1"/>
        <v>0</v>
      </c>
      <c r="J166">
        <f ca="1"/>
        <v>0</v>
      </c>
      <c r="K166">
        <f ca="1"/>
        <v>0</v>
      </c>
      <c r="L166">
        <f ca="1"/>
        <v>1</v>
      </c>
    </row>
    <row r="167" spans="1:12" x14ac:dyDescent="0.3">
      <c r="A167">
        <f ca="1"/>
        <v>368052565</v>
      </c>
      <c r="B167">
        <f ca="1"/>
        <v>13301</v>
      </c>
      <c r="C167">
        <f ca="1"/>
        <v>0</v>
      </c>
      <c r="D167">
        <f ca="1"/>
        <v>0</v>
      </c>
      <c r="E167">
        <f ca="1"/>
        <v>2051</v>
      </c>
      <c r="F167">
        <f ca="1"/>
        <v>2</v>
      </c>
      <c r="G167">
        <f ca="1"/>
        <v>1</v>
      </c>
      <c r="H167">
        <f ca="1"/>
        <v>0</v>
      </c>
      <c r="I167">
        <f ca="1"/>
        <v>0</v>
      </c>
      <c r="J167">
        <f ca="1"/>
        <v>1</v>
      </c>
      <c r="K167">
        <f ca="1"/>
        <v>0</v>
      </c>
      <c r="L167">
        <f ca="1"/>
        <v>3</v>
      </c>
    </row>
    <row r="168" spans="1:12" x14ac:dyDescent="0.3">
      <c r="A168">
        <f ca="1"/>
        <v>69034505</v>
      </c>
      <c r="B168">
        <f ca="1"/>
        <v>13301</v>
      </c>
      <c r="C168">
        <f ca="1"/>
        <v>0</v>
      </c>
      <c r="D168">
        <f ca="1"/>
        <v>0</v>
      </c>
      <c r="E168">
        <f ca="1"/>
        <v>3301</v>
      </c>
      <c r="F168">
        <f ca="1"/>
        <v>1</v>
      </c>
      <c r="G168">
        <f ca="1"/>
        <v>1</v>
      </c>
      <c r="H168">
        <f ca="1"/>
        <v>0</v>
      </c>
      <c r="I168">
        <f ca="1"/>
        <v>0</v>
      </c>
      <c r="J168">
        <f ca="1"/>
        <v>0</v>
      </c>
      <c r="K168">
        <f ca="1"/>
        <v>0</v>
      </c>
      <c r="L168">
        <f ca="1"/>
        <v>1</v>
      </c>
    </row>
    <row r="169" spans="1:12" x14ac:dyDescent="0.3">
      <c r="A169">
        <f ca="1"/>
        <v>991101010</v>
      </c>
      <c r="B169">
        <f ca="1"/>
        <v>13311</v>
      </c>
      <c r="C169">
        <f ca="1"/>
        <v>0</v>
      </c>
      <c r="D169">
        <f ca="1"/>
        <v>0</v>
      </c>
      <c r="E169">
        <f ca="1"/>
        <v>2021</v>
      </c>
      <c r="F169">
        <f ca="1"/>
        <v>2</v>
      </c>
      <c r="G169">
        <f ca="1"/>
        <v>1</v>
      </c>
      <c r="H169">
        <f ca="1"/>
        <v>0</v>
      </c>
      <c r="I169">
        <f ca="1"/>
        <v>0</v>
      </c>
      <c r="J169">
        <f ca="1"/>
        <v>1</v>
      </c>
      <c r="K169">
        <f ca="1"/>
        <v>0</v>
      </c>
      <c r="L169">
        <f ca="1"/>
        <v>3</v>
      </c>
    </row>
    <row r="170" spans="1:12" x14ac:dyDescent="0.3">
      <c r="A170">
        <f ca="1"/>
        <v>668692768</v>
      </c>
      <c r="B170">
        <f ca="1"/>
        <v>13311</v>
      </c>
      <c r="C170">
        <f ca="1"/>
        <v>0</v>
      </c>
      <c r="D170">
        <f ca="1"/>
        <v>0</v>
      </c>
      <c r="E170">
        <f ca="1"/>
        <v>3311</v>
      </c>
      <c r="F170">
        <f ca="1"/>
        <v>1</v>
      </c>
      <c r="G170">
        <f ca="1"/>
        <v>1</v>
      </c>
      <c r="H170">
        <f ca="1"/>
        <v>0</v>
      </c>
      <c r="I170">
        <f ca="1"/>
        <v>0</v>
      </c>
      <c r="J170">
        <f ca="1"/>
        <v>0</v>
      </c>
      <c r="K170">
        <f ca="1"/>
        <v>0</v>
      </c>
      <c r="L170">
        <f ca="1"/>
        <v>1</v>
      </c>
    </row>
    <row r="171" spans="1:12" x14ac:dyDescent="0.3">
      <c r="A171">
        <f ca="1"/>
        <v>755838706</v>
      </c>
      <c r="B171">
        <f ca="1"/>
        <v>13321</v>
      </c>
      <c r="C171">
        <f ca="1"/>
        <v>0</v>
      </c>
      <c r="D171">
        <f ca="1"/>
        <v>0</v>
      </c>
      <c r="E171">
        <f ca="1"/>
        <v>2021</v>
      </c>
      <c r="F171">
        <f ca="1"/>
        <v>2</v>
      </c>
      <c r="G171">
        <f ca="1"/>
        <v>1</v>
      </c>
      <c r="H171">
        <f ca="1"/>
        <v>0</v>
      </c>
      <c r="I171">
        <f ca="1"/>
        <v>0</v>
      </c>
      <c r="J171">
        <f ca="1"/>
        <v>1</v>
      </c>
      <c r="K171">
        <f ca="1"/>
        <v>0</v>
      </c>
      <c r="L171">
        <f ca="1"/>
        <v>2</v>
      </c>
    </row>
    <row r="172" spans="1:12" x14ac:dyDescent="0.3">
      <c r="A172">
        <f ca="1"/>
        <v>679138728</v>
      </c>
      <c r="B172">
        <f ca="1"/>
        <v>13321</v>
      </c>
      <c r="C172">
        <f ca="1"/>
        <v>0</v>
      </c>
      <c r="D172">
        <f ca="1"/>
        <v>0</v>
      </c>
      <c r="E172">
        <f ca="1"/>
        <v>2022</v>
      </c>
      <c r="F172">
        <f ca="1"/>
        <v>2</v>
      </c>
      <c r="G172">
        <f ca="1"/>
        <v>1</v>
      </c>
      <c r="H172">
        <f ca="1"/>
        <v>0</v>
      </c>
      <c r="I172">
        <f ca="1"/>
        <v>0</v>
      </c>
      <c r="J172">
        <f ca="1"/>
        <v>1</v>
      </c>
      <c r="K172">
        <f ca="1"/>
        <v>0</v>
      </c>
      <c r="L172">
        <f ca="1"/>
        <v>3</v>
      </c>
    </row>
    <row r="173" spans="1:12" x14ac:dyDescent="0.3">
      <c r="A173">
        <f ca="1"/>
        <v>700249215</v>
      </c>
      <c r="B173">
        <f ca="1"/>
        <v>13321</v>
      </c>
      <c r="C173">
        <f ca="1"/>
        <v>0</v>
      </c>
      <c r="D173">
        <f ca="1"/>
        <v>0</v>
      </c>
      <c r="E173">
        <f ca="1"/>
        <v>3321</v>
      </c>
      <c r="F173">
        <f ca="1"/>
        <v>1</v>
      </c>
      <c r="G173">
        <f ca="1"/>
        <v>1</v>
      </c>
      <c r="H173">
        <f ca="1"/>
        <v>0</v>
      </c>
      <c r="I173">
        <f ca="1"/>
        <v>0</v>
      </c>
      <c r="J173">
        <f ca="1"/>
        <v>0</v>
      </c>
      <c r="K173">
        <f ca="1"/>
        <v>0</v>
      </c>
      <c r="L173">
        <f ca="1"/>
        <v>1</v>
      </c>
    </row>
    <row r="174" spans="1:12" x14ac:dyDescent="0.3">
      <c r="A174">
        <f ca="1"/>
        <v>428550494</v>
      </c>
      <c r="B174">
        <f ca="1"/>
        <v>13331</v>
      </c>
      <c r="C174">
        <f ca="1"/>
        <v>0</v>
      </c>
      <c r="D174">
        <f ca="1"/>
        <v>0</v>
      </c>
      <c r="E174">
        <f ca="1"/>
        <v>2021</v>
      </c>
      <c r="F174">
        <f ca="1"/>
        <v>2</v>
      </c>
      <c r="G174">
        <f ca="1"/>
        <v>1</v>
      </c>
      <c r="H174">
        <f ca="1"/>
        <v>0</v>
      </c>
      <c r="I174">
        <f ca="1"/>
        <v>0</v>
      </c>
      <c r="J174">
        <f ca="1"/>
        <v>1</v>
      </c>
      <c r="K174">
        <f ca="1"/>
        <v>0</v>
      </c>
      <c r="L174">
        <f ca="1"/>
        <v>1</v>
      </c>
    </row>
    <row r="175" spans="1:12" x14ac:dyDescent="0.3">
      <c r="A175">
        <f ca="1"/>
        <v>749410971</v>
      </c>
      <c r="B175">
        <f ca="1"/>
        <v>13331</v>
      </c>
      <c r="C175">
        <f ca="1"/>
        <v>0</v>
      </c>
      <c r="D175">
        <f ca="1"/>
        <v>0</v>
      </c>
      <c r="E175">
        <f ca="1"/>
        <v>2022</v>
      </c>
      <c r="F175">
        <f ca="1"/>
        <v>2</v>
      </c>
      <c r="G175">
        <f ca="1"/>
        <v>1</v>
      </c>
      <c r="H175">
        <f ca="1"/>
        <v>0</v>
      </c>
      <c r="I175">
        <f ca="1"/>
        <v>0</v>
      </c>
      <c r="J175">
        <f ca="1"/>
        <v>1</v>
      </c>
      <c r="K175">
        <f ca="1"/>
        <v>0</v>
      </c>
      <c r="L175">
        <f ca="1"/>
        <v>3</v>
      </c>
    </row>
    <row r="176" spans="1:12" x14ac:dyDescent="0.3">
      <c r="A176">
        <f ca="1"/>
        <v>941265414</v>
      </c>
      <c r="B176">
        <f ca="1"/>
        <v>13331</v>
      </c>
      <c r="C176">
        <f ca="1"/>
        <v>0</v>
      </c>
      <c r="D176">
        <f ca="1"/>
        <v>0</v>
      </c>
      <c r="E176">
        <f ca="1"/>
        <v>3331</v>
      </c>
      <c r="F176">
        <f ca="1"/>
        <v>1</v>
      </c>
      <c r="G176">
        <f ca="1"/>
        <v>1</v>
      </c>
      <c r="H176">
        <f ca="1"/>
        <v>0</v>
      </c>
      <c r="I176">
        <f ca="1"/>
        <v>0</v>
      </c>
      <c r="J176">
        <f ca="1"/>
        <v>0</v>
      </c>
      <c r="K176">
        <f ca="1"/>
        <v>0</v>
      </c>
      <c r="L176">
        <f ca="1"/>
        <v>1</v>
      </c>
    </row>
    <row r="177" spans="1:12" x14ac:dyDescent="0.3">
      <c r="A177">
        <f ca="1"/>
        <v>208312000</v>
      </c>
      <c r="B177">
        <f ca="1"/>
        <v>14101</v>
      </c>
      <c r="C177">
        <f ca="1"/>
        <v>0</v>
      </c>
      <c r="D177">
        <f ca="1"/>
        <v>0</v>
      </c>
      <c r="E177">
        <f ca="1"/>
        <v>3011</v>
      </c>
      <c r="F177">
        <f ca="1"/>
        <v>2</v>
      </c>
      <c r="G177">
        <f ca="1"/>
        <v>1</v>
      </c>
      <c r="H177">
        <f ca="1"/>
        <v>0</v>
      </c>
      <c r="I177">
        <f ca="1"/>
        <v>0</v>
      </c>
      <c r="J177">
        <f ca="1"/>
        <v>1</v>
      </c>
      <c r="K177">
        <f ca="1"/>
        <v>0</v>
      </c>
      <c r="L177">
        <f ca="1"/>
        <v>1</v>
      </c>
    </row>
    <row r="178" spans="1:12" x14ac:dyDescent="0.3">
      <c r="A178">
        <f ca="1"/>
        <v>560535914</v>
      </c>
      <c r="B178">
        <f ca="1"/>
        <v>14101</v>
      </c>
      <c r="C178">
        <f ca="1"/>
        <v>0</v>
      </c>
      <c r="D178">
        <f ca="1"/>
        <v>0</v>
      </c>
      <c r="E178">
        <f ca="1"/>
        <v>3121</v>
      </c>
      <c r="F178">
        <f ca="1"/>
        <v>2</v>
      </c>
      <c r="G178">
        <f ca="1"/>
        <v>1</v>
      </c>
      <c r="H178">
        <f ca="1"/>
        <v>0</v>
      </c>
      <c r="I178">
        <f ca="1"/>
        <v>0</v>
      </c>
      <c r="J178">
        <f ca="1"/>
        <v>1</v>
      </c>
      <c r="K178">
        <f ca="1"/>
        <v>0</v>
      </c>
      <c r="L178">
        <f ca="1"/>
        <v>1</v>
      </c>
    </row>
    <row r="179" spans="1:12" x14ac:dyDescent="0.3">
      <c r="A179">
        <f ca="1"/>
        <v>543277504</v>
      </c>
      <c r="B179">
        <f ca="1"/>
        <v>14101</v>
      </c>
      <c r="C179">
        <f ca="1"/>
        <v>0</v>
      </c>
      <c r="D179">
        <f ca="1"/>
        <v>0</v>
      </c>
      <c r="E179">
        <f ca="1"/>
        <v>3141</v>
      </c>
      <c r="F179">
        <f ca="1"/>
        <v>2</v>
      </c>
      <c r="G179">
        <f ca="1"/>
        <v>1</v>
      </c>
      <c r="H179">
        <f ca="1"/>
        <v>0</v>
      </c>
      <c r="I179">
        <f ca="1"/>
        <v>0</v>
      </c>
      <c r="J179">
        <f ca="1"/>
        <v>1</v>
      </c>
      <c r="K179">
        <f ca="1"/>
        <v>0</v>
      </c>
      <c r="L179">
        <f ca="1"/>
        <v>1</v>
      </c>
    </row>
    <row r="180" spans="1:12" x14ac:dyDescent="0.3">
      <c r="A180">
        <f ca="1"/>
        <v>121912614</v>
      </c>
      <c r="B180">
        <f ca="1"/>
        <v>14101</v>
      </c>
      <c r="C180">
        <f ca="1"/>
        <v>0</v>
      </c>
      <c r="D180">
        <f ca="1"/>
        <v>0</v>
      </c>
      <c r="E180">
        <f ca="1"/>
        <v>4101</v>
      </c>
      <c r="F180">
        <f ca="1"/>
        <v>1</v>
      </c>
      <c r="G180">
        <f ca="1"/>
        <v>1</v>
      </c>
      <c r="H180">
        <f ca="1"/>
        <v>0</v>
      </c>
      <c r="I180">
        <f ca="1"/>
        <v>0</v>
      </c>
      <c r="J180">
        <f ca="1"/>
        <v>0</v>
      </c>
      <c r="K180">
        <f ca="1"/>
        <v>0</v>
      </c>
      <c r="L180">
        <f ca="1"/>
        <v>1</v>
      </c>
    </row>
    <row r="181" spans="1:12" x14ac:dyDescent="0.3">
      <c r="A181">
        <f ca="1"/>
        <v>33557487</v>
      </c>
      <c r="B181">
        <f ca="1"/>
        <v>14111</v>
      </c>
      <c r="C181">
        <f ca="1"/>
        <v>0</v>
      </c>
      <c r="D181">
        <f ca="1"/>
        <v>0</v>
      </c>
      <c r="E181">
        <f ca="1"/>
        <v>3011</v>
      </c>
      <c r="F181">
        <f ca="1"/>
        <v>2</v>
      </c>
      <c r="G181">
        <f ca="1"/>
        <v>1</v>
      </c>
      <c r="H181">
        <f ca="1"/>
        <v>0</v>
      </c>
      <c r="I181">
        <f ca="1"/>
        <v>0</v>
      </c>
      <c r="J181">
        <f ca="1"/>
        <v>1</v>
      </c>
      <c r="K181">
        <f ca="1"/>
        <v>0</v>
      </c>
      <c r="L181">
        <f ca="1"/>
        <v>1</v>
      </c>
    </row>
    <row r="182" spans="1:12" x14ac:dyDescent="0.3">
      <c r="A182">
        <f ca="1"/>
        <v>298142589</v>
      </c>
      <c r="B182">
        <f ca="1"/>
        <v>14111</v>
      </c>
      <c r="C182">
        <f ca="1"/>
        <v>0</v>
      </c>
      <c r="D182">
        <f ca="1"/>
        <v>0</v>
      </c>
      <c r="E182">
        <f ca="1"/>
        <v>3101</v>
      </c>
      <c r="F182">
        <f ca="1"/>
        <v>2</v>
      </c>
      <c r="G182">
        <f ca="1"/>
        <v>1</v>
      </c>
      <c r="H182">
        <f ca="1"/>
        <v>0</v>
      </c>
      <c r="I182">
        <f ca="1"/>
        <v>0</v>
      </c>
      <c r="J182">
        <f ca="1"/>
        <v>1</v>
      </c>
      <c r="K182">
        <f ca="1"/>
        <v>0</v>
      </c>
      <c r="L182">
        <f ca="1"/>
        <v>1</v>
      </c>
    </row>
    <row r="183" spans="1:12" x14ac:dyDescent="0.3">
      <c r="A183">
        <f ca="1"/>
        <v>696372972</v>
      </c>
      <c r="B183">
        <f ca="1"/>
        <v>14111</v>
      </c>
      <c r="C183">
        <f ca="1"/>
        <v>0</v>
      </c>
      <c r="D183">
        <f ca="1"/>
        <v>0</v>
      </c>
      <c r="E183">
        <f ca="1"/>
        <v>3111</v>
      </c>
      <c r="F183">
        <f ca="1"/>
        <v>2</v>
      </c>
      <c r="G183">
        <f ca="1"/>
        <v>1</v>
      </c>
      <c r="H183">
        <f ca="1"/>
        <v>0</v>
      </c>
      <c r="I183">
        <f ca="1"/>
        <v>0</v>
      </c>
      <c r="J183">
        <f ca="1"/>
        <v>1</v>
      </c>
      <c r="K183">
        <f ca="1"/>
        <v>0</v>
      </c>
      <c r="L183">
        <f ca="1"/>
        <v>1</v>
      </c>
    </row>
    <row r="184" spans="1:12" x14ac:dyDescent="0.3">
      <c r="A184">
        <f ca="1"/>
        <v>495470276</v>
      </c>
      <c r="B184">
        <f ca="1"/>
        <v>14111</v>
      </c>
      <c r="C184">
        <f ca="1"/>
        <v>0</v>
      </c>
      <c r="D184">
        <f ca="1"/>
        <v>0</v>
      </c>
      <c r="E184">
        <f ca="1"/>
        <v>4111</v>
      </c>
      <c r="F184">
        <f ca="1"/>
        <v>1</v>
      </c>
      <c r="G184">
        <f ca="1"/>
        <v>1</v>
      </c>
      <c r="H184">
        <f ca="1"/>
        <v>0</v>
      </c>
      <c r="I184">
        <f ca="1"/>
        <v>0</v>
      </c>
      <c r="J184">
        <f ca="1"/>
        <v>0</v>
      </c>
      <c r="K184">
        <f ca="1"/>
        <v>0</v>
      </c>
      <c r="L184">
        <f ca="1"/>
        <v>1</v>
      </c>
    </row>
    <row r="185" spans="1:12" x14ac:dyDescent="0.3">
      <c r="A185">
        <f ca="1"/>
        <v>210891087</v>
      </c>
      <c r="B185">
        <f ca="1"/>
        <v>14121</v>
      </c>
      <c r="C185">
        <f ca="1"/>
        <v>0</v>
      </c>
      <c r="D185">
        <f ca="1"/>
        <v>0</v>
      </c>
      <c r="E185">
        <f ca="1"/>
        <v>3101</v>
      </c>
      <c r="F185">
        <f ca="1"/>
        <v>2</v>
      </c>
      <c r="G185">
        <f ca="1"/>
        <v>1</v>
      </c>
      <c r="H185">
        <f ca="1"/>
        <v>0</v>
      </c>
      <c r="I185">
        <f ca="1"/>
        <v>0</v>
      </c>
      <c r="J185">
        <f ca="1"/>
        <v>1</v>
      </c>
      <c r="K185">
        <f ca="1"/>
        <v>0</v>
      </c>
      <c r="L185">
        <f ca="1"/>
        <v>1</v>
      </c>
    </row>
    <row r="186" spans="1:12" x14ac:dyDescent="0.3">
      <c r="A186">
        <f ca="1"/>
        <v>389726378</v>
      </c>
      <c r="B186">
        <f ca="1"/>
        <v>14121</v>
      </c>
      <c r="C186">
        <f ca="1"/>
        <v>0</v>
      </c>
      <c r="D186">
        <f ca="1"/>
        <v>0</v>
      </c>
      <c r="E186">
        <f ca="1"/>
        <v>3111</v>
      </c>
      <c r="F186">
        <f ca="1"/>
        <v>2</v>
      </c>
      <c r="G186">
        <f ca="1"/>
        <v>1</v>
      </c>
      <c r="H186">
        <f ca="1"/>
        <v>0</v>
      </c>
      <c r="I186">
        <f ca="1"/>
        <v>0</v>
      </c>
      <c r="J186">
        <f ca="1"/>
        <v>1</v>
      </c>
      <c r="K186">
        <f ca="1"/>
        <v>0</v>
      </c>
      <c r="L186">
        <f ca="1"/>
        <v>1</v>
      </c>
    </row>
    <row r="187" spans="1:12" x14ac:dyDescent="0.3">
      <c r="A187">
        <f ca="1"/>
        <v>550884699</v>
      </c>
      <c r="B187">
        <f ca="1"/>
        <v>14121</v>
      </c>
      <c r="C187">
        <f ca="1"/>
        <v>0</v>
      </c>
      <c r="D187">
        <f ca="1"/>
        <v>0</v>
      </c>
      <c r="E187">
        <f ca="1"/>
        <v>3201</v>
      </c>
      <c r="F187">
        <f ca="1"/>
        <v>2</v>
      </c>
      <c r="G187">
        <f ca="1"/>
        <v>1</v>
      </c>
      <c r="H187">
        <f ca="1"/>
        <v>0</v>
      </c>
      <c r="I187">
        <f ca="1"/>
        <v>0</v>
      </c>
      <c r="J187">
        <f ca="1"/>
        <v>1</v>
      </c>
      <c r="K187">
        <f ca="1"/>
        <v>0</v>
      </c>
      <c r="L187">
        <f ca="1"/>
        <v>1</v>
      </c>
    </row>
    <row r="188" spans="1:12" x14ac:dyDescent="0.3">
      <c r="A188">
        <f ca="1"/>
        <v>514604060</v>
      </c>
      <c r="B188">
        <f ca="1"/>
        <v>14121</v>
      </c>
      <c r="C188">
        <f ca="1"/>
        <v>0</v>
      </c>
      <c r="D188">
        <f ca="1"/>
        <v>0</v>
      </c>
      <c r="E188">
        <f ca="1"/>
        <v>4121</v>
      </c>
      <c r="F188">
        <f ca="1"/>
        <v>1</v>
      </c>
      <c r="G188">
        <f ca="1"/>
        <v>1</v>
      </c>
      <c r="H188">
        <f ca="1"/>
        <v>0</v>
      </c>
      <c r="I188">
        <f ca="1"/>
        <v>0</v>
      </c>
      <c r="J188">
        <f ca="1"/>
        <v>0</v>
      </c>
      <c r="K188">
        <f ca="1"/>
        <v>0</v>
      </c>
      <c r="L188">
        <f ca="1"/>
        <v>1</v>
      </c>
    </row>
    <row r="189" spans="1:12" x14ac:dyDescent="0.3">
      <c r="A189">
        <f ca="1"/>
        <v>575143645</v>
      </c>
      <c r="B189">
        <f ca="1"/>
        <v>14131</v>
      </c>
      <c r="C189">
        <f ca="1"/>
        <v>0</v>
      </c>
      <c r="D189">
        <f ca="1"/>
        <v>0</v>
      </c>
      <c r="E189">
        <f ca="1"/>
        <v>3001</v>
      </c>
      <c r="F189">
        <f ca="1"/>
        <v>2</v>
      </c>
      <c r="G189">
        <f ca="1"/>
        <v>1</v>
      </c>
      <c r="H189">
        <f ca="1"/>
        <v>0</v>
      </c>
      <c r="I189">
        <f ca="1"/>
        <v>0</v>
      </c>
      <c r="J189">
        <f ca="1"/>
        <v>1</v>
      </c>
      <c r="K189">
        <f ca="1"/>
        <v>0</v>
      </c>
      <c r="L189">
        <f ca="1"/>
        <v>1</v>
      </c>
    </row>
    <row r="190" spans="1:12" x14ac:dyDescent="0.3">
      <c r="A190">
        <f ca="1"/>
        <v>186958037</v>
      </c>
      <c r="B190">
        <f ca="1"/>
        <v>14131</v>
      </c>
      <c r="C190">
        <f ca="1"/>
        <v>0</v>
      </c>
      <c r="D190">
        <f ca="1"/>
        <v>0</v>
      </c>
      <c r="E190">
        <f ca="1"/>
        <v>3021</v>
      </c>
      <c r="F190">
        <f ca="1"/>
        <v>2</v>
      </c>
      <c r="G190">
        <f ca="1"/>
        <v>1</v>
      </c>
      <c r="H190">
        <f ca="1"/>
        <v>0</v>
      </c>
      <c r="I190">
        <f ca="1"/>
        <v>0</v>
      </c>
      <c r="J190">
        <f ca="1"/>
        <v>1</v>
      </c>
      <c r="K190">
        <f ca="1"/>
        <v>0</v>
      </c>
      <c r="L190">
        <f ca="1"/>
        <v>1</v>
      </c>
    </row>
    <row r="191" spans="1:12" x14ac:dyDescent="0.3">
      <c r="A191">
        <f ca="1"/>
        <v>634927808</v>
      </c>
      <c r="B191">
        <f ca="1"/>
        <v>14131</v>
      </c>
      <c r="C191">
        <f ca="1"/>
        <v>0</v>
      </c>
      <c r="D191">
        <f ca="1"/>
        <v>0</v>
      </c>
      <c r="E191">
        <f ca="1"/>
        <v>3031</v>
      </c>
      <c r="F191">
        <f ca="1"/>
        <v>2</v>
      </c>
      <c r="G191">
        <f ca="1"/>
        <v>1</v>
      </c>
      <c r="H191">
        <f ca="1"/>
        <v>0</v>
      </c>
      <c r="I191">
        <f ca="1"/>
        <v>0</v>
      </c>
      <c r="J191">
        <f ca="1"/>
        <v>1</v>
      </c>
      <c r="K191">
        <f ca="1"/>
        <v>0</v>
      </c>
      <c r="L191">
        <f ca="1"/>
        <v>1</v>
      </c>
    </row>
    <row r="192" spans="1:12" x14ac:dyDescent="0.3">
      <c r="A192">
        <f ca="1"/>
        <v>292339421</v>
      </c>
      <c r="B192">
        <f ca="1"/>
        <v>14131</v>
      </c>
      <c r="C192">
        <f ca="1"/>
        <v>0</v>
      </c>
      <c r="D192">
        <f ca="1"/>
        <v>0</v>
      </c>
      <c r="E192">
        <f ca="1"/>
        <v>4131</v>
      </c>
      <c r="F192">
        <f ca="1"/>
        <v>1</v>
      </c>
      <c r="G192">
        <f ca="1"/>
        <v>1</v>
      </c>
      <c r="H192">
        <f ca="1"/>
        <v>0</v>
      </c>
      <c r="I192">
        <f ca="1"/>
        <v>0</v>
      </c>
      <c r="J192">
        <f ca="1"/>
        <v>0</v>
      </c>
      <c r="K192">
        <f ca="1"/>
        <v>0</v>
      </c>
      <c r="L192">
        <f ca="1"/>
        <v>1</v>
      </c>
    </row>
    <row r="193" spans="1:12" x14ac:dyDescent="0.3">
      <c r="A193">
        <f ca="1"/>
        <v>141895998</v>
      </c>
      <c r="B193">
        <f ca="1"/>
        <v>14141</v>
      </c>
      <c r="C193">
        <f ca="1"/>
        <v>0</v>
      </c>
      <c r="D193">
        <f ca="1"/>
        <v>0</v>
      </c>
      <c r="E193">
        <f ca="1"/>
        <v>3001</v>
      </c>
      <c r="F193">
        <f ca="1"/>
        <v>2</v>
      </c>
      <c r="G193">
        <f ca="1"/>
        <v>1</v>
      </c>
      <c r="H193">
        <f ca="1"/>
        <v>0</v>
      </c>
      <c r="I193">
        <f ca="1"/>
        <v>0</v>
      </c>
      <c r="J193">
        <f ca="1"/>
        <v>1</v>
      </c>
      <c r="K193">
        <f ca="1"/>
        <v>0</v>
      </c>
      <c r="L193">
        <f ca="1"/>
        <v>2</v>
      </c>
    </row>
    <row r="194" spans="1:12" x14ac:dyDescent="0.3">
      <c r="A194">
        <f ca="1"/>
        <v>240505970</v>
      </c>
      <c r="B194">
        <f ca="1"/>
        <v>14141</v>
      </c>
      <c r="C194">
        <f ca="1"/>
        <v>0</v>
      </c>
      <c r="D194">
        <f ca="1"/>
        <v>0</v>
      </c>
      <c r="E194">
        <f ca="1"/>
        <v>3021</v>
      </c>
      <c r="F194">
        <f ca="1"/>
        <v>2</v>
      </c>
      <c r="G194">
        <f ca="1"/>
        <v>1</v>
      </c>
      <c r="H194">
        <f ca="1"/>
        <v>0</v>
      </c>
      <c r="I194">
        <f ca="1"/>
        <v>0</v>
      </c>
      <c r="J194">
        <f ca="1"/>
        <v>1</v>
      </c>
      <c r="K194">
        <f ca="1"/>
        <v>0</v>
      </c>
      <c r="L194">
        <f ca="1"/>
        <v>1</v>
      </c>
    </row>
    <row r="195" spans="1:12" x14ac:dyDescent="0.3">
      <c r="A195">
        <f ca="1"/>
        <v>575773142</v>
      </c>
      <c r="B195">
        <f ca="1"/>
        <v>14141</v>
      </c>
      <c r="C195">
        <f ca="1"/>
        <v>0</v>
      </c>
      <c r="D195">
        <f ca="1"/>
        <v>0</v>
      </c>
      <c r="E195">
        <f ca="1"/>
        <v>3031</v>
      </c>
      <c r="F195">
        <f ca="1"/>
        <v>2</v>
      </c>
      <c r="G195">
        <f ca="1"/>
        <v>1</v>
      </c>
      <c r="H195">
        <f ca="1"/>
        <v>0</v>
      </c>
      <c r="I195">
        <f ca="1"/>
        <v>0</v>
      </c>
      <c r="J195">
        <f ca="1"/>
        <v>1</v>
      </c>
      <c r="K195">
        <f ca="1"/>
        <v>0</v>
      </c>
      <c r="L195">
        <f ca="1"/>
        <v>1</v>
      </c>
    </row>
    <row r="196" spans="1:12" x14ac:dyDescent="0.3">
      <c r="A196">
        <f ca="1"/>
        <v>442274748</v>
      </c>
      <c r="B196">
        <f ca="1"/>
        <v>14141</v>
      </c>
      <c r="C196">
        <f ca="1"/>
        <v>0</v>
      </c>
      <c r="D196">
        <f ca="1"/>
        <v>0</v>
      </c>
      <c r="E196">
        <f ca="1"/>
        <v>4141</v>
      </c>
      <c r="F196">
        <f ca="1"/>
        <v>1</v>
      </c>
      <c r="G196">
        <f ca="1"/>
        <v>1</v>
      </c>
      <c r="H196">
        <f ca="1"/>
        <v>0</v>
      </c>
      <c r="I196">
        <f ca="1"/>
        <v>0</v>
      </c>
      <c r="J196">
        <f ca="1"/>
        <v>0</v>
      </c>
      <c r="K196">
        <f ca="1"/>
        <v>0</v>
      </c>
      <c r="L196">
        <f ca="1"/>
        <v>1</v>
      </c>
    </row>
    <row r="197" spans="1:12" x14ac:dyDescent="0.3">
      <c r="A197">
        <f ca="1"/>
        <v>654892506</v>
      </c>
      <c r="B197">
        <f ca="1"/>
        <v>14201</v>
      </c>
      <c r="C197">
        <f ca="1"/>
        <v>0</v>
      </c>
      <c r="D197">
        <f ca="1"/>
        <v>0</v>
      </c>
      <c r="E197">
        <f ca="1"/>
        <v>3311</v>
      </c>
      <c r="F197">
        <f ca="1"/>
        <v>2</v>
      </c>
      <c r="G197">
        <f ca="1"/>
        <v>1</v>
      </c>
      <c r="H197">
        <f ca="1"/>
        <v>0</v>
      </c>
      <c r="I197">
        <f ca="1"/>
        <v>0</v>
      </c>
      <c r="J197">
        <f ca="1"/>
        <v>1</v>
      </c>
      <c r="K197">
        <f ca="1"/>
        <v>0</v>
      </c>
      <c r="L197">
        <f ca="1"/>
        <v>1</v>
      </c>
    </row>
    <row r="198" spans="1:12" x14ac:dyDescent="0.3">
      <c r="A198">
        <f ca="1"/>
        <v>346490646</v>
      </c>
      <c r="B198">
        <f ca="1"/>
        <v>14201</v>
      </c>
      <c r="C198">
        <f ca="1"/>
        <v>0</v>
      </c>
      <c r="D198">
        <f ca="1"/>
        <v>0</v>
      </c>
      <c r="E198">
        <f ca="1"/>
        <v>3321</v>
      </c>
      <c r="F198">
        <f ca="1"/>
        <v>2</v>
      </c>
      <c r="G198">
        <f ca="1"/>
        <v>1</v>
      </c>
      <c r="H198">
        <f ca="1"/>
        <v>0</v>
      </c>
      <c r="I198">
        <f ca="1"/>
        <v>0</v>
      </c>
      <c r="J198">
        <f ca="1"/>
        <v>1</v>
      </c>
      <c r="K198">
        <f ca="1"/>
        <v>0</v>
      </c>
      <c r="L198">
        <f ca="1"/>
        <v>1</v>
      </c>
    </row>
    <row r="199" spans="1:12" x14ac:dyDescent="0.3">
      <c r="A199">
        <f ca="1"/>
        <v>603482441</v>
      </c>
      <c r="B199">
        <f ca="1"/>
        <v>14201</v>
      </c>
      <c r="C199">
        <f ca="1"/>
        <v>0</v>
      </c>
      <c r="D199">
        <f ca="1"/>
        <v>0</v>
      </c>
      <c r="E199">
        <f ca="1"/>
        <v>4201</v>
      </c>
      <c r="F199">
        <f ca="1"/>
        <v>1</v>
      </c>
      <c r="G199">
        <f ca="1"/>
        <v>1</v>
      </c>
      <c r="H199">
        <f ca="1"/>
        <v>0</v>
      </c>
      <c r="I199">
        <f ca="1"/>
        <v>0</v>
      </c>
      <c r="J199">
        <f ca="1"/>
        <v>0</v>
      </c>
      <c r="K199">
        <f ca="1"/>
        <v>0</v>
      </c>
      <c r="L199">
        <f ca="1"/>
        <v>1</v>
      </c>
    </row>
    <row r="200" spans="1:12" x14ac:dyDescent="0.3">
      <c r="A200">
        <f ca="1"/>
        <v>94823340</v>
      </c>
      <c r="B200">
        <f ca="1"/>
        <v>14211</v>
      </c>
      <c r="C200">
        <f ca="1"/>
        <v>0</v>
      </c>
      <c r="D200">
        <f ca="1"/>
        <v>0</v>
      </c>
      <c r="E200">
        <f ca="1"/>
        <v>3001</v>
      </c>
      <c r="F200">
        <f ca="1"/>
        <v>2</v>
      </c>
      <c r="G200">
        <f ca="1"/>
        <v>1</v>
      </c>
      <c r="H200">
        <f ca="1"/>
        <v>0</v>
      </c>
      <c r="I200">
        <f ca="1"/>
        <v>0</v>
      </c>
      <c r="J200">
        <f ca="1"/>
        <v>1</v>
      </c>
      <c r="K200">
        <f ca="1"/>
        <v>0</v>
      </c>
      <c r="L200">
        <f ca="1"/>
        <v>1</v>
      </c>
    </row>
    <row r="201" spans="1:12" x14ac:dyDescent="0.3">
      <c r="A201">
        <f ca="1"/>
        <v>127028665</v>
      </c>
      <c r="B201">
        <f ca="1"/>
        <v>14211</v>
      </c>
      <c r="C201">
        <f ca="1"/>
        <v>0</v>
      </c>
      <c r="D201">
        <f ca="1"/>
        <v>0</v>
      </c>
      <c r="E201">
        <f ca="1"/>
        <v>3211</v>
      </c>
      <c r="F201">
        <f ca="1"/>
        <v>2</v>
      </c>
      <c r="G201">
        <f ca="1"/>
        <v>1</v>
      </c>
      <c r="H201">
        <f ca="1"/>
        <v>0</v>
      </c>
      <c r="I201">
        <f ca="1"/>
        <v>0</v>
      </c>
      <c r="J201">
        <f ca="1"/>
        <v>1</v>
      </c>
      <c r="K201">
        <f ca="1"/>
        <v>0</v>
      </c>
      <c r="L201">
        <f ca="1"/>
        <v>1</v>
      </c>
    </row>
    <row r="202" spans="1:12" x14ac:dyDescent="0.3">
      <c r="A202">
        <f ca="1"/>
        <v>810732546</v>
      </c>
      <c r="B202">
        <f ca="1"/>
        <v>14211</v>
      </c>
      <c r="C202">
        <f ca="1"/>
        <v>0</v>
      </c>
      <c r="D202">
        <f ca="1"/>
        <v>0</v>
      </c>
      <c r="E202">
        <f ca="1"/>
        <v>3221</v>
      </c>
      <c r="F202">
        <f ca="1"/>
        <v>2</v>
      </c>
      <c r="G202">
        <f ca="1"/>
        <v>1</v>
      </c>
      <c r="H202">
        <f ca="1"/>
        <v>0</v>
      </c>
      <c r="I202">
        <f ca="1"/>
        <v>0</v>
      </c>
      <c r="J202">
        <f ca="1"/>
        <v>1</v>
      </c>
      <c r="K202">
        <f ca="1"/>
        <v>0</v>
      </c>
      <c r="L202">
        <f ca="1"/>
        <v>1</v>
      </c>
    </row>
    <row r="203" spans="1:12" x14ac:dyDescent="0.3">
      <c r="A203">
        <f ca="1"/>
        <v>350568412</v>
      </c>
      <c r="B203">
        <f ca="1"/>
        <v>14211</v>
      </c>
      <c r="C203">
        <f ca="1"/>
        <v>0</v>
      </c>
      <c r="D203">
        <f ca="1"/>
        <v>0</v>
      </c>
      <c r="E203">
        <f ca="1"/>
        <v>4211</v>
      </c>
      <c r="F203">
        <f ca="1"/>
        <v>1</v>
      </c>
      <c r="G203">
        <f ca="1"/>
        <v>1</v>
      </c>
      <c r="H203">
        <f ca="1"/>
        <v>0</v>
      </c>
      <c r="I203">
        <f ca="1"/>
        <v>0</v>
      </c>
      <c r="J203">
        <f ca="1"/>
        <v>0</v>
      </c>
      <c r="K203">
        <f ca="1"/>
        <v>0</v>
      </c>
      <c r="L203">
        <f ca="1"/>
        <v>1</v>
      </c>
    </row>
    <row r="204" spans="1:12" x14ac:dyDescent="0.3">
      <c r="A204">
        <f ca="1"/>
        <v>967816768</v>
      </c>
      <c r="B204">
        <f ca="1"/>
        <v>14221</v>
      </c>
      <c r="C204">
        <f ca="1"/>
        <v>0</v>
      </c>
      <c r="D204">
        <f ca="1"/>
        <v>0</v>
      </c>
      <c r="E204">
        <f ca="1"/>
        <v>3011</v>
      </c>
      <c r="F204">
        <f ca="1"/>
        <v>2</v>
      </c>
      <c r="G204">
        <f ca="1"/>
        <v>1</v>
      </c>
      <c r="H204">
        <f ca="1"/>
        <v>0</v>
      </c>
      <c r="I204">
        <f ca="1"/>
        <v>0</v>
      </c>
      <c r="J204">
        <f ca="1"/>
        <v>1</v>
      </c>
      <c r="K204">
        <f ca="1"/>
        <v>0</v>
      </c>
      <c r="L204">
        <f ca="1"/>
        <v>1</v>
      </c>
    </row>
    <row r="205" spans="1:12" x14ac:dyDescent="0.3">
      <c r="A205">
        <f ca="1"/>
        <v>199876140</v>
      </c>
      <c r="B205">
        <f ca="1"/>
        <v>14221</v>
      </c>
      <c r="C205">
        <f ca="1"/>
        <v>0</v>
      </c>
      <c r="D205">
        <f ca="1"/>
        <v>0</v>
      </c>
      <c r="E205">
        <f ca="1"/>
        <v>3311</v>
      </c>
      <c r="F205">
        <f ca="1"/>
        <v>2</v>
      </c>
      <c r="G205">
        <f ca="1"/>
        <v>1</v>
      </c>
      <c r="H205">
        <f ca="1"/>
        <v>0</v>
      </c>
      <c r="I205">
        <f ca="1"/>
        <v>0</v>
      </c>
      <c r="J205">
        <f ca="1"/>
        <v>1</v>
      </c>
      <c r="K205">
        <f ca="1"/>
        <v>0</v>
      </c>
      <c r="L205">
        <f ca="1"/>
        <v>1</v>
      </c>
    </row>
    <row r="206" spans="1:12" x14ac:dyDescent="0.3">
      <c r="A206">
        <f ca="1"/>
        <v>646273749</v>
      </c>
      <c r="B206">
        <f ca="1"/>
        <v>14221</v>
      </c>
      <c r="C206">
        <f ca="1"/>
        <v>0</v>
      </c>
      <c r="D206">
        <f ca="1"/>
        <v>0</v>
      </c>
      <c r="E206">
        <f ca="1"/>
        <v>3321</v>
      </c>
      <c r="F206">
        <f ca="1"/>
        <v>2</v>
      </c>
      <c r="G206">
        <f ca="1"/>
        <v>1</v>
      </c>
      <c r="H206">
        <f ca="1"/>
        <v>0</v>
      </c>
      <c r="I206">
        <f ca="1"/>
        <v>0</v>
      </c>
      <c r="J206">
        <f ca="1"/>
        <v>1</v>
      </c>
      <c r="K206">
        <f ca="1"/>
        <v>0</v>
      </c>
      <c r="L206">
        <f ca="1"/>
        <v>1</v>
      </c>
    </row>
    <row r="207" spans="1:12" x14ac:dyDescent="0.3">
      <c r="A207">
        <f ca="1"/>
        <v>356699538</v>
      </c>
      <c r="B207">
        <f ca="1"/>
        <v>14221</v>
      </c>
      <c r="C207">
        <f ca="1"/>
        <v>0</v>
      </c>
      <c r="D207">
        <f ca="1"/>
        <v>0</v>
      </c>
      <c r="E207">
        <f ca="1"/>
        <v>4221</v>
      </c>
      <c r="F207">
        <f ca="1"/>
        <v>1</v>
      </c>
      <c r="G207">
        <f ca="1"/>
        <v>1</v>
      </c>
      <c r="H207">
        <f ca="1"/>
        <v>0</v>
      </c>
      <c r="I207">
        <f ca="1"/>
        <v>0</v>
      </c>
      <c r="J207">
        <f ca="1"/>
        <v>0</v>
      </c>
      <c r="K207">
        <f ca="1"/>
        <v>0</v>
      </c>
      <c r="L207">
        <f ca="1"/>
        <v>1</v>
      </c>
    </row>
    <row r="208" spans="1:12" x14ac:dyDescent="0.3">
      <c r="A208">
        <f ca="1"/>
        <v>860074419</v>
      </c>
      <c r="B208">
        <f ca="1"/>
        <v>14231</v>
      </c>
      <c r="C208">
        <f ca="1"/>
        <v>0</v>
      </c>
      <c r="D208">
        <f ca="1"/>
        <v>0</v>
      </c>
      <c r="E208">
        <f ca="1"/>
        <v>3211</v>
      </c>
      <c r="F208">
        <f ca="1"/>
        <v>2</v>
      </c>
      <c r="G208">
        <f ca="1"/>
        <v>1</v>
      </c>
      <c r="H208">
        <f ca="1"/>
        <v>0</v>
      </c>
      <c r="I208">
        <f ca="1"/>
        <v>0</v>
      </c>
      <c r="J208">
        <f ca="1"/>
        <v>1</v>
      </c>
      <c r="K208">
        <f ca="1"/>
        <v>0</v>
      </c>
      <c r="L208">
        <f ca="1"/>
        <v>1</v>
      </c>
    </row>
    <row r="209" spans="1:12" x14ac:dyDescent="0.3">
      <c r="A209">
        <f ca="1"/>
        <v>982899792</v>
      </c>
      <c r="B209">
        <f ca="1"/>
        <v>14231</v>
      </c>
      <c r="C209">
        <f ca="1"/>
        <v>0</v>
      </c>
      <c r="D209">
        <f ca="1"/>
        <v>0</v>
      </c>
      <c r="E209">
        <f ca="1"/>
        <v>3221</v>
      </c>
      <c r="F209">
        <f ca="1"/>
        <v>2</v>
      </c>
      <c r="G209">
        <f ca="1"/>
        <v>1</v>
      </c>
      <c r="H209">
        <f ca="1"/>
        <v>0</v>
      </c>
      <c r="I209">
        <f ca="1"/>
        <v>0</v>
      </c>
      <c r="J209">
        <f ca="1"/>
        <v>1</v>
      </c>
      <c r="K209">
        <f ca="1"/>
        <v>0</v>
      </c>
      <c r="L209">
        <f ca="1"/>
        <v>1</v>
      </c>
    </row>
    <row r="210" spans="1:12" x14ac:dyDescent="0.3">
      <c r="A210">
        <f ca="1"/>
        <v>889804561</v>
      </c>
      <c r="B210">
        <f ca="1"/>
        <v>14231</v>
      </c>
      <c r="C210">
        <f ca="1"/>
        <v>0</v>
      </c>
      <c r="D210">
        <f ca="1"/>
        <v>0</v>
      </c>
      <c r="E210">
        <f ca="1"/>
        <v>3321</v>
      </c>
      <c r="F210">
        <f ca="1"/>
        <v>2</v>
      </c>
      <c r="G210">
        <f ca="1"/>
        <v>1</v>
      </c>
      <c r="H210">
        <f ca="1"/>
        <v>0</v>
      </c>
      <c r="I210">
        <f ca="1"/>
        <v>0</v>
      </c>
      <c r="J210">
        <f ca="1"/>
        <v>1</v>
      </c>
      <c r="K210">
        <f ca="1"/>
        <v>0</v>
      </c>
      <c r="L210">
        <f ca="1"/>
        <v>1</v>
      </c>
    </row>
    <row r="211" spans="1:12" x14ac:dyDescent="0.3">
      <c r="A211">
        <f ca="1"/>
        <v>671859030</v>
      </c>
      <c r="B211">
        <f ca="1"/>
        <v>14231</v>
      </c>
      <c r="C211">
        <f ca="1"/>
        <v>0</v>
      </c>
      <c r="D211">
        <f ca="1"/>
        <v>0</v>
      </c>
      <c r="E211">
        <f ca="1"/>
        <v>4231</v>
      </c>
      <c r="F211">
        <f ca="1"/>
        <v>1</v>
      </c>
      <c r="G211">
        <f ca="1"/>
        <v>1</v>
      </c>
      <c r="H211">
        <f ca="1"/>
        <v>0</v>
      </c>
      <c r="I211">
        <f ca="1"/>
        <v>0</v>
      </c>
      <c r="J211">
        <f ca="1"/>
        <v>0</v>
      </c>
      <c r="K211">
        <f ca="1"/>
        <v>0</v>
      </c>
      <c r="L211">
        <f ca="1"/>
        <v>1</v>
      </c>
    </row>
    <row r="212" spans="1:12" x14ac:dyDescent="0.3">
      <c r="A212">
        <f ca="1"/>
        <v>129178071</v>
      </c>
      <c r="B212">
        <f ca="1"/>
        <v>14241</v>
      </c>
      <c r="C212">
        <f ca="1"/>
        <v>0</v>
      </c>
      <c r="D212">
        <f ca="1"/>
        <v>0</v>
      </c>
      <c r="E212">
        <f ca="1"/>
        <v>3011</v>
      </c>
      <c r="F212">
        <f ca="1"/>
        <v>2</v>
      </c>
      <c r="G212">
        <f ca="1"/>
        <v>1</v>
      </c>
      <c r="H212">
        <f ca="1"/>
        <v>0</v>
      </c>
      <c r="I212">
        <f ca="1"/>
        <v>0</v>
      </c>
      <c r="J212">
        <f ca="1"/>
        <v>1</v>
      </c>
      <c r="K212">
        <f ca="1"/>
        <v>0</v>
      </c>
      <c r="L212">
        <f ca="1"/>
        <v>1</v>
      </c>
    </row>
    <row r="213" spans="1:12" x14ac:dyDescent="0.3">
      <c r="A213">
        <f ca="1"/>
        <v>216179196</v>
      </c>
      <c r="B213">
        <f ca="1"/>
        <v>14241</v>
      </c>
      <c r="C213">
        <f ca="1"/>
        <v>0</v>
      </c>
      <c r="D213">
        <f ca="1"/>
        <v>0</v>
      </c>
      <c r="E213">
        <f ca="1"/>
        <v>3201</v>
      </c>
      <c r="F213">
        <f ca="1"/>
        <v>2</v>
      </c>
      <c r="G213">
        <f ca="1"/>
        <v>1</v>
      </c>
      <c r="H213">
        <f ca="1"/>
        <v>0</v>
      </c>
      <c r="I213">
        <f ca="1"/>
        <v>0</v>
      </c>
      <c r="J213">
        <f ca="1"/>
        <v>1</v>
      </c>
      <c r="K213">
        <f ca="1"/>
        <v>0</v>
      </c>
      <c r="L213">
        <f ca="1"/>
        <v>1</v>
      </c>
    </row>
    <row r="214" spans="1:12" x14ac:dyDescent="0.3">
      <c r="A214">
        <f ca="1"/>
        <v>844291249</v>
      </c>
      <c r="B214">
        <f ca="1"/>
        <v>14241</v>
      </c>
      <c r="C214">
        <f ca="1"/>
        <v>0</v>
      </c>
      <c r="D214">
        <f ca="1"/>
        <v>0</v>
      </c>
      <c r="E214">
        <f ca="1"/>
        <v>3211</v>
      </c>
      <c r="F214">
        <f ca="1"/>
        <v>2</v>
      </c>
      <c r="G214">
        <f ca="1"/>
        <v>1</v>
      </c>
      <c r="H214">
        <f ca="1"/>
        <v>0</v>
      </c>
      <c r="I214">
        <f ca="1"/>
        <v>0</v>
      </c>
      <c r="J214">
        <f ca="1"/>
        <v>1</v>
      </c>
      <c r="K214">
        <f ca="1"/>
        <v>0</v>
      </c>
      <c r="L214">
        <f ca="1"/>
        <v>1</v>
      </c>
    </row>
    <row r="215" spans="1:12" x14ac:dyDescent="0.3">
      <c r="A215">
        <f ca="1"/>
        <v>344903761</v>
      </c>
      <c r="B215">
        <f ca="1"/>
        <v>14241</v>
      </c>
      <c r="C215">
        <f ca="1"/>
        <v>0</v>
      </c>
      <c r="D215">
        <f ca="1"/>
        <v>0</v>
      </c>
      <c r="E215">
        <f ca="1"/>
        <v>4241</v>
      </c>
      <c r="F215">
        <f ca="1"/>
        <v>1</v>
      </c>
      <c r="G215">
        <f ca="1"/>
        <v>1</v>
      </c>
      <c r="H215">
        <f ca="1"/>
        <v>0</v>
      </c>
      <c r="I215">
        <f ca="1"/>
        <v>0</v>
      </c>
      <c r="J215">
        <f ca="1"/>
        <v>0</v>
      </c>
      <c r="K215">
        <f ca="1"/>
        <v>0</v>
      </c>
      <c r="L215">
        <f ca="1"/>
        <v>1</v>
      </c>
    </row>
    <row r="216" spans="1:12" x14ac:dyDescent="0.3">
      <c r="A216">
        <f ca="1"/>
        <v>456299665</v>
      </c>
      <c r="B216">
        <f ca="1"/>
        <v>14251</v>
      </c>
      <c r="C216">
        <f ca="1"/>
        <v>0</v>
      </c>
      <c r="D216">
        <f ca="1"/>
        <v>0</v>
      </c>
      <c r="E216">
        <f ca="1"/>
        <v>3001</v>
      </c>
      <c r="F216">
        <f ca="1"/>
        <v>2</v>
      </c>
      <c r="G216">
        <f ca="1"/>
        <v>1</v>
      </c>
      <c r="H216">
        <f ca="1"/>
        <v>0</v>
      </c>
      <c r="I216">
        <f ca="1"/>
        <v>0</v>
      </c>
      <c r="J216">
        <f ca="1"/>
        <v>1</v>
      </c>
      <c r="K216">
        <f ca="1"/>
        <v>0</v>
      </c>
      <c r="L216">
        <f ca="1"/>
        <v>1</v>
      </c>
    </row>
    <row r="217" spans="1:12" x14ac:dyDescent="0.3">
      <c r="A217">
        <f ca="1"/>
        <v>33326644</v>
      </c>
      <c r="B217">
        <f ca="1"/>
        <v>14251</v>
      </c>
      <c r="C217">
        <f ca="1"/>
        <v>0</v>
      </c>
      <c r="D217">
        <f ca="1"/>
        <v>0</v>
      </c>
      <c r="E217">
        <f ca="1"/>
        <v>3201</v>
      </c>
      <c r="F217">
        <f ca="1"/>
        <v>2</v>
      </c>
      <c r="G217">
        <f ca="1"/>
        <v>1</v>
      </c>
      <c r="H217">
        <f ca="1"/>
        <v>0</v>
      </c>
      <c r="I217">
        <f ca="1"/>
        <v>0</v>
      </c>
      <c r="J217">
        <f ca="1"/>
        <v>1</v>
      </c>
      <c r="K217">
        <f ca="1"/>
        <v>0</v>
      </c>
      <c r="L217">
        <f ca="1"/>
        <v>1</v>
      </c>
    </row>
    <row r="218" spans="1:12" x14ac:dyDescent="0.3">
      <c r="A218">
        <f ca="1"/>
        <v>164932042</v>
      </c>
      <c r="B218">
        <f ca="1"/>
        <v>14251</v>
      </c>
      <c r="C218">
        <f ca="1"/>
        <v>0</v>
      </c>
      <c r="D218">
        <f ca="1"/>
        <v>0</v>
      </c>
      <c r="E218">
        <f ca="1"/>
        <v>3211</v>
      </c>
      <c r="F218">
        <f ca="1"/>
        <v>2</v>
      </c>
      <c r="G218">
        <f ca="1"/>
        <v>1</v>
      </c>
      <c r="H218">
        <f ca="1"/>
        <v>0</v>
      </c>
      <c r="I218">
        <f ca="1"/>
        <v>0</v>
      </c>
      <c r="J218">
        <f ca="1"/>
        <v>1</v>
      </c>
      <c r="K218">
        <f ca="1"/>
        <v>0</v>
      </c>
      <c r="L218">
        <f ca="1"/>
        <v>1</v>
      </c>
    </row>
    <row r="219" spans="1:12" x14ac:dyDescent="0.3">
      <c r="A219">
        <f ca="1"/>
        <v>856198579</v>
      </c>
      <c r="B219">
        <f ca="1"/>
        <v>14251</v>
      </c>
      <c r="C219">
        <f ca="1"/>
        <v>0</v>
      </c>
      <c r="D219">
        <f ca="1"/>
        <v>0</v>
      </c>
      <c r="E219">
        <f ca="1"/>
        <v>4251</v>
      </c>
      <c r="F219">
        <f ca="1"/>
        <v>1</v>
      </c>
      <c r="G219">
        <f ca="1"/>
        <v>1</v>
      </c>
      <c r="H219">
        <f ca="1"/>
        <v>0</v>
      </c>
      <c r="I219">
        <f ca="1"/>
        <v>0</v>
      </c>
      <c r="J219">
        <f ca="1"/>
        <v>0</v>
      </c>
      <c r="K219">
        <f ca="1"/>
        <v>0</v>
      </c>
      <c r="L219">
        <f ca="1"/>
        <v>1</v>
      </c>
    </row>
    <row r="220" spans="1:12" x14ac:dyDescent="0.3">
      <c r="A220">
        <f ca="1"/>
        <v>656159623</v>
      </c>
      <c r="B220">
        <f ca="1"/>
        <v>14261</v>
      </c>
      <c r="C220">
        <f ca="1"/>
        <v>0</v>
      </c>
      <c r="D220">
        <f ca="1"/>
        <v>0</v>
      </c>
      <c r="E220">
        <f ca="1"/>
        <v>3201</v>
      </c>
      <c r="F220">
        <f ca="1"/>
        <v>2</v>
      </c>
      <c r="G220">
        <f ca="1"/>
        <v>1</v>
      </c>
      <c r="H220">
        <f ca="1"/>
        <v>0</v>
      </c>
      <c r="I220">
        <f ca="1"/>
        <v>0</v>
      </c>
      <c r="J220">
        <f ca="1"/>
        <v>1</v>
      </c>
      <c r="K220">
        <f ca="1"/>
        <v>0</v>
      </c>
      <c r="L220">
        <f ca="1"/>
        <v>1</v>
      </c>
    </row>
    <row r="221" spans="1:12" x14ac:dyDescent="0.3">
      <c r="A221">
        <f ca="1"/>
        <v>578608969</v>
      </c>
      <c r="B221">
        <f ca="1"/>
        <v>14261</v>
      </c>
      <c r="C221">
        <f ca="1"/>
        <v>0</v>
      </c>
      <c r="D221">
        <f ca="1"/>
        <v>0</v>
      </c>
      <c r="E221">
        <f ca="1"/>
        <v>3211</v>
      </c>
      <c r="F221">
        <f ca="1"/>
        <v>2</v>
      </c>
      <c r="G221">
        <f ca="1"/>
        <v>1</v>
      </c>
      <c r="H221">
        <f ca="1"/>
        <v>0</v>
      </c>
      <c r="I221">
        <f ca="1"/>
        <v>0</v>
      </c>
      <c r="J221">
        <f ca="1"/>
        <v>1</v>
      </c>
      <c r="K221">
        <f ca="1"/>
        <v>0</v>
      </c>
      <c r="L221">
        <f ca="1"/>
        <v>2</v>
      </c>
    </row>
    <row r="222" spans="1:12" x14ac:dyDescent="0.3">
      <c r="A222">
        <f ca="1"/>
        <v>617096047</v>
      </c>
      <c r="B222">
        <f ca="1"/>
        <v>14261</v>
      </c>
      <c r="C222">
        <f ca="1"/>
        <v>0</v>
      </c>
      <c r="D222">
        <f ca="1"/>
        <v>0</v>
      </c>
      <c r="E222">
        <f ca="1"/>
        <v>3221</v>
      </c>
      <c r="F222">
        <f ca="1"/>
        <v>2</v>
      </c>
      <c r="G222">
        <f ca="1"/>
        <v>1</v>
      </c>
      <c r="H222">
        <f ca="1"/>
        <v>0</v>
      </c>
      <c r="I222">
        <f ca="1"/>
        <v>0</v>
      </c>
      <c r="J222">
        <f ca="1"/>
        <v>1</v>
      </c>
      <c r="K222">
        <f ca="1"/>
        <v>0</v>
      </c>
      <c r="L222">
        <f ca="1"/>
        <v>1</v>
      </c>
    </row>
    <row r="223" spans="1:12" x14ac:dyDescent="0.3">
      <c r="A223">
        <f ca="1"/>
        <v>993918755</v>
      </c>
      <c r="B223">
        <f ca="1"/>
        <v>14261</v>
      </c>
      <c r="C223">
        <f ca="1"/>
        <v>0</v>
      </c>
      <c r="D223">
        <f ca="1"/>
        <v>0</v>
      </c>
      <c r="E223">
        <f ca="1"/>
        <v>4261</v>
      </c>
      <c r="F223">
        <f ca="1"/>
        <v>1</v>
      </c>
      <c r="G223">
        <f ca="1"/>
        <v>1</v>
      </c>
      <c r="H223">
        <f ca="1"/>
        <v>0</v>
      </c>
      <c r="I223">
        <f ca="1"/>
        <v>0</v>
      </c>
      <c r="J223">
        <f ca="1"/>
        <v>0</v>
      </c>
      <c r="K223">
        <f ca="1"/>
        <v>0</v>
      </c>
      <c r="L223">
        <f ca="1"/>
        <v>1</v>
      </c>
    </row>
    <row r="224" spans="1:12" x14ac:dyDescent="0.3">
      <c r="A224">
        <f ca="1"/>
        <v>619775444</v>
      </c>
      <c r="B224">
        <f ca="1"/>
        <v>14271</v>
      </c>
      <c r="C224">
        <f ca="1"/>
        <v>0</v>
      </c>
      <c r="D224">
        <f ca="1"/>
        <v>0</v>
      </c>
      <c r="E224">
        <f ca="1"/>
        <v>3011</v>
      </c>
      <c r="F224">
        <f ca="1"/>
        <v>2</v>
      </c>
      <c r="G224">
        <f ca="1"/>
        <v>1</v>
      </c>
      <c r="H224">
        <f ca="1"/>
        <v>0</v>
      </c>
      <c r="I224">
        <f ca="1"/>
        <v>0</v>
      </c>
      <c r="J224">
        <f ca="1"/>
        <v>1</v>
      </c>
      <c r="K224">
        <f ca="1"/>
        <v>0</v>
      </c>
      <c r="L224">
        <f ca="1"/>
        <v>1</v>
      </c>
    </row>
    <row r="225" spans="1:12" x14ac:dyDescent="0.3">
      <c r="A225">
        <f ca="1"/>
        <v>302617728</v>
      </c>
      <c r="B225">
        <f ca="1"/>
        <v>14271</v>
      </c>
      <c r="C225">
        <f ca="1"/>
        <v>0</v>
      </c>
      <c r="D225">
        <f ca="1"/>
        <v>0</v>
      </c>
      <c r="E225">
        <f ca="1"/>
        <v>3201</v>
      </c>
      <c r="F225">
        <f ca="1"/>
        <v>2</v>
      </c>
      <c r="G225">
        <f ca="1"/>
        <v>1</v>
      </c>
      <c r="H225">
        <f ca="1"/>
        <v>0</v>
      </c>
      <c r="I225">
        <f ca="1"/>
        <v>0</v>
      </c>
      <c r="J225">
        <f ca="1"/>
        <v>1</v>
      </c>
      <c r="K225">
        <f ca="1"/>
        <v>0</v>
      </c>
      <c r="L225">
        <f ca="1"/>
        <v>2</v>
      </c>
    </row>
    <row r="226" spans="1:12" x14ac:dyDescent="0.3">
      <c r="A226">
        <f ca="1"/>
        <v>910541064</v>
      </c>
      <c r="B226">
        <f ca="1"/>
        <v>14271</v>
      </c>
      <c r="C226">
        <f ca="1"/>
        <v>0</v>
      </c>
      <c r="D226">
        <f ca="1"/>
        <v>0</v>
      </c>
      <c r="E226">
        <f ca="1"/>
        <v>4271</v>
      </c>
      <c r="F226">
        <f ca="1"/>
        <v>1</v>
      </c>
      <c r="G226">
        <f ca="1"/>
        <v>1</v>
      </c>
      <c r="H226">
        <f ca="1"/>
        <v>0</v>
      </c>
      <c r="I226">
        <f ca="1"/>
        <v>0</v>
      </c>
      <c r="J226">
        <f ca="1"/>
        <v>0</v>
      </c>
      <c r="K226">
        <f ca="1"/>
        <v>0</v>
      </c>
      <c r="L226">
        <f ca="1"/>
        <v>1</v>
      </c>
    </row>
    <row r="227" spans="1:12" x14ac:dyDescent="0.3">
      <c r="A227">
        <f ca="1"/>
        <v>902615859</v>
      </c>
      <c r="B227">
        <f ca="1"/>
        <v>14281</v>
      </c>
      <c r="C227">
        <f ca="1"/>
        <v>0</v>
      </c>
      <c r="D227">
        <f ca="1"/>
        <v>0</v>
      </c>
      <c r="E227">
        <f ca="1"/>
        <v>3121</v>
      </c>
      <c r="F227">
        <f ca="1"/>
        <v>2</v>
      </c>
      <c r="G227">
        <f ca="1"/>
        <v>1</v>
      </c>
      <c r="H227">
        <f ca="1"/>
        <v>0</v>
      </c>
      <c r="I227">
        <f ca="1"/>
        <v>0</v>
      </c>
      <c r="J227">
        <f ca="1"/>
        <v>1</v>
      </c>
      <c r="K227">
        <f ca="1"/>
        <v>0</v>
      </c>
      <c r="L227">
        <f ca="1"/>
        <v>1</v>
      </c>
    </row>
    <row r="228" spans="1:12" x14ac:dyDescent="0.3">
      <c r="A228">
        <f ca="1"/>
        <v>65979809</v>
      </c>
      <c r="B228">
        <f ca="1"/>
        <v>14281</v>
      </c>
      <c r="C228">
        <f ca="1"/>
        <v>0</v>
      </c>
      <c r="D228">
        <f ca="1"/>
        <v>0</v>
      </c>
      <c r="E228">
        <f ca="1"/>
        <v>3141</v>
      </c>
      <c r="F228">
        <f ca="1"/>
        <v>2</v>
      </c>
      <c r="G228">
        <f ca="1"/>
        <v>1</v>
      </c>
      <c r="H228">
        <f ca="1"/>
        <v>0</v>
      </c>
      <c r="I228">
        <f ca="1"/>
        <v>0</v>
      </c>
      <c r="J228">
        <f ca="1"/>
        <v>1</v>
      </c>
      <c r="K228">
        <f ca="1"/>
        <v>0</v>
      </c>
      <c r="L228">
        <f ca="1"/>
        <v>1</v>
      </c>
    </row>
    <row r="229" spans="1:12" x14ac:dyDescent="0.3">
      <c r="A229">
        <f ca="1"/>
        <v>392193</v>
      </c>
      <c r="B229">
        <f ca="1"/>
        <v>14281</v>
      </c>
      <c r="C229">
        <f ca="1"/>
        <v>0</v>
      </c>
      <c r="D229">
        <f ca="1"/>
        <v>0</v>
      </c>
      <c r="E229">
        <f ca="1"/>
        <v>3201</v>
      </c>
      <c r="F229">
        <f ca="1"/>
        <v>2</v>
      </c>
      <c r="G229">
        <f ca="1"/>
        <v>1</v>
      </c>
      <c r="H229">
        <f ca="1"/>
        <v>0</v>
      </c>
      <c r="I229">
        <f ca="1"/>
        <v>0</v>
      </c>
      <c r="J229">
        <f ca="1"/>
        <v>1</v>
      </c>
      <c r="K229">
        <f ca="1"/>
        <v>0</v>
      </c>
      <c r="L229">
        <f ca="1"/>
        <v>2</v>
      </c>
    </row>
    <row r="230" spans="1:12" x14ac:dyDescent="0.3">
      <c r="A230">
        <f ca="1"/>
        <v>440421404</v>
      </c>
      <c r="B230">
        <f ca="1"/>
        <v>14281</v>
      </c>
      <c r="C230">
        <f ca="1"/>
        <v>0</v>
      </c>
      <c r="D230">
        <f ca="1"/>
        <v>0</v>
      </c>
      <c r="E230">
        <f ca="1"/>
        <v>4281</v>
      </c>
      <c r="F230">
        <f ca="1"/>
        <v>1</v>
      </c>
      <c r="G230">
        <f ca="1"/>
        <v>1</v>
      </c>
      <c r="H230">
        <f ca="1"/>
        <v>0</v>
      </c>
      <c r="I230">
        <f ca="1"/>
        <v>0</v>
      </c>
      <c r="J230">
        <f ca="1"/>
        <v>0</v>
      </c>
      <c r="K230">
        <f ca="1"/>
        <v>0</v>
      </c>
      <c r="L230">
        <f ca="1"/>
        <v>1</v>
      </c>
    </row>
    <row r="231" spans="1:12" x14ac:dyDescent="0.3">
      <c r="A231">
        <f ca="1"/>
        <v>516396373</v>
      </c>
      <c r="B231">
        <f ca="1"/>
        <v>14311</v>
      </c>
      <c r="C231">
        <f ca="1"/>
        <v>0</v>
      </c>
      <c r="D231">
        <f ca="1"/>
        <v>0</v>
      </c>
      <c r="E231">
        <f ca="1"/>
        <v>3011</v>
      </c>
      <c r="F231">
        <f ca="1"/>
        <v>2</v>
      </c>
      <c r="G231">
        <f ca="1"/>
        <v>1</v>
      </c>
      <c r="H231">
        <f ca="1"/>
        <v>0</v>
      </c>
      <c r="I231">
        <f ca="1"/>
        <v>0</v>
      </c>
      <c r="J231">
        <f ca="1"/>
        <v>1</v>
      </c>
      <c r="K231">
        <f ca="1"/>
        <v>0</v>
      </c>
      <c r="L231">
        <f ca="1"/>
        <v>1</v>
      </c>
    </row>
    <row r="232" spans="1:12" x14ac:dyDescent="0.3">
      <c r="A232">
        <f ca="1"/>
        <v>745043432</v>
      </c>
      <c r="B232">
        <f ca="1"/>
        <v>14311</v>
      </c>
      <c r="C232">
        <f ca="1"/>
        <v>0</v>
      </c>
      <c r="D232">
        <f ca="1"/>
        <v>0</v>
      </c>
      <c r="E232">
        <f ca="1"/>
        <v>3301</v>
      </c>
      <c r="F232">
        <f ca="1"/>
        <v>2</v>
      </c>
      <c r="G232">
        <f ca="1"/>
        <v>1</v>
      </c>
      <c r="H232">
        <f ca="1"/>
        <v>0</v>
      </c>
      <c r="I232">
        <f ca="1"/>
        <v>0</v>
      </c>
      <c r="J232">
        <f ca="1"/>
        <v>1</v>
      </c>
      <c r="K232">
        <f ca="1"/>
        <v>0</v>
      </c>
      <c r="L232">
        <f ca="1"/>
        <v>1</v>
      </c>
    </row>
    <row r="233" spans="1:12" x14ac:dyDescent="0.3">
      <c r="A233">
        <f ca="1"/>
        <v>235174241</v>
      </c>
      <c r="B233">
        <f ca="1"/>
        <v>14311</v>
      </c>
      <c r="C233">
        <f ca="1"/>
        <v>0</v>
      </c>
      <c r="D233">
        <f ca="1"/>
        <v>0</v>
      </c>
      <c r="E233">
        <f ca="1"/>
        <v>4311</v>
      </c>
      <c r="F233">
        <f ca="1"/>
        <v>1</v>
      </c>
      <c r="G233">
        <f ca="1"/>
        <v>1</v>
      </c>
      <c r="H233">
        <f ca="1"/>
        <v>0</v>
      </c>
      <c r="I233">
        <f ca="1"/>
        <v>0</v>
      </c>
      <c r="J233">
        <f ca="1"/>
        <v>0</v>
      </c>
      <c r="K233">
        <f ca="1"/>
        <v>0</v>
      </c>
      <c r="L233">
        <f ca="1"/>
        <v>1</v>
      </c>
    </row>
    <row r="234" spans="1:12" x14ac:dyDescent="0.3">
      <c r="A234">
        <f ca="1"/>
        <v>513132559</v>
      </c>
      <c r="B234">
        <f ca="1"/>
        <v>14321</v>
      </c>
      <c r="C234">
        <f ca="1"/>
        <v>0</v>
      </c>
      <c r="D234">
        <f ca="1"/>
        <v>0</v>
      </c>
      <c r="E234">
        <f ca="1"/>
        <v>3011</v>
      </c>
      <c r="F234">
        <f ca="1"/>
        <v>2</v>
      </c>
      <c r="G234">
        <f ca="1"/>
        <v>1</v>
      </c>
      <c r="H234">
        <f ca="1"/>
        <v>0</v>
      </c>
      <c r="I234">
        <f ca="1"/>
        <v>0</v>
      </c>
      <c r="J234">
        <f ca="1"/>
        <v>1</v>
      </c>
      <c r="K234">
        <f ca="1"/>
        <v>0</v>
      </c>
      <c r="L234">
        <f ca="1"/>
        <v>1</v>
      </c>
    </row>
    <row r="235" spans="1:12" x14ac:dyDescent="0.3">
      <c r="A235">
        <f ca="1"/>
        <v>662540206</v>
      </c>
      <c r="B235">
        <f ca="1"/>
        <v>14321</v>
      </c>
      <c r="C235">
        <f ca="1"/>
        <v>0</v>
      </c>
      <c r="D235">
        <f ca="1"/>
        <v>0</v>
      </c>
      <c r="E235">
        <f ca="1"/>
        <v>3301</v>
      </c>
      <c r="F235">
        <f ca="1"/>
        <v>2</v>
      </c>
      <c r="G235">
        <f ca="1"/>
        <v>1</v>
      </c>
      <c r="H235">
        <f ca="1"/>
        <v>0</v>
      </c>
      <c r="I235">
        <f ca="1"/>
        <v>0</v>
      </c>
      <c r="J235">
        <f ca="1"/>
        <v>1</v>
      </c>
      <c r="K235">
        <f ca="1"/>
        <v>0</v>
      </c>
      <c r="L235">
        <f ca="1"/>
        <v>1</v>
      </c>
    </row>
    <row r="236" spans="1:12" x14ac:dyDescent="0.3">
      <c r="A236">
        <f ca="1"/>
        <v>215686356</v>
      </c>
      <c r="B236">
        <f ca="1"/>
        <v>14321</v>
      </c>
      <c r="C236">
        <f ca="1"/>
        <v>0</v>
      </c>
      <c r="D236">
        <f ca="1"/>
        <v>0</v>
      </c>
      <c r="E236">
        <f ca="1"/>
        <v>4321</v>
      </c>
      <c r="F236">
        <f ca="1"/>
        <v>1</v>
      </c>
      <c r="G236">
        <f ca="1"/>
        <v>1</v>
      </c>
      <c r="H236">
        <f ca="1"/>
        <v>0</v>
      </c>
      <c r="I236">
        <f ca="1"/>
        <v>0</v>
      </c>
      <c r="J236">
        <f ca="1"/>
        <v>0</v>
      </c>
      <c r="K236">
        <f ca="1"/>
        <v>0</v>
      </c>
      <c r="L236">
        <f ca="1"/>
        <v>1</v>
      </c>
    </row>
    <row r="237" spans="1:12" x14ac:dyDescent="0.3">
      <c r="A237">
        <f ca="1"/>
        <v>956247202</v>
      </c>
      <c r="B237">
        <f ca="1"/>
        <v>14401</v>
      </c>
      <c r="C237">
        <f ca="1"/>
        <v>0</v>
      </c>
      <c r="D237">
        <f ca="1"/>
        <v>0</v>
      </c>
      <c r="E237">
        <f ca="1"/>
        <v>3301</v>
      </c>
      <c r="F237">
        <f ca="1"/>
        <v>2</v>
      </c>
      <c r="G237">
        <f ca="1"/>
        <v>1</v>
      </c>
      <c r="H237">
        <f ca="1"/>
        <v>0</v>
      </c>
      <c r="I237">
        <f ca="1"/>
        <v>0</v>
      </c>
      <c r="J237">
        <f ca="1"/>
        <v>1</v>
      </c>
      <c r="K237">
        <f ca="1"/>
        <v>0</v>
      </c>
      <c r="L237">
        <f ca="1"/>
        <v>1</v>
      </c>
    </row>
    <row r="238" spans="1:12" x14ac:dyDescent="0.3">
      <c r="A238">
        <f ca="1"/>
        <v>686697471</v>
      </c>
      <c r="B238">
        <f ca="1"/>
        <v>14401</v>
      </c>
      <c r="C238">
        <f ca="1"/>
        <v>0</v>
      </c>
      <c r="D238">
        <f ca="1"/>
        <v>0</v>
      </c>
      <c r="E238">
        <f ca="1"/>
        <v>3311</v>
      </c>
      <c r="F238">
        <f ca="1"/>
        <v>2</v>
      </c>
      <c r="G238">
        <f ca="1"/>
        <v>1</v>
      </c>
      <c r="H238">
        <f ca="1"/>
        <v>0</v>
      </c>
      <c r="I238">
        <f ca="1"/>
        <v>0</v>
      </c>
      <c r="J238">
        <f ca="1"/>
        <v>1</v>
      </c>
      <c r="K238">
        <f ca="1"/>
        <v>0</v>
      </c>
      <c r="L238">
        <f ca="1"/>
        <v>1</v>
      </c>
    </row>
    <row r="239" spans="1:12" x14ac:dyDescent="0.3">
      <c r="A239">
        <f ca="1"/>
        <v>466264767</v>
      </c>
      <c r="B239">
        <f ca="1"/>
        <v>14401</v>
      </c>
      <c r="C239">
        <f ca="1"/>
        <v>0</v>
      </c>
      <c r="D239">
        <f ca="1"/>
        <v>0</v>
      </c>
      <c r="E239">
        <f ca="1"/>
        <v>3321</v>
      </c>
      <c r="F239">
        <f ca="1"/>
        <v>2</v>
      </c>
      <c r="G239">
        <f ca="1"/>
        <v>1</v>
      </c>
      <c r="H239">
        <f ca="1"/>
        <v>0</v>
      </c>
      <c r="I239">
        <f ca="1"/>
        <v>0</v>
      </c>
      <c r="J239">
        <f ca="1"/>
        <v>1</v>
      </c>
      <c r="K239">
        <f ca="1"/>
        <v>0</v>
      </c>
      <c r="L239">
        <f ca="1"/>
        <v>1</v>
      </c>
    </row>
    <row r="240" spans="1:12" x14ac:dyDescent="0.3">
      <c r="A240">
        <f ca="1"/>
        <v>949003771</v>
      </c>
      <c r="B240">
        <f ca="1"/>
        <v>14401</v>
      </c>
      <c r="C240">
        <f ca="1"/>
        <v>0</v>
      </c>
      <c r="D240">
        <f ca="1"/>
        <v>0</v>
      </c>
      <c r="E240">
        <f ca="1"/>
        <v>4401</v>
      </c>
      <c r="F240">
        <f ca="1"/>
        <v>1</v>
      </c>
      <c r="G240">
        <f ca="1"/>
        <v>1</v>
      </c>
      <c r="H240">
        <f ca="1"/>
        <v>0</v>
      </c>
      <c r="I240">
        <f ca="1"/>
        <v>0</v>
      </c>
      <c r="J240">
        <f ca="1"/>
        <v>0</v>
      </c>
      <c r="K240">
        <f ca="1"/>
        <v>0</v>
      </c>
      <c r="L240">
        <f ca="1"/>
        <v>1</v>
      </c>
    </row>
    <row r="241" spans="1:12" x14ac:dyDescent="0.3">
      <c r="A241">
        <f ca="1"/>
        <v>804294864</v>
      </c>
      <c r="B241">
        <f ca="1"/>
        <v>14411</v>
      </c>
      <c r="C241">
        <f ca="1"/>
        <v>0</v>
      </c>
      <c r="D241">
        <f ca="1"/>
        <v>0</v>
      </c>
      <c r="E241">
        <f ca="1"/>
        <v>3311</v>
      </c>
      <c r="F241">
        <f ca="1"/>
        <v>2</v>
      </c>
      <c r="G241">
        <f ca="1"/>
        <v>1</v>
      </c>
      <c r="H241">
        <f ca="1"/>
        <v>0</v>
      </c>
      <c r="I241">
        <f ca="1"/>
        <v>0</v>
      </c>
      <c r="J241">
        <f ca="1"/>
        <v>1</v>
      </c>
      <c r="K241">
        <f ca="1"/>
        <v>0</v>
      </c>
      <c r="L241">
        <f ca="1"/>
        <v>1</v>
      </c>
    </row>
    <row r="242" spans="1:12" x14ac:dyDescent="0.3">
      <c r="A242">
        <f ca="1"/>
        <v>129842646</v>
      </c>
      <c r="B242">
        <f ca="1"/>
        <v>14411</v>
      </c>
      <c r="C242">
        <f ca="1"/>
        <v>0</v>
      </c>
      <c r="D242">
        <f ca="1"/>
        <v>0</v>
      </c>
      <c r="E242">
        <f ca="1"/>
        <v>3321</v>
      </c>
      <c r="F242">
        <f ca="1"/>
        <v>2</v>
      </c>
      <c r="G242">
        <f ca="1"/>
        <v>1</v>
      </c>
      <c r="H242">
        <f ca="1"/>
        <v>0</v>
      </c>
      <c r="I242">
        <f ca="1"/>
        <v>0</v>
      </c>
      <c r="J242">
        <f ca="1"/>
        <v>1</v>
      </c>
      <c r="K242">
        <f ca="1"/>
        <v>0</v>
      </c>
      <c r="L242">
        <f ca="1"/>
        <v>1</v>
      </c>
    </row>
    <row r="243" spans="1:12" x14ac:dyDescent="0.3">
      <c r="A243">
        <f ca="1"/>
        <v>712222426</v>
      </c>
      <c r="B243">
        <f ca="1"/>
        <v>14411</v>
      </c>
      <c r="C243">
        <f ca="1"/>
        <v>0</v>
      </c>
      <c r="D243">
        <f ca="1"/>
        <v>0</v>
      </c>
      <c r="E243">
        <f ca="1"/>
        <v>3331</v>
      </c>
      <c r="F243">
        <f ca="1"/>
        <v>2</v>
      </c>
      <c r="G243">
        <f ca="1"/>
        <v>1</v>
      </c>
      <c r="H243">
        <f ca="1"/>
        <v>0</v>
      </c>
      <c r="I243">
        <f ca="1"/>
        <v>0</v>
      </c>
      <c r="J243">
        <f ca="1"/>
        <v>1</v>
      </c>
      <c r="K243">
        <f ca="1"/>
        <v>0</v>
      </c>
      <c r="L243">
        <f ca="1"/>
        <v>1</v>
      </c>
    </row>
    <row r="244" spans="1:12" x14ac:dyDescent="0.3">
      <c r="A244">
        <f ca="1"/>
        <v>970544323</v>
      </c>
      <c r="B244">
        <f ca="1"/>
        <v>14411</v>
      </c>
      <c r="C244">
        <f ca="1"/>
        <v>0</v>
      </c>
      <c r="D244">
        <f ca="1"/>
        <v>0</v>
      </c>
      <c r="E244">
        <f ca="1"/>
        <v>4411</v>
      </c>
      <c r="F244">
        <f ca="1"/>
        <v>1</v>
      </c>
      <c r="G244">
        <f ca="1"/>
        <v>1</v>
      </c>
      <c r="H244">
        <f ca="1"/>
        <v>0</v>
      </c>
      <c r="I244">
        <f ca="1"/>
        <v>0</v>
      </c>
      <c r="J244">
        <f ca="1"/>
        <v>0</v>
      </c>
      <c r="K244">
        <f ca="1"/>
        <v>0</v>
      </c>
      <c r="L244">
        <f ca="1"/>
        <v>1</v>
      </c>
    </row>
    <row r="245" spans="1:12" x14ac:dyDescent="0.3">
      <c r="A245">
        <f ca="1"/>
        <v>917881987</v>
      </c>
      <c r="B245">
        <f ca="1"/>
        <v>14421</v>
      </c>
      <c r="C245">
        <f ca="1"/>
        <v>0</v>
      </c>
      <c r="D245">
        <f ca="1"/>
        <v>0</v>
      </c>
      <c r="E245">
        <f ca="1"/>
        <v>3001</v>
      </c>
      <c r="F245">
        <f ca="1"/>
        <v>2</v>
      </c>
      <c r="G245">
        <f ca="1"/>
        <v>1</v>
      </c>
      <c r="H245">
        <f ca="1"/>
        <v>0</v>
      </c>
      <c r="I245">
        <f ca="1"/>
        <v>0</v>
      </c>
      <c r="J245">
        <f ca="1"/>
        <v>1</v>
      </c>
      <c r="K245">
        <f ca="1"/>
        <v>0</v>
      </c>
      <c r="L245">
        <f ca="1"/>
        <v>1</v>
      </c>
    </row>
    <row r="246" spans="1:12" x14ac:dyDescent="0.3">
      <c r="A246">
        <f ca="1"/>
        <v>54198276</v>
      </c>
      <c r="B246">
        <f ca="1"/>
        <v>14421</v>
      </c>
      <c r="C246">
        <f ca="1"/>
        <v>0</v>
      </c>
      <c r="D246">
        <f ca="1"/>
        <v>0</v>
      </c>
      <c r="E246">
        <f ca="1"/>
        <v>3201</v>
      </c>
      <c r="F246">
        <f ca="1"/>
        <v>2</v>
      </c>
      <c r="G246">
        <f ca="1"/>
        <v>1</v>
      </c>
      <c r="H246">
        <f ca="1"/>
        <v>0</v>
      </c>
      <c r="I246">
        <f ca="1"/>
        <v>0</v>
      </c>
      <c r="J246">
        <f ca="1"/>
        <v>1</v>
      </c>
      <c r="K246">
        <f ca="1"/>
        <v>0</v>
      </c>
      <c r="L246">
        <f ca="1"/>
        <v>1</v>
      </c>
    </row>
    <row r="247" spans="1:12" x14ac:dyDescent="0.3">
      <c r="A247">
        <f ca="1"/>
        <v>644356827</v>
      </c>
      <c r="B247">
        <f ca="1"/>
        <v>14421</v>
      </c>
      <c r="C247">
        <f ca="1"/>
        <v>0</v>
      </c>
      <c r="D247">
        <f ca="1"/>
        <v>0</v>
      </c>
      <c r="E247">
        <f ca="1"/>
        <v>3221</v>
      </c>
      <c r="F247">
        <f ca="1"/>
        <v>2</v>
      </c>
      <c r="G247">
        <f ca="1"/>
        <v>1</v>
      </c>
      <c r="H247">
        <f ca="1"/>
        <v>0</v>
      </c>
      <c r="I247">
        <f ca="1"/>
        <v>0</v>
      </c>
      <c r="J247">
        <f ca="1"/>
        <v>1</v>
      </c>
      <c r="K247">
        <f ca="1"/>
        <v>0</v>
      </c>
      <c r="L247">
        <f ca="1"/>
        <v>1</v>
      </c>
    </row>
    <row r="248" spans="1:12" x14ac:dyDescent="0.3">
      <c r="A248">
        <f ca="1"/>
        <v>590634773</v>
      </c>
      <c r="B248">
        <f ca="1"/>
        <v>14421</v>
      </c>
      <c r="C248">
        <f ca="1"/>
        <v>0</v>
      </c>
      <c r="D248">
        <f ca="1"/>
        <v>0</v>
      </c>
      <c r="E248">
        <f ca="1"/>
        <v>4421</v>
      </c>
      <c r="F248">
        <f ca="1"/>
        <v>1</v>
      </c>
      <c r="G248">
        <f ca="1"/>
        <v>1</v>
      </c>
      <c r="H248">
        <f ca="1"/>
        <v>0</v>
      </c>
      <c r="I248">
        <f ca="1"/>
        <v>0</v>
      </c>
      <c r="J248">
        <f ca="1"/>
        <v>0</v>
      </c>
      <c r="K248">
        <f ca="1"/>
        <v>0</v>
      </c>
      <c r="L248">
        <f ca="1"/>
        <v>1</v>
      </c>
    </row>
    <row r="249" spans="1:12" x14ac:dyDescent="0.3">
      <c r="A249">
        <f ca="1"/>
        <v>286502227</v>
      </c>
      <c r="B249">
        <f ca="1"/>
        <v>14431</v>
      </c>
      <c r="C249">
        <f ca="1"/>
        <v>0</v>
      </c>
      <c r="D249">
        <f ca="1"/>
        <v>0</v>
      </c>
      <c r="E249">
        <f ca="1"/>
        <v>3301</v>
      </c>
      <c r="F249">
        <f ca="1"/>
        <v>2</v>
      </c>
      <c r="G249">
        <f ca="1"/>
        <v>1</v>
      </c>
      <c r="H249">
        <f ca="1"/>
        <v>0</v>
      </c>
      <c r="I249">
        <f ca="1"/>
        <v>0</v>
      </c>
      <c r="J249">
        <f ca="1"/>
        <v>1</v>
      </c>
      <c r="K249">
        <f ca="1"/>
        <v>0</v>
      </c>
      <c r="L249">
        <f ca="1"/>
        <v>1</v>
      </c>
    </row>
    <row r="250" spans="1:12" x14ac:dyDescent="0.3">
      <c r="A250">
        <f ca="1"/>
        <v>757197577</v>
      </c>
      <c r="B250">
        <f ca="1"/>
        <v>14431</v>
      </c>
      <c r="C250">
        <f ca="1"/>
        <v>0</v>
      </c>
      <c r="D250">
        <f ca="1"/>
        <v>0</v>
      </c>
      <c r="E250">
        <f ca="1"/>
        <v>3321</v>
      </c>
      <c r="F250">
        <f ca="1"/>
        <v>2</v>
      </c>
      <c r="G250">
        <f ca="1"/>
        <v>1</v>
      </c>
      <c r="H250">
        <f ca="1"/>
        <v>0</v>
      </c>
      <c r="I250">
        <f ca="1"/>
        <v>0</v>
      </c>
      <c r="J250">
        <f ca="1"/>
        <v>1</v>
      </c>
      <c r="K250">
        <f ca="1"/>
        <v>0</v>
      </c>
      <c r="L250">
        <f ca="1"/>
        <v>1</v>
      </c>
    </row>
    <row r="251" spans="1:12" x14ac:dyDescent="0.3">
      <c r="A251">
        <f ca="1"/>
        <v>600691941</v>
      </c>
      <c r="B251">
        <f ca="1"/>
        <v>14431</v>
      </c>
      <c r="C251">
        <f ca="1"/>
        <v>0</v>
      </c>
      <c r="D251">
        <f ca="1"/>
        <v>0</v>
      </c>
      <c r="E251">
        <f ca="1"/>
        <v>3331</v>
      </c>
      <c r="F251">
        <f ca="1"/>
        <v>2</v>
      </c>
      <c r="G251">
        <f ca="1"/>
        <v>1</v>
      </c>
      <c r="H251">
        <f ca="1"/>
        <v>0</v>
      </c>
      <c r="I251">
        <f ca="1"/>
        <v>0</v>
      </c>
      <c r="J251">
        <f ca="1"/>
        <v>1</v>
      </c>
      <c r="K251">
        <f ca="1"/>
        <v>0</v>
      </c>
      <c r="L251">
        <f ca="1"/>
        <v>1</v>
      </c>
    </row>
    <row r="252" spans="1:12" x14ac:dyDescent="0.3">
      <c r="A252">
        <f ca="1"/>
        <v>363709509</v>
      </c>
      <c r="B252">
        <f ca="1"/>
        <v>14431</v>
      </c>
      <c r="C252">
        <f ca="1"/>
        <v>0</v>
      </c>
      <c r="D252">
        <f ca="1"/>
        <v>0</v>
      </c>
      <c r="E252">
        <f ca="1"/>
        <v>4431</v>
      </c>
      <c r="F252">
        <f ca="1"/>
        <v>1</v>
      </c>
      <c r="G252">
        <f ca="1"/>
        <v>1</v>
      </c>
      <c r="H252">
        <f ca="1"/>
        <v>0</v>
      </c>
      <c r="I252">
        <f ca="1"/>
        <v>0</v>
      </c>
      <c r="J252">
        <f ca="1"/>
        <v>0</v>
      </c>
      <c r="K252">
        <f ca="1"/>
        <v>0</v>
      </c>
      <c r="L252">
        <f ca="1"/>
        <v>1</v>
      </c>
    </row>
    <row r="253" spans="1:12" x14ac:dyDescent="0.3">
      <c r="A253">
        <f ca="1"/>
        <v>550048265</v>
      </c>
      <c r="B253">
        <f ca="1"/>
        <v>14501</v>
      </c>
      <c r="C253">
        <f ca="1"/>
        <v>0</v>
      </c>
      <c r="D253">
        <f ca="1"/>
        <v>0</v>
      </c>
      <c r="E253">
        <f ca="1"/>
        <v>3021</v>
      </c>
      <c r="F253">
        <f ca="1"/>
        <v>2</v>
      </c>
      <c r="G253">
        <f ca="1"/>
        <v>1</v>
      </c>
      <c r="H253">
        <f ca="1"/>
        <v>0</v>
      </c>
      <c r="I253">
        <f ca="1"/>
        <v>0</v>
      </c>
      <c r="J253">
        <f ca="1"/>
        <v>1</v>
      </c>
      <c r="K253">
        <f ca="1"/>
        <v>0</v>
      </c>
      <c r="L253">
        <f ca="1"/>
        <v>1</v>
      </c>
    </row>
    <row r="254" spans="1:12" x14ac:dyDescent="0.3">
      <c r="A254">
        <f ca="1"/>
        <v>822838460</v>
      </c>
      <c r="B254">
        <f ca="1"/>
        <v>14501</v>
      </c>
      <c r="C254">
        <f ca="1"/>
        <v>0</v>
      </c>
      <c r="D254">
        <f ca="1"/>
        <v>0</v>
      </c>
      <c r="E254">
        <f ca="1"/>
        <v>3221</v>
      </c>
      <c r="F254">
        <f ca="1"/>
        <v>2</v>
      </c>
      <c r="G254">
        <f ca="1"/>
        <v>1</v>
      </c>
      <c r="H254">
        <f ca="1"/>
        <v>0</v>
      </c>
      <c r="I254">
        <f ca="1"/>
        <v>0</v>
      </c>
      <c r="J254">
        <f ca="1"/>
        <v>1</v>
      </c>
      <c r="K254">
        <f ca="1"/>
        <v>0</v>
      </c>
      <c r="L254">
        <f ca="1"/>
        <v>1</v>
      </c>
    </row>
    <row r="255" spans="1:12" x14ac:dyDescent="0.3">
      <c r="A255">
        <f ca="1"/>
        <v>627298061</v>
      </c>
      <c r="B255">
        <f ca="1"/>
        <v>14501</v>
      </c>
      <c r="C255">
        <f ca="1"/>
        <v>0</v>
      </c>
      <c r="D255">
        <f ca="1"/>
        <v>0</v>
      </c>
      <c r="E255">
        <f ca="1"/>
        <v>3321</v>
      </c>
      <c r="F255">
        <f ca="1"/>
        <v>2</v>
      </c>
      <c r="G255">
        <f ca="1"/>
        <v>1</v>
      </c>
      <c r="H255">
        <f ca="1"/>
        <v>0</v>
      </c>
      <c r="I255">
        <f ca="1"/>
        <v>0</v>
      </c>
      <c r="J255">
        <f ca="1"/>
        <v>1</v>
      </c>
      <c r="K255">
        <f ca="1"/>
        <v>0</v>
      </c>
      <c r="L255">
        <f ca="1"/>
        <v>1</v>
      </c>
    </row>
    <row r="256" spans="1:12" x14ac:dyDescent="0.3">
      <c r="A256">
        <f ca="1"/>
        <v>959922975</v>
      </c>
      <c r="B256">
        <f ca="1"/>
        <v>14501</v>
      </c>
      <c r="C256">
        <f ca="1"/>
        <v>0</v>
      </c>
      <c r="D256">
        <f ca="1"/>
        <v>0</v>
      </c>
      <c r="E256">
        <f ca="1"/>
        <v>4501</v>
      </c>
      <c r="F256">
        <f ca="1"/>
        <v>1</v>
      </c>
      <c r="G256">
        <f ca="1"/>
        <v>1</v>
      </c>
      <c r="H256">
        <f ca="1"/>
        <v>0</v>
      </c>
      <c r="I256">
        <f ca="1"/>
        <v>0</v>
      </c>
      <c r="J256">
        <f ca="1"/>
        <v>0</v>
      </c>
      <c r="K256">
        <f ca="1"/>
        <v>0</v>
      </c>
      <c r="L256">
        <f ca="1"/>
        <v>1</v>
      </c>
    </row>
    <row r="257" spans="1:12" x14ac:dyDescent="0.3">
      <c r="A257">
        <f ca="1"/>
        <v>717874541</v>
      </c>
      <c r="B257">
        <f ca="1"/>
        <v>21000</v>
      </c>
      <c r="C257">
        <f ca="1"/>
        <v>0</v>
      </c>
      <c r="D257">
        <f ca="1"/>
        <v>0</v>
      </c>
      <c r="E257">
        <f ca="1"/>
        <v>5201</v>
      </c>
      <c r="F257">
        <f ca="1"/>
        <v>2</v>
      </c>
      <c r="G257">
        <f ca="1"/>
        <v>1</v>
      </c>
      <c r="H257">
        <f ca="1"/>
        <v>0</v>
      </c>
      <c r="I257">
        <f ca="1"/>
        <v>0</v>
      </c>
      <c r="J257">
        <f ca="1"/>
        <v>1</v>
      </c>
      <c r="K257">
        <f ca="1"/>
        <v>0</v>
      </c>
      <c r="L257">
        <f ca="1"/>
        <v>1</v>
      </c>
    </row>
    <row r="258" spans="1:12" x14ac:dyDescent="0.3">
      <c r="A258">
        <f ca="1"/>
        <v>654630303</v>
      </c>
      <c r="B258">
        <f ca="1"/>
        <v>21000</v>
      </c>
      <c r="C258">
        <f ca="1"/>
        <v>0</v>
      </c>
      <c r="D258">
        <f ca="1"/>
        <v>0</v>
      </c>
      <c r="E258">
        <f ca="1"/>
        <v>5201</v>
      </c>
      <c r="F258">
        <f ca="1"/>
        <v>1</v>
      </c>
      <c r="G258">
        <f ca="1"/>
        <v>1</v>
      </c>
      <c r="H258">
        <f ca="1"/>
        <v>0</v>
      </c>
      <c r="I258">
        <f ca="1"/>
        <v>0</v>
      </c>
      <c r="J258">
        <f ca="1"/>
        <v>0</v>
      </c>
      <c r="K258">
        <f ca="1"/>
        <v>0</v>
      </c>
      <c r="L258">
        <f ca="1"/>
        <v>1</v>
      </c>
    </row>
    <row r="259" spans="1:12" x14ac:dyDescent="0.3">
      <c r="A259">
        <f ca="1"/>
        <v>519939340</v>
      </c>
      <c r="B259">
        <f ca="1"/>
        <v>21000</v>
      </c>
      <c r="C259">
        <f ca="1"/>
        <v>1</v>
      </c>
      <c r="D259">
        <f ca="1"/>
        <v>0</v>
      </c>
      <c r="E259">
        <f ca="1"/>
        <v>1000</v>
      </c>
      <c r="F259">
        <f ca="1"/>
        <v>2</v>
      </c>
      <c r="G259">
        <f ca="1"/>
        <v>1</v>
      </c>
      <c r="H259">
        <f ca="1"/>
        <v>0</v>
      </c>
      <c r="I259">
        <f ca="1"/>
        <v>0</v>
      </c>
      <c r="J259">
        <f ca="1"/>
        <v>1</v>
      </c>
      <c r="K259">
        <f ca="1"/>
        <v>0</v>
      </c>
      <c r="L259">
        <f ca="1"/>
        <v>20</v>
      </c>
    </row>
    <row r="260" spans="1:12" x14ac:dyDescent="0.3">
      <c r="A260">
        <f ca="1"/>
        <v>76357638</v>
      </c>
      <c r="B260">
        <f ca="1"/>
        <v>21000</v>
      </c>
      <c r="C260">
        <f ca="1"/>
        <v>2</v>
      </c>
      <c r="D260">
        <f ca="1"/>
        <v>0</v>
      </c>
      <c r="E260">
        <f ca="1"/>
        <v>5201</v>
      </c>
      <c r="F260">
        <f ca="1"/>
        <v>2</v>
      </c>
      <c r="G260">
        <f ca="1"/>
        <v>1</v>
      </c>
      <c r="H260">
        <f ca="1"/>
        <v>0</v>
      </c>
      <c r="I260">
        <f ca="1"/>
        <v>0</v>
      </c>
      <c r="J260">
        <f ca="1"/>
        <v>1</v>
      </c>
      <c r="K260">
        <f ca="1"/>
        <v>0</v>
      </c>
      <c r="L260">
        <f ca="1"/>
        <v>1</v>
      </c>
    </row>
    <row r="261" spans="1:12" x14ac:dyDescent="0.3">
      <c r="A261">
        <f ca="1"/>
        <v>101874736</v>
      </c>
      <c r="B261">
        <f ca="1"/>
        <v>21000</v>
      </c>
      <c r="C261">
        <f ca="1"/>
        <v>2</v>
      </c>
      <c r="D261">
        <f ca="1"/>
        <v>0</v>
      </c>
      <c r="E261">
        <f ca="1"/>
        <v>5201</v>
      </c>
      <c r="F261">
        <f ca="1"/>
        <v>1</v>
      </c>
      <c r="G261">
        <f ca="1"/>
        <v>1</v>
      </c>
      <c r="H261">
        <f ca="1"/>
        <v>0</v>
      </c>
      <c r="I261">
        <f ca="1"/>
        <v>1</v>
      </c>
      <c r="J261">
        <f ca="1"/>
        <v>0</v>
      </c>
      <c r="K261">
        <f ca="1"/>
        <v>0</v>
      </c>
      <c r="L261">
        <f ca="1"/>
        <v>1</v>
      </c>
    </row>
    <row r="262" spans="1:12" x14ac:dyDescent="0.3">
      <c r="A262">
        <f ca="1"/>
        <v>511254077</v>
      </c>
      <c r="B262">
        <f ca="1"/>
        <v>21000</v>
      </c>
      <c r="C262">
        <f ca="1"/>
        <v>9</v>
      </c>
      <c r="D262">
        <f ca="1"/>
        <v>0</v>
      </c>
      <c r="E262">
        <f ca="1"/>
        <v>5201</v>
      </c>
      <c r="F262">
        <f ca="1"/>
        <v>2</v>
      </c>
      <c r="G262">
        <f ca="1"/>
        <v>1</v>
      </c>
      <c r="H262">
        <f ca="1"/>
        <v>0</v>
      </c>
      <c r="I262">
        <f ca="1"/>
        <v>1</v>
      </c>
      <c r="J262">
        <f ca="1"/>
        <v>1</v>
      </c>
      <c r="K262">
        <f ca="1"/>
        <v>0</v>
      </c>
      <c r="L262">
        <f ca="1"/>
        <v>1</v>
      </c>
    </row>
    <row r="263" spans="1:12" x14ac:dyDescent="0.3">
      <c r="A263">
        <f ca="1"/>
        <v>715782654</v>
      </c>
      <c r="B263">
        <f ca="1"/>
        <v>21000</v>
      </c>
      <c r="C263">
        <f ca="1"/>
        <v>9</v>
      </c>
      <c r="D263">
        <f ca="1"/>
        <v>0</v>
      </c>
      <c r="E263">
        <f ca="1"/>
        <v>5201</v>
      </c>
      <c r="F263">
        <f ca="1"/>
        <v>1</v>
      </c>
      <c r="G263">
        <f ca="1"/>
        <v>1</v>
      </c>
      <c r="H263">
        <f ca="1"/>
        <v>0</v>
      </c>
      <c r="I263">
        <f ca="1"/>
        <v>0</v>
      </c>
      <c r="J263">
        <f ca="1"/>
        <v>0</v>
      </c>
      <c r="K263">
        <f ca="1"/>
        <v>0</v>
      </c>
      <c r="L263">
        <f ca="1"/>
        <v>1</v>
      </c>
    </row>
    <row r="264" spans="1:12" x14ac:dyDescent="0.3">
      <c r="A264">
        <f ca="1"/>
        <v>971296430</v>
      </c>
      <c r="B264">
        <f ca="1"/>
        <v>21000</v>
      </c>
      <c r="C264">
        <f ca="1"/>
        <v>10</v>
      </c>
      <c r="D264">
        <f ca="1"/>
        <v>0</v>
      </c>
      <c r="E264">
        <f ca="1"/>
        <v>2011</v>
      </c>
      <c r="F264">
        <f ca="1"/>
        <v>1</v>
      </c>
      <c r="G264">
        <f ca="1"/>
        <v>1</v>
      </c>
      <c r="H264">
        <f ca="1"/>
        <v>0</v>
      </c>
      <c r="I264">
        <f ca="1"/>
        <v>0</v>
      </c>
      <c r="J264">
        <f ca="1"/>
        <v>0</v>
      </c>
      <c r="K264">
        <f ca="1"/>
        <v>0</v>
      </c>
      <c r="L264">
        <f ca="1"/>
        <v>1</v>
      </c>
    </row>
    <row r="265" spans="1:12" x14ac:dyDescent="0.3">
      <c r="A265">
        <f ca="1"/>
        <v>889407498</v>
      </c>
      <c r="B265">
        <f ca="1"/>
        <v>21000</v>
      </c>
      <c r="C265">
        <f ca="1"/>
        <v>10</v>
      </c>
      <c r="D265">
        <f ca="1"/>
        <v>0</v>
      </c>
      <c r="E265">
        <f ca="1"/>
        <v>2031</v>
      </c>
      <c r="F265">
        <f ca="1"/>
        <v>1</v>
      </c>
      <c r="G265">
        <f ca="1"/>
        <v>1</v>
      </c>
      <c r="H265">
        <f ca="1"/>
        <v>0</v>
      </c>
      <c r="I265">
        <f ca="1"/>
        <v>0</v>
      </c>
      <c r="J265">
        <f ca="1"/>
        <v>0</v>
      </c>
      <c r="K265">
        <f ca="1"/>
        <v>0</v>
      </c>
      <c r="L265">
        <f ca="1"/>
        <v>2</v>
      </c>
    </row>
    <row r="266" spans="1:12" x14ac:dyDescent="0.3">
      <c r="A266">
        <f ca="1"/>
        <v>188455535</v>
      </c>
      <c r="B266">
        <f ca="1"/>
        <v>21000</v>
      </c>
      <c r="C266">
        <f ca="1"/>
        <v>10</v>
      </c>
      <c r="D266">
        <f ca="1"/>
        <v>0</v>
      </c>
      <c r="E266">
        <f ca="1"/>
        <v>2041</v>
      </c>
      <c r="F266">
        <f ca="1"/>
        <v>1</v>
      </c>
      <c r="G266">
        <f ca="1"/>
        <v>1</v>
      </c>
      <c r="H266">
        <f ca="1"/>
        <v>0</v>
      </c>
      <c r="I266">
        <f ca="1"/>
        <v>0</v>
      </c>
      <c r="J266">
        <f ca="1"/>
        <v>0</v>
      </c>
      <c r="K266">
        <f ca="1"/>
        <v>0</v>
      </c>
      <c r="L266">
        <f ca="1"/>
        <v>1</v>
      </c>
    </row>
    <row r="267" spans="1:12" x14ac:dyDescent="0.3">
      <c r="A267">
        <f ca="1"/>
        <v>281633282</v>
      </c>
      <c r="B267">
        <f ca="1"/>
        <v>21010</v>
      </c>
      <c r="C267">
        <f ca="1"/>
        <v>0</v>
      </c>
      <c r="D267">
        <f ca="1"/>
        <v>0</v>
      </c>
      <c r="E267">
        <f ca="1"/>
        <v>5201</v>
      </c>
      <c r="F267">
        <f ca="1"/>
        <v>2</v>
      </c>
      <c r="G267">
        <f ca="1"/>
        <v>1</v>
      </c>
      <c r="H267">
        <f ca="1"/>
        <v>0</v>
      </c>
      <c r="I267">
        <f ca="1"/>
        <v>0</v>
      </c>
      <c r="J267">
        <f ca="1"/>
        <v>1</v>
      </c>
      <c r="K267">
        <f ca="1"/>
        <v>0</v>
      </c>
      <c r="L267">
        <f ca="1"/>
        <v>1</v>
      </c>
    </row>
    <row r="268" spans="1:12" x14ac:dyDescent="0.3">
      <c r="A268">
        <f ca="1"/>
        <v>122043736</v>
      </c>
      <c r="B268">
        <f ca="1"/>
        <v>21010</v>
      </c>
      <c r="C268">
        <f ca="1"/>
        <v>0</v>
      </c>
      <c r="D268">
        <f ca="1"/>
        <v>0</v>
      </c>
      <c r="E268">
        <f ca="1"/>
        <v>5201</v>
      </c>
      <c r="F268">
        <f ca="1"/>
        <v>1</v>
      </c>
      <c r="G268">
        <f ca="1"/>
        <v>1</v>
      </c>
      <c r="H268">
        <f ca="1"/>
        <v>0</v>
      </c>
      <c r="I268">
        <f ca="1"/>
        <v>0</v>
      </c>
      <c r="J268">
        <f ca="1"/>
        <v>0</v>
      </c>
      <c r="K268">
        <f ca="1"/>
        <v>0</v>
      </c>
      <c r="L268">
        <f ca="1"/>
        <v>1</v>
      </c>
    </row>
    <row r="269" spans="1:12" x14ac:dyDescent="0.3">
      <c r="A269">
        <f ca="1"/>
        <v>888463343</v>
      </c>
      <c r="B269">
        <f ca="1"/>
        <v>21010</v>
      </c>
      <c r="C269">
        <f ca="1"/>
        <v>1</v>
      </c>
      <c r="D269">
        <f ca="1"/>
        <v>0</v>
      </c>
      <c r="E269">
        <f ca="1"/>
        <v>1010</v>
      </c>
      <c r="F269">
        <f ca="1"/>
        <v>2</v>
      </c>
      <c r="G269">
        <f ca="1"/>
        <v>1</v>
      </c>
      <c r="H269">
        <f ca="1"/>
        <v>0</v>
      </c>
      <c r="I269">
        <f ca="1"/>
        <v>0</v>
      </c>
      <c r="J269">
        <f ca="1"/>
        <v>1</v>
      </c>
      <c r="K269">
        <f ca="1"/>
        <v>0</v>
      </c>
      <c r="L269">
        <f ca="1"/>
        <v>20</v>
      </c>
    </row>
    <row r="270" spans="1:12" x14ac:dyDescent="0.3">
      <c r="A270">
        <f ca="1"/>
        <v>940202069</v>
      </c>
      <c r="B270">
        <f ca="1"/>
        <v>21010</v>
      </c>
      <c r="C270">
        <f ca="1"/>
        <v>2</v>
      </c>
      <c r="D270">
        <f ca="1"/>
        <v>0</v>
      </c>
      <c r="E270">
        <f ca="1"/>
        <v>5201</v>
      </c>
      <c r="F270">
        <f ca="1"/>
        <v>2</v>
      </c>
      <c r="G270">
        <f ca="1"/>
        <v>1</v>
      </c>
      <c r="H270">
        <f ca="1"/>
        <v>0</v>
      </c>
      <c r="I270">
        <f ca="1"/>
        <v>0</v>
      </c>
      <c r="J270">
        <f ca="1"/>
        <v>1</v>
      </c>
      <c r="K270">
        <f ca="1"/>
        <v>0</v>
      </c>
      <c r="L270">
        <f ca="1"/>
        <v>1</v>
      </c>
    </row>
    <row r="271" spans="1:12" x14ac:dyDescent="0.3">
      <c r="A271">
        <f ca="1"/>
        <v>654047161</v>
      </c>
      <c r="B271">
        <f ca="1"/>
        <v>21010</v>
      </c>
      <c r="C271">
        <f ca="1"/>
        <v>2</v>
      </c>
      <c r="D271">
        <f ca="1"/>
        <v>0</v>
      </c>
      <c r="E271">
        <f ca="1"/>
        <v>5201</v>
      </c>
      <c r="F271">
        <f ca="1"/>
        <v>1</v>
      </c>
      <c r="G271">
        <f ca="1"/>
        <v>1</v>
      </c>
      <c r="H271">
        <f ca="1"/>
        <v>0</v>
      </c>
      <c r="I271">
        <f ca="1"/>
        <v>1</v>
      </c>
      <c r="J271">
        <f ca="1"/>
        <v>0</v>
      </c>
      <c r="K271">
        <f ca="1"/>
        <v>0</v>
      </c>
      <c r="L271">
        <f ca="1"/>
        <v>1</v>
      </c>
    </row>
    <row r="272" spans="1:12" x14ac:dyDescent="0.3">
      <c r="A272">
        <f ca="1"/>
        <v>7947045</v>
      </c>
      <c r="B272">
        <f ca="1"/>
        <v>21010</v>
      </c>
      <c r="C272">
        <f ca="1"/>
        <v>9</v>
      </c>
      <c r="D272">
        <f ca="1"/>
        <v>0</v>
      </c>
      <c r="E272">
        <f ca="1"/>
        <v>5201</v>
      </c>
      <c r="F272">
        <f ca="1"/>
        <v>2</v>
      </c>
      <c r="G272">
        <f ca="1"/>
        <v>1</v>
      </c>
      <c r="H272">
        <f ca="1"/>
        <v>0</v>
      </c>
      <c r="I272">
        <f ca="1"/>
        <v>1</v>
      </c>
      <c r="J272">
        <f ca="1"/>
        <v>1</v>
      </c>
      <c r="K272">
        <f ca="1"/>
        <v>0</v>
      </c>
      <c r="L272">
        <f ca="1"/>
        <v>1</v>
      </c>
    </row>
    <row r="273" spans="1:12" x14ac:dyDescent="0.3">
      <c r="A273">
        <f ca="1"/>
        <v>49935940</v>
      </c>
      <c r="B273">
        <f ca="1"/>
        <v>21010</v>
      </c>
      <c r="C273">
        <f ca="1"/>
        <v>9</v>
      </c>
      <c r="D273">
        <f ca="1"/>
        <v>0</v>
      </c>
      <c r="E273">
        <f ca="1"/>
        <v>5201</v>
      </c>
      <c r="F273">
        <f ca="1"/>
        <v>1</v>
      </c>
      <c r="G273">
        <f ca="1"/>
        <v>1</v>
      </c>
      <c r="H273">
        <f ca="1"/>
        <v>0</v>
      </c>
      <c r="I273">
        <f ca="1"/>
        <v>0</v>
      </c>
      <c r="J273">
        <f ca="1"/>
        <v>0</v>
      </c>
      <c r="K273">
        <f ca="1"/>
        <v>0</v>
      </c>
      <c r="L273">
        <f ca="1"/>
        <v>1</v>
      </c>
    </row>
    <row r="274" spans="1:12" x14ac:dyDescent="0.3">
      <c r="A274">
        <f ca="1"/>
        <v>579308471</v>
      </c>
      <c r="B274">
        <f ca="1"/>
        <v>21010</v>
      </c>
      <c r="C274">
        <f ca="1"/>
        <v>10</v>
      </c>
      <c r="D274">
        <f ca="1"/>
        <v>0</v>
      </c>
      <c r="E274">
        <f ca="1"/>
        <v>2011</v>
      </c>
      <c r="F274">
        <f ca="1"/>
        <v>1</v>
      </c>
      <c r="G274">
        <f ca="1"/>
        <v>1</v>
      </c>
      <c r="H274">
        <f ca="1"/>
        <v>0</v>
      </c>
      <c r="I274">
        <f ca="1"/>
        <v>0</v>
      </c>
      <c r="J274">
        <f ca="1"/>
        <v>0</v>
      </c>
      <c r="K274">
        <f ca="1"/>
        <v>0</v>
      </c>
      <c r="L274">
        <f ca="1"/>
        <v>3</v>
      </c>
    </row>
    <row r="275" spans="1:12" x14ac:dyDescent="0.3">
      <c r="A275">
        <f ca="1"/>
        <v>625107209</v>
      </c>
      <c r="B275">
        <f ca="1"/>
        <v>21010</v>
      </c>
      <c r="C275">
        <f ca="1"/>
        <v>10</v>
      </c>
      <c r="D275">
        <f ca="1"/>
        <v>0</v>
      </c>
      <c r="E275">
        <f ca="1"/>
        <v>2031</v>
      </c>
      <c r="F275">
        <f ca="1"/>
        <v>1</v>
      </c>
      <c r="G275">
        <f ca="1"/>
        <v>1</v>
      </c>
      <c r="H275">
        <f ca="1"/>
        <v>0</v>
      </c>
      <c r="I275">
        <f ca="1"/>
        <v>0</v>
      </c>
      <c r="J275">
        <f ca="1"/>
        <v>0</v>
      </c>
      <c r="K275">
        <f ca="1"/>
        <v>0</v>
      </c>
      <c r="L275">
        <f ca="1"/>
        <v>1</v>
      </c>
    </row>
    <row r="276" spans="1:12" x14ac:dyDescent="0.3">
      <c r="A276">
        <f ca="1"/>
        <v>739882763</v>
      </c>
      <c r="B276">
        <f ca="1"/>
        <v>21010</v>
      </c>
      <c r="C276">
        <f ca="1"/>
        <v>10</v>
      </c>
      <c r="D276">
        <f ca="1"/>
        <v>0</v>
      </c>
      <c r="E276">
        <f ca="1"/>
        <v>2033</v>
      </c>
      <c r="F276">
        <f ca="1"/>
        <v>1</v>
      </c>
      <c r="G276">
        <f ca="1"/>
        <v>1</v>
      </c>
      <c r="H276">
        <f ca="1"/>
        <v>0</v>
      </c>
      <c r="I276">
        <f ca="1"/>
        <v>0</v>
      </c>
      <c r="J276">
        <f ca="1"/>
        <v>0</v>
      </c>
      <c r="K276">
        <f ca="1"/>
        <v>0</v>
      </c>
      <c r="L276">
        <f ca="1"/>
        <v>1</v>
      </c>
    </row>
    <row r="277" spans="1:12" x14ac:dyDescent="0.3">
      <c r="A277">
        <f ca="1"/>
        <v>66196425</v>
      </c>
      <c r="B277">
        <f ca="1"/>
        <v>21020</v>
      </c>
      <c r="C277">
        <f ca="1"/>
        <v>0</v>
      </c>
      <c r="D277">
        <f ca="1"/>
        <v>0</v>
      </c>
      <c r="E277">
        <f ca="1"/>
        <v>5201</v>
      </c>
      <c r="F277">
        <f ca="1"/>
        <v>2</v>
      </c>
      <c r="G277">
        <f ca="1"/>
        <v>1</v>
      </c>
      <c r="H277">
        <f ca="1"/>
        <v>0</v>
      </c>
      <c r="I277">
        <f ca="1"/>
        <v>0</v>
      </c>
      <c r="J277">
        <f ca="1"/>
        <v>1</v>
      </c>
      <c r="K277">
        <f ca="1"/>
        <v>0</v>
      </c>
      <c r="L277">
        <f ca="1"/>
        <v>1</v>
      </c>
    </row>
    <row r="278" spans="1:12" x14ac:dyDescent="0.3">
      <c r="A278">
        <f ca="1"/>
        <v>40581828</v>
      </c>
      <c r="B278">
        <f ca="1"/>
        <v>21020</v>
      </c>
      <c r="C278">
        <f ca="1"/>
        <v>0</v>
      </c>
      <c r="D278">
        <f ca="1"/>
        <v>0</v>
      </c>
      <c r="E278">
        <f ca="1"/>
        <v>5201</v>
      </c>
      <c r="F278">
        <f ca="1"/>
        <v>1</v>
      </c>
      <c r="G278">
        <f ca="1"/>
        <v>1</v>
      </c>
      <c r="H278">
        <f ca="1"/>
        <v>0</v>
      </c>
      <c r="I278">
        <f ca="1"/>
        <v>0</v>
      </c>
      <c r="J278">
        <f ca="1"/>
        <v>0</v>
      </c>
      <c r="K278">
        <f ca="1"/>
        <v>0</v>
      </c>
      <c r="L278">
        <f ca="1"/>
        <v>1</v>
      </c>
    </row>
    <row r="279" spans="1:12" x14ac:dyDescent="0.3">
      <c r="A279">
        <f ca="1"/>
        <v>42966548</v>
      </c>
      <c r="B279">
        <f ca="1"/>
        <v>21020</v>
      </c>
      <c r="C279">
        <f ca="1"/>
        <v>1</v>
      </c>
      <c r="D279">
        <f ca="1"/>
        <v>0</v>
      </c>
      <c r="E279">
        <f ca="1"/>
        <v>1020</v>
      </c>
      <c r="F279">
        <f ca="1"/>
        <v>2</v>
      </c>
      <c r="G279">
        <f ca="1"/>
        <v>1</v>
      </c>
      <c r="H279">
        <f ca="1"/>
        <v>0</v>
      </c>
      <c r="I279">
        <f ca="1"/>
        <v>0</v>
      </c>
      <c r="J279">
        <f ca="1"/>
        <v>1</v>
      </c>
      <c r="K279">
        <f ca="1"/>
        <v>0</v>
      </c>
      <c r="L279">
        <f ca="1"/>
        <v>9</v>
      </c>
    </row>
    <row r="280" spans="1:12" x14ac:dyDescent="0.3">
      <c r="A280">
        <f ca="1"/>
        <v>541249496</v>
      </c>
      <c r="B280">
        <f ca="1"/>
        <v>21020</v>
      </c>
      <c r="C280">
        <f ca="1"/>
        <v>2</v>
      </c>
      <c r="D280">
        <f ca="1"/>
        <v>0</v>
      </c>
      <c r="E280">
        <f ca="1"/>
        <v>5201</v>
      </c>
      <c r="F280">
        <f ca="1"/>
        <v>2</v>
      </c>
      <c r="G280">
        <f ca="1"/>
        <v>1</v>
      </c>
      <c r="H280">
        <f ca="1"/>
        <v>0</v>
      </c>
      <c r="I280">
        <f ca="1"/>
        <v>0</v>
      </c>
      <c r="J280">
        <f ca="1"/>
        <v>1</v>
      </c>
      <c r="K280">
        <f ca="1"/>
        <v>0</v>
      </c>
      <c r="L280">
        <f ca="1"/>
        <v>1</v>
      </c>
    </row>
    <row r="281" spans="1:12" x14ac:dyDescent="0.3">
      <c r="A281">
        <f ca="1"/>
        <v>237154849</v>
      </c>
      <c r="B281">
        <f ca="1"/>
        <v>21020</v>
      </c>
      <c r="C281">
        <f ca="1"/>
        <v>2</v>
      </c>
      <c r="D281">
        <f ca="1"/>
        <v>0</v>
      </c>
      <c r="E281">
        <f ca="1"/>
        <v>5201</v>
      </c>
      <c r="F281">
        <f ca="1"/>
        <v>1</v>
      </c>
      <c r="G281">
        <f ca="1"/>
        <v>1</v>
      </c>
      <c r="H281">
        <f ca="1"/>
        <v>0</v>
      </c>
      <c r="I281">
        <f ca="1"/>
        <v>1</v>
      </c>
      <c r="J281">
        <f ca="1"/>
        <v>0</v>
      </c>
      <c r="K281">
        <f ca="1"/>
        <v>0</v>
      </c>
      <c r="L281">
        <f ca="1"/>
        <v>1</v>
      </c>
    </row>
    <row r="282" spans="1:12" x14ac:dyDescent="0.3">
      <c r="A282">
        <f ca="1"/>
        <v>521505262</v>
      </c>
      <c r="B282">
        <f ca="1"/>
        <v>21020</v>
      </c>
      <c r="C282">
        <f ca="1"/>
        <v>9</v>
      </c>
      <c r="D282">
        <f ca="1"/>
        <v>0</v>
      </c>
      <c r="E282">
        <f ca="1"/>
        <v>5201</v>
      </c>
      <c r="F282">
        <f ca="1"/>
        <v>2</v>
      </c>
      <c r="G282">
        <f ca="1"/>
        <v>1</v>
      </c>
      <c r="H282">
        <f ca="1"/>
        <v>0</v>
      </c>
      <c r="I282">
        <f ca="1"/>
        <v>1</v>
      </c>
      <c r="J282">
        <f ca="1"/>
        <v>1</v>
      </c>
      <c r="K282">
        <f ca="1"/>
        <v>0</v>
      </c>
      <c r="L282">
        <f ca="1"/>
        <v>1</v>
      </c>
    </row>
    <row r="283" spans="1:12" x14ac:dyDescent="0.3">
      <c r="A283">
        <f ca="1"/>
        <v>795586892</v>
      </c>
      <c r="B283">
        <f ca="1"/>
        <v>21020</v>
      </c>
      <c r="C283">
        <f ca="1"/>
        <v>9</v>
      </c>
      <c r="D283">
        <f ca="1"/>
        <v>0</v>
      </c>
      <c r="E283">
        <f ca="1"/>
        <v>5201</v>
      </c>
      <c r="F283">
        <f ca="1"/>
        <v>1</v>
      </c>
      <c r="G283">
        <f ca="1"/>
        <v>1</v>
      </c>
      <c r="H283">
        <f ca="1"/>
        <v>0</v>
      </c>
      <c r="I283">
        <f ca="1"/>
        <v>0</v>
      </c>
      <c r="J283">
        <f ca="1"/>
        <v>0</v>
      </c>
      <c r="K283">
        <f ca="1"/>
        <v>0</v>
      </c>
      <c r="L283">
        <f ca="1"/>
        <v>1</v>
      </c>
    </row>
    <row r="284" spans="1:12" x14ac:dyDescent="0.3">
      <c r="A284">
        <f ca="1"/>
        <v>550976534</v>
      </c>
      <c r="B284">
        <f ca="1"/>
        <v>21020</v>
      </c>
      <c r="C284">
        <f ca="1"/>
        <v>10</v>
      </c>
      <c r="D284">
        <f ca="1"/>
        <v>0</v>
      </c>
      <c r="E284">
        <f ca="1"/>
        <v>2012</v>
      </c>
      <c r="F284">
        <f ca="1"/>
        <v>1</v>
      </c>
      <c r="G284">
        <f ca="1"/>
        <v>1</v>
      </c>
      <c r="H284">
        <f ca="1"/>
        <v>0</v>
      </c>
      <c r="I284">
        <f ca="1"/>
        <v>0</v>
      </c>
      <c r="J284">
        <f ca="1"/>
        <v>0</v>
      </c>
      <c r="K284">
        <f ca="1"/>
        <v>0</v>
      </c>
      <c r="L284">
        <f ca="1"/>
        <v>1</v>
      </c>
    </row>
    <row r="285" spans="1:12" x14ac:dyDescent="0.3">
      <c r="A285">
        <f ca="1"/>
        <v>594081117</v>
      </c>
      <c r="B285">
        <f ca="1"/>
        <v>21020</v>
      </c>
      <c r="C285">
        <f ca="1"/>
        <v>10</v>
      </c>
      <c r="D285">
        <f ca="1"/>
        <v>0</v>
      </c>
      <c r="E285">
        <f ca="1"/>
        <v>2013</v>
      </c>
      <c r="F285">
        <f ca="1"/>
        <v>1</v>
      </c>
      <c r="G285">
        <f ca="1"/>
        <v>1</v>
      </c>
      <c r="H285">
        <f ca="1"/>
        <v>0</v>
      </c>
      <c r="I285">
        <f ca="1"/>
        <v>0</v>
      </c>
      <c r="J285">
        <f ca="1"/>
        <v>0</v>
      </c>
      <c r="K285">
        <f ca="1"/>
        <v>0</v>
      </c>
      <c r="L285">
        <f ca="1"/>
        <v>1</v>
      </c>
    </row>
    <row r="286" spans="1:12" x14ac:dyDescent="0.3">
      <c r="A286">
        <f ca="1"/>
        <v>815742486</v>
      </c>
      <c r="B286">
        <f ca="1"/>
        <v>21020</v>
      </c>
      <c r="C286">
        <f ca="1"/>
        <v>10</v>
      </c>
      <c r="D286">
        <f ca="1"/>
        <v>0</v>
      </c>
      <c r="E286">
        <f ca="1"/>
        <v>2041</v>
      </c>
      <c r="F286">
        <f ca="1"/>
        <v>1</v>
      </c>
      <c r="G286">
        <f ca="1"/>
        <v>1</v>
      </c>
      <c r="H286">
        <f ca="1"/>
        <v>0</v>
      </c>
      <c r="I286">
        <f ca="1"/>
        <v>0</v>
      </c>
      <c r="J286">
        <f ca="1"/>
        <v>0</v>
      </c>
      <c r="K286">
        <f ca="1"/>
        <v>0</v>
      </c>
      <c r="L286">
        <f ca="1"/>
        <v>1</v>
      </c>
    </row>
    <row r="287" spans="1:12" x14ac:dyDescent="0.3">
      <c r="A287">
        <f ca="1"/>
        <v>599571362</v>
      </c>
      <c r="B287">
        <f ca="1"/>
        <v>21030</v>
      </c>
      <c r="C287">
        <f ca="1"/>
        <v>0</v>
      </c>
      <c r="D287">
        <f ca="1"/>
        <v>0</v>
      </c>
      <c r="E287">
        <f ca="1"/>
        <v>5201</v>
      </c>
      <c r="F287">
        <f ca="1"/>
        <v>2</v>
      </c>
      <c r="G287">
        <f ca="1"/>
        <v>1</v>
      </c>
      <c r="H287">
        <f ca="1"/>
        <v>0</v>
      </c>
      <c r="I287">
        <f ca="1"/>
        <v>0</v>
      </c>
      <c r="J287">
        <f ca="1"/>
        <v>1</v>
      </c>
      <c r="K287">
        <f ca="1"/>
        <v>0</v>
      </c>
      <c r="L287">
        <f ca="1"/>
        <v>1</v>
      </c>
    </row>
    <row r="288" spans="1:12" x14ac:dyDescent="0.3">
      <c r="A288">
        <f ca="1"/>
        <v>446077198</v>
      </c>
      <c r="B288">
        <f ca="1"/>
        <v>21030</v>
      </c>
      <c r="C288">
        <f ca="1"/>
        <v>0</v>
      </c>
      <c r="D288">
        <f ca="1"/>
        <v>0</v>
      </c>
      <c r="E288">
        <f ca="1"/>
        <v>5201</v>
      </c>
      <c r="F288">
        <f ca="1"/>
        <v>1</v>
      </c>
      <c r="G288">
        <f ca="1"/>
        <v>1</v>
      </c>
      <c r="H288">
        <f ca="1"/>
        <v>0</v>
      </c>
      <c r="I288">
        <f ca="1"/>
        <v>0</v>
      </c>
      <c r="J288">
        <f ca="1"/>
        <v>0</v>
      </c>
      <c r="K288">
        <f ca="1"/>
        <v>0</v>
      </c>
      <c r="L288">
        <f ca="1"/>
        <v>1</v>
      </c>
    </row>
    <row r="289" spans="1:12" x14ac:dyDescent="0.3">
      <c r="A289">
        <f ca="1"/>
        <v>485553913</v>
      </c>
      <c r="B289">
        <f ca="1"/>
        <v>21030</v>
      </c>
      <c r="C289">
        <f ca="1"/>
        <v>1</v>
      </c>
      <c r="D289">
        <f ca="1"/>
        <v>0</v>
      </c>
      <c r="E289">
        <f ca="1"/>
        <v>1030</v>
      </c>
      <c r="F289">
        <f ca="1"/>
        <v>2</v>
      </c>
      <c r="G289">
        <f ca="1"/>
        <v>1</v>
      </c>
      <c r="H289">
        <f ca="1"/>
        <v>0</v>
      </c>
      <c r="I289">
        <f ca="1"/>
        <v>0</v>
      </c>
      <c r="J289">
        <f ca="1"/>
        <v>1</v>
      </c>
      <c r="K289">
        <f ca="1"/>
        <v>0</v>
      </c>
      <c r="L289">
        <f ca="1"/>
        <v>8</v>
      </c>
    </row>
    <row r="290" spans="1:12" x14ac:dyDescent="0.3">
      <c r="A290">
        <f ca="1"/>
        <v>701985402</v>
      </c>
      <c r="B290">
        <f ca="1"/>
        <v>21030</v>
      </c>
      <c r="C290">
        <f ca="1"/>
        <v>2</v>
      </c>
      <c r="D290">
        <f ca="1"/>
        <v>0</v>
      </c>
      <c r="E290">
        <f ca="1"/>
        <v>5201</v>
      </c>
      <c r="F290">
        <f ca="1"/>
        <v>2</v>
      </c>
      <c r="G290">
        <f ca="1"/>
        <v>1</v>
      </c>
      <c r="H290">
        <f ca="1"/>
        <v>0</v>
      </c>
      <c r="I290">
        <f ca="1"/>
        <v>0</v>
      </c>
      <c r="J290">
        <f ca="1"/>
        <v>1</v>
      </c>
      <c r="K290">
        <f ca="1"/>
        <v>0</v>
      </c>
      <c r="L290">
        <f ca="1"/>
        <v>1</v>
      </c>
    </row>
    <row r="291" spans="1:12" x14ac:dyDescent="0.3">
      <c r="A291">
        <f ca="1"/>
        <v>852819095</v>
      </c>
      <c r="B291">
        <f ca="1"/>
        <v>21030</v>
      </c>
      <c r="C291">
        <f ca="1"/>
        <v>2</v>
      </c>
      <c r="D291">
        <f ca="1"/>
        <v>0</v>
      </c>
      <c r="E291">
        <f ca="1"/>
        <v>5201</v>
      </c>
      <c r="F291">
        <f ca="1"/>
        <v>1</v>
      </c>
      <c r="G291">
        <f ca="1"/>
        <v>1</v>
      </c>
      <c r="H291">
        <f ca="1"/>
        <v>0</v>
      </c>
      <c r="I291">
        <f ca="1"/>
        <v>1</v>
      </c>
      <c r="J291">
        <f ca="1"/>
        <v>0</v>
      </c>
      <c r="K291">
        <f ca="1"/>
        <v>0</v>
      </c>
      <c r="L291">
        <f ca="1"/>
        <v>1</v>
      </c>
    </row>
    <row r="292" spans="1:12" x14ac:dyDescent="0.3">
      <c r="A292">
        <f ca="1"/>
        <v>820813766</v>
      </c>
      <c r="B292">
        <f ca="1"/>
        <v>21030</v>
      </c>
      <c r="C292">
        <f ca="1"/>
        <v>9</v>
      </c>
      <c r="D292">
        <f ca="1"/>
        <v>0</v>
      </c>
      <c r="E292">
        <f ca="1"/>
        <v>5201</v>
      </c>
      <c r="F292">
        <f ca="1"/>
        <v>2</v>
      </c>
      <c r="G292">
        <f ca="1"/>
        <v>1</v>
      </c>
      <c r="H292">
        <f ca="1"/>
        <v>0</v>
      </c>
      <c r="I292">
        <f ca="1"/>
        <v>1</v>
      </c>
      <c r="J292">
        <f ca="1"/>
        <v>1</v>
      </c>
      <c r="K292">
        <f ca="1"/>
        <v>0</v>
      </c>
      <c r="L292">
        <f ca="1"/>
        <v>1</v>
      </c>
    </row>
    <row r="293" spans="1:12" x14ac:dyDescent="0.3">
      <c r="A293">
        <f ca="1"/>
        <v>617530734</v>
      </c>
      <c r="B293">
        <f ca="1"/>
        <v>21030</v>
      </c>
      <c r="C293">
        <f ca="1"/>
        <v>9</v>
      </c>
      <c r="D293">
        <f ca="1"/>
        <v>0</v>
      </c>
      <c r="E293">
        <f ca="1"/>
        <v>5201</v>
      </c>
      <c r="F293">
        <f ca="1"/>
        <v>1</v>
      </c>
      <c r="G293">
        <f ca="1"/>
        <v>1</v>
      </c>
      <c r="H293">
        <f ca="1"/>
        <v>0</v>
      </c>
      <c r="I293">
        <f ca="1"/>
        <v>0</v>
      </c>
      <c r="J293">
        <f ca="1"/>
        <v>0</v>
      </c>
      <c r="K293">
        <f ca="1"/>
        <v>0</v>
      </c>
      <c r="L293">
        <f ca="1"/>
        <v>1</v>
      </c>
    </row>
    <row r="294" spans="1:12" x14ac:dyDescent="0.3">
      <c r="A294">
        <f ca="1"/>
        <v>750863604</v>
      </c>
      <c r="B294">
        <f ca="1"/>
        <v>21030</v>
      </c>
      <c r="C294">
        <f ca="1"/>
        <v>10</v>
      </c>
      <c r="D294">
        <f ca="1"/>
        <v>0</v>
      </c>
      <c r="E294">
        <f ca="1"/>
        <v>2011</v>
      </c>
      <c r="F294">
        <f ca="1"/>
        <v>1</v>
      </c>
      <c r="G294">
        <f ca="1"/>
        <v>1</v>
      </c>
      <c r="H294">
        <f ca="1"/>
        <v>0</v>
      </c>
      <c r="I294">
        <f ca="1"/>
        <v>0</v>
      </c>
      <c r="J294">
        <f ca="1"/>
        <v>0</v>
      </c>
      <c r="K294">
        <f ca="1"/>
        <v>0</v>
      </c>
      <c r="L294">
        <f ca="1"/>
        <v>2</v>
      </c>
    </row>
    <row r="295" spans="1:12" x14ac:dyDescent="0.3">
      <c r="A295">
        <f ca="1"/>
        <v>485821106</v>
      </c>
      <c r="B295">
        <f ca="1"/>
        <v>21030</v>
      </c>
      <c r="C295">
        <f ca="1"/>
        <v>10</v>
      </c>
      <c r="D295">
        <f ca="1"/>
        <v>0</v>
      </c>
      <c r="E295">
        <f ca="1"/>
        <v>2013</v>
      </c>
      <c r="F295">
        <f ca="1"/>
        <v>1</v>
      </c>
      <c r="G295">
        <f ca="1"/>
        <v>1</v>
      </c>
      <c r="H295">
        <f ca="1"/>
        <v>0</v>
      </c>
      <c r="I295">
        <f ca="1"/>
        <v>0</v>
      </c>
      <c r="J295">
        <f ca="1"/>
        <v>0</v>
      </c>
      <c r="K295">
        <f ca="1"/>
        <v>0</v>
      </c>
      <c r="L295">
        <f ca="1"/>
        <v>1</v>
      </c>
    </row>
    <row r="296" spans="1:12" x14ac:dyDescent="0.3">
      <c r="A296">
        <f ca="1"/>
        <v>156320984</v>
      </c>
      <c r="B296">
        <f ca="1"/>
        <v>21030</v>
      </c>
      <c r="C296">
        <f ca="1"/>
        <v>10</v>
      </c>
      <c r="D296">
        <f ca="1"/>
        <v>0</v>
      </c>
      <c r="E296">
        <f ca="1"/>
        <v>2041</v>
      </c>
      <c r="F296">
        <f ca="1"/>
        <v>1</v>
      </c>
      <c r="G296">
        <f ca="1"/>
        <v>1</v>
      </c>
      <c r="H296">
        <f ca="1"/>
        <v>0</v>
      </c>
      <c r="I296">
        <f ca="1"/>
        <v>0</v>
      </c>
      <c r="J296">
        <f ca="1"/>
        <v>0</v>
      </c>
      <c r="K296">
        <f ca="1"/>
        <v>0</v>
      </c>
      <c r="L296">
        <f ca="1"/>
        <v>1</v>
      </c>
    </row>
    <row r="297" spans="1:12" x14ac:dyDescent="0.3">
      <c r="A297">
        <f ca="1"/>
        <v>474152167</v>
      </c>
      <c r="B297">
        <f ca="1"/>
        <v>21100</v>
      </c>
      <c r="C297">
        <f ca="1"/>
        <v>0</v>
      </c>
      <c r="D297">
        <f ca="1"/>
        <v>0</v>
      </c>
      <c r="E297">
        <f ca="1"/>
        <v>5201</v>
      </c>
      <c r="F297">
        <f ca="1"/>
        <v>2</v>
      </c>
      <c r="G297">
        <f ca="1"/>
        <v>1</v>
      </c>
      <c r="H297">
        <f ca="1"/>
        <v>0</v>
      </c>
      <c r="I297">
        <f ca="1"/>
        <v>0</v>
      </c>
      <c r="J297">
        <f ca="1"/>
        <v>1</v>
      </c>
      <c r="K297">
        <f ca="1"/>
        <v>0</v>
      </c>
      <c r="L297">
        <f ca="1"/>
        <v>1</v>
      </c>
    </row>
    <row r="298" spans="1:12" x14ac:dyDescent="0.3">
      <c r="A298">
        <f ca="1"/>
        <v>60511180</v>
      </c>
      <c r="B298">
        <f ca="1"/>
        <v>21100</v>
      </c>
      <c r="C298">
        <f ca="1"/>
        <v>0</v>
      </c>
      <c r="D298">
        <f ca="1"/>
        <v>0</v>
      </c>
      <c r="E298">
        <f ca="1"/>
        <v>5201</v>
      </c>
      <c r="F298">
        <f ca="1"/>
        <v>1</v>
      </c>
      <c r="G298">
        <f ca="1"/>
        <v>1</v>
      </c>
      <c r="H298">
        <f ca="1"/>
        <v>0</v>
      </c>
      <c r="I298">
        <f ca="1"/>
        <v>0</v>
      </c>
      <c r="J298">
        <f ca="1"/>
        <v>0</v>
      </c>
      <c r="K298">
        <f ca="1"/>
        <v>0</v>
      </c>
      <c r="L298">
        <f ca="1"/>
        <v>1</v>
      </c>
    </row>
    <row r="299" spans="1:12" x14ac:dyDescent="0.3">
      <c r="A299">
        <f ca="1"/>
        <v>989137210</v>
      </c>
      <c r="B299">
        <f ca="1"/>
        <v>21100</v>
      </c>
      <c r="C299">
        <f ca="1"/>
        <v>1</v>
      </c>
      <c r="D299">
        <f ca="1"/>
        <v>0</v>
      </c>
      <c r="E299">
        <f ca="1"/>
        <v>1100</v>
      </c>
      <c r="F299">
        <f ca="1"/>
        <v>2</v>
      </c>
      <c r="G299">
        <f ca="1"/>
        <v>1</v>
      </c>
      <c r="H299">
        <f ca="1"/>
        <v>0</v>
      </c>
      <c r="I299">
        <f ca="1"/>
        <v>0</v>
      </c>
      <c r="J299">
        <f ca="1"/>
        <v>1</v>
      </c>
      <c r="K299">
        <f ca="1"/>
        <v>0</v>
      </c>
      <c r="L299">
        <f ca="1"/>
        <v>20</v>
      </c>
    </row>
    <row r="300" spans="1:12" x14ac:dyDescent="0.3">
      <c r="A300">
        <f ca="1"/>
        <v>477135576</v>
      </c>
      <c r="B300">
        <f ca="1"/>
        <v>21100</v>
      </c>
      <c r="C300">
        <f ca="1"/>
        <v>2</v>
      </c>
      <c r="D300">
        <f ca="1"/>
        <v>0</v>
      </c>
      <c r="E300">
        <f ca="1"/>
        <v>5201</v>
      </c>
      <c r="F300">
        <f ca="1"/>
        <v>2</v>
      </c>
      <c r="G300">
        <f ca="1"/>
        <v>1</v>
      </c>
      <c r="H300">
        <f ca="1"/>
        <v>0</v>
      </c>
      <c r="I300">
        <f ca="1"/>
        <v>0</v>
      </c>
      <c r="J300">
        <f ca="1"/>
        <v>1</v>
      </c>
      <c r="K300">
        <f ca="1"/>
        <v>0</v>
      </c>
      <c r="L300">
        <f ca="1"/>
        <v>1</v>
      </c>
    </row>
    <row r="301" spans="1:12" x14ac:dyDescent="0.3">
      <c r="A301">
        <f ca="1"/>
        <v>987864428</v>
      </c>
      <c r="B301">
        <f ca="1"/>
        <v>21100</v>
      </c>
      <c r="C301">
        <f ca="1"/>
        <v>2</v>
      </c>
      <c r="D301">
        <f ca="1"/>
        <v>0</v>
      </c>
      <c r="E301">
        <f ca="1"/>
        <v>5201</v>
      </c>
      <c r="F301">
        <f ca="1"/>
        <v>1</v>
      </c>
      <c r="G301">
        <f ca="1"/>
        <v>1</v>
      </c>
      <c r="H301">
        <f ca="1"/>
        <v>0</v>
      </c>
      <c r="I301">
        <f ca="1"/>
        <v>1</v>
      </c>
      <c r="J301">
        <f ca="1"/>
        <v>0</v>
      </c>
      <c r="K301">
        <f ca="1"/>
        <v>0</v>
      </c>
      <c r="L301">
        <f ca="1"/>
        <v>1</v>
      </c>
    </row>
    <row r="302" spans="1:12" x14ac:dyDescent="0.3">
      <c r="A302">
        <f ca="1"/>
        <v>708803613</v>
      </c>
      <c r="B302">
        <f ca="1"/>
        <v>21100</v>
      </c>
      <c r="C302">
        <f ca="1"/>
        <v>9</v>
      </c>
      <c r="D302">
        <f ca="1"/>
        <v>0</v>
      </c>
      <c r="E302">
        <f ca="1"/>
        <v>5201</v>
      </c>
      <c r="F302">
        <f ca="1"/>
        <v>2</v>
      </c>
      <c r="G302">
        <f ca="1"/>
        <v>1</v>
      </c>
      <c r="H302">
        <f ca="1"/>
        <v>0</v>
      </c>
      <c r="I302">
        <f ca="1"/>
        <v>1</v>
      </c>
      <c r="J302">
        <f ca="1"/>
        <v>1</v>
      </c>
      <c r="K302">
        <f ca="1"/>
        <v>0</v>
      </c>
      <c r="L302">
        <f ca="1"/>
        <v>1</v>
      </c>
    </row>
    <row r="303" spans="1:12" x14ac:dyDescent="0.3">
      <c r="A303">
        <f ca="1"/>
        <v>342037048</v>
      </c>
      <c r="B303">
        <f ca="1"/>
        <v>21100</v>
      </c>
      <c r="C303">
        <f ca="1"/>
        <v>9</v>
      </c>
      <c r="D303">
        <f ca="1"/>
        <v>0</v>
      </c>
      <c r="E303">
        <f ca="1"/>
        <v>5201</v>
      </c>
      <c r="F303">
        <f ca="1"/>
        <v>1</v>
      </c>
      <c r="G303">
        <f ca="1"/>
        <v>1</v>
      </c>
      <c r="H303">
        <f ca="1"/>
        <v>0</v>
      </c>
      <c r="I303">
        <f ca="1"/>
        <v>0</v>
      </c>
      <c r="J303">
        <f ca="1"/>
        <v>0</v>
      </c>
      <c r="K303">
        <f ca="1"/>
        <v>0</v>
      </c>
      <c r="L303">
        <f ca="1"/>
        <v>1</v>
      </c>
    </row>
    <row r="304" spans="1:12" x14ac:dyDescent="0.3">
      <c r="A304">
        <f ca="1"/>
        <v>975410608</v>
      </c>
      <c r="B304">
        <f ca="1"/>
        <v>21100</v>
      </c>
      <c r="C304">
        <f ca="1"/>
        <v>10</v>
      </c>
      <c r="D304">
        <f ca="1"/>
        <v>0</v>
      </c>
      <c r="E304">
        <f ca="1"/>
        <v>2011</v>
      </c>
      <c r="F304">
        <f ca="1"/>
        <v>1</v>
      </c>
      <c r="G304">
        <f ca="1"/>
        <v>1</v>
      </c>
      <c r="H304">
        <f ca="1"/>
        <v>0</v>
      </c>
      <c r="I304">
        <f ca="1"/>
        <v>0</v>
      </c>
      <c r="J304">
        <f ca="1"/>
        <v>0</v>
      </c>
      <c r="K304">
        <f ca="1"/>
        <v>0</v>
      </c>
      <c r="L304">
        <f ca="1"/>
        <v>1</v>
      </c>
    </row>
    <row r="305" spans="1:12" x14ac:dyDescent="0.3">
      <c r="A305">
        <f ca="1"/>
        <v>958496033</v>
      </c>
      <c r="B305">
        <f ca="1"/>
        <v>21100</v>
      </c>
      <c r="C305">
        <f ca="1"/>
        <v>10</v>
      </c>
      <c r="D305">
        <f ca="1"/>
        <v>0</v>
      </c>
      <c r="E305">
        <f ca="1"/>
        <v>2012</v>
      </c>
      <c r="F305">
        <f ca="1"/>
        <v>1</v>
      </c>
      <c r="G305">
        <f ca="1"/>
        <v>1</v>
      </c>
      <c r="H305">
        <f ca="1"/>
        <v>0</v>
      </c>
      <c r="I305">
        <f ca="1"/>
        <v>0</v>
      </c>
      <c r="J305">
        <f ca="1"/>
        <v>0</v>
      </c>
      <c r="K305">
        <f ca="1"/>
        <v>0</v>
      </c>
      <c r="L305">
        <f ca="1"/>
        <v>2</v>
      </c>
    </row>
    <row r="306" spans="1:12" x14ac:dyDescent="0.3">
      <c r="A306">
        <f ca="1"/>
        <v>815698726</v>
      </c>
      <c r="B306">
        <f ca="1"/>
        <v>21100</v>
      </c>
      <c r="C306">
        <f ca="1"/>
        <v>10</v>
      </c>
      <c r="D306">
        <f ca="1"/>
        <v>0</v>
      </c>
      <c r="E306">
        <f ca="1"/>
        <v>2013</v>
      </c>
      <c r="F306">
        <f ca="1"/>
        <v>1</v>
      </c>
      <c r="G306">
        <f ca="1"/>
        <v>1</v>
      </c>
      <c r="H306">
        <f ca="1"/>
        <v>0</v>
      </c>
      <c r="I306">
        <f ca="1"/>
        <v>0</v>
      </c>
      <c r="J306">
        <f ca="1"/>
        <v>0</v>
      </c>
      <c r="K306">
        <f ca="1"/>
        <v>0</v>
      </c>
      <c r="L306">
        <f ca="1"/>
        <v>1</v>
      </c>
    </row>
    <row r="307" spans="1:12" x14ac:dyDescent="0.3">
      <c r="A307">
        <f ca="1"/>
        <v>669320437</v>
      </c>
      <c r="B307">
        <f ca="1"/>
        <v>21110</v>
      </c>
      <c r="C307">
        <f ca="1"/>
        <v>0</v>
      </c>
      <c r="D307">
        <f ca="1"/>
        <v>0</v>
      </c>
      <c r="E307">
        <f ca="1"/>
        <v>5201</v>
      </c>
      <c r="F307">
        <f ca="1"/>
        <v>2</v>
      </c>
      <c r="G307">
        <f ca="1"/>
        <v>1</v>
      </c>
      <c r="H307">
        <f ca="1"/>
        <v>0</v>
      </c>
      <c r="I307">
        <f ca="1"/>
        <v>0</v>
      </c>
      <c r="J307">
        <f ca="1"/>
        <v>1</v>
      </c>
      <c r="K307">
        <f ca="1"/>
        <v>0</v>
      </c>
      <c r="L307">
        <f ca="1"/>
        <v>1</v>
      </c>
    </row>
    <row r="308" spans="1:12" x14ac:dyDescent="0.3">
      <c r="A308">
        <f ca="1"/>
        <v>789390029</v>
      </c>
      <c r="B308">
        <f ca="1"/>
        <v>21110</v>
      </c>
      <c r="C308">
        <f ca="1"/>
        <v>0</v>
      </c>
      <c r="D308">
        <f ca="1"/>
        <v>0</v>
      </c>
      <c r="E308">
        <f ca="1"/>
        <v>5201</v>
      </c>
      <c r="F308">
        <f ca="1"/>
        <v>1</v>
      </c>
      <c r="G308">
        <f ca="1"/>
        <v>1</v>
      </c>
      <c r="H308">
        <f ca="1"/>
        <v>0</v>
      </c>
      <c r="I308">
        <f ca="1"/>
        <v>0</v>
      </c>
      <c r="J308">
        <f ca="1"/>
        <v>0</v>
      </c>
      <c r="K308">
        <f ca="1"/>
        <v>0</v>
      </c>
      <c r="L308">
        <f ca="1"/>
        <v>1</v>
      </c>
    </row>
    <row r="309" spans="1:12" x14ac:dyDescent="0.3">
      <c r="A309">
        <f ca="1"/>
        <v>763694237</v>
      </c>
      <c r="B309">
        <f ca="1"/>
        <v>21110</v>
      </c>
      <c r="C309">
        <f ca="1"/>
        <v>1</v>
      </c>
      <c r="D309">
        <f ca="1"/>
        <v>0</v>
      </c>
      <c r="E309">
        <f ca="1"/>
        <v>1110</v>
      </c>
      <c r="F309">
        <f ca="1"/>
        <v>2</v>
      </c>
      <c r="G309">
        <f ca="1"/>
        <v>1</v>
      </c>
      <c r="H309">
        <f ca="1"/>
        <v>0</v>
      </c>
      <c r="I309">
        <f ca="1"/>
        <v>0</v>
      </c>
      <c r="J309">
        <f ca="1"/>
        <v>1</v>
      </c>
      <c r="K309">
        <f ca="1"/>
        <v>0</v>
      </c>
      <c r="L309">
        <f ca="1"/>
        <v>16</v>
      </c>
    </row>
    <row r="310" spans="1:12" x14ac:dyDescent="0.3">
      <c r="A310">
        <f ca="1"/>
        <v>95526902</v>
      </c>
      <c r="B310">
        <f ca="1"/>
        <v>21110</v>
      </c>
      <c r="C310">
        <f ca="1"/>
        <v>2</v>
      </c>
      <c r="D310">
        <f ca="1"/>
        <v>0</v>
      </c>
      <c r="E310">
        <f ca="1"/>
        <v>5201</v>
      </c>
      <c r="F310">
        <f ca="1"/>
        <v>2</v>
      </c>
      <c r="G310">
        <f ca="1"/>
        <v>1</v>
      </c>
      <c r="H310">
        <f ca="1"/>
        <v>0</v>
      </c>
      <c r="I310">
        <f ca="1"/>
        <v>0</v>
      </c>
      <c r="J310">
        <f ca="1"/>
        <v>1</v>
      </c>
      <c r="K310">
        <f ca="1"/>
        <v>0</v>
      </c>
      <c r="L310">
        <f ca="1"/>
        <v>1</v>
      </c>
    </row>
    <row r="311" spans="1:12" x14ac:dyDescent="0.3">
      <c r="A311">
        <f ca="1"/>
        <v>681714204</v>
      </c>
      <c r="B311">
        <f ca="1"/>
        <v>21110</v>
      </c>
      <c r="C311">
        <f ca="1"/>
        <v>2</v>
      </c>
      <c r="D311">
        <f ca="1"/>
        <v>0</v>
      </c>
      <c r="E311">
        <f ca="1"/>
        <v>5201</v>
      </c>
      <c r="F311">
        <f ca="1"/>
        <v>1</v>
      </c>
      <c r="G311">
        <f ca="1"/>
        <v>1</v>
      </c>
      <c r="H311">
        <f ca="1"/>
        <v>0</v>
      </c>
      <c r="I311">
        <f ca="1"/>
        <v>1</v>
      </c>
      <c r="J311">
        <f ca="1"/>
        <v>0</v>
      </c>
      <c r="K311">
        <f ca="1"/>
        <v>0</v>
      </c>
      <c r="L311">
        <f ca="1"/>
        <v>1</v>
      </c>
    </row>
    <row r="312" spans="1:12" x14ac:dyDescent="0.3">
      <c r="A312">
        <f ca="1"/>
        <v>126294829</v>
      </c>
      <c r="B312">
        <f ca="1"/>
        <v>21110</v>
      </c>
      <c r="C312">
        <f ca="1"/>
        <v>9</v>
      </c>
      <c r="D312">
        <f ca="1"/>
        <v>0</v>
      </c>
      <c r="E312">
        <f ca="1"/>
        <v>5201</v>
      </c>
      <c r="F312">
        <f ca="1"/>
        <v>2</v>
      </c>
      <c r="G312">
        <f ca="1"/>
        <v>1</v>
      </c>
      <c r="H312">
        <f ca="1"/>
        <v>0</v>
      </c>
      <c r="I312">
        <f ca="1"/>
        <v>1</v>
      </c>
      <c r="J312">
        <f ca="1"/>
        <v>1</v>
      </c>
      <c r="K312">
        <f ca="1"/>
        <v>0</v>
      </c>
      <c r="L312">
        <f ca="1"/>
        <v>1</v>
      </c>
    </row>
    <row r="313" spans="1:12" x14ac:dyDescent="0.3">
      <c r="A313">
        <f ca="1"/>
        <v>527297063</v>
      </c>
      <c r="B313">
        <f ca="1"/>
        <v>21110</v>
      </c>
      <c r="C313">
        <f ca="1"/>
        <v>9</v>
      </c>
      <c r="D313">
        <f ca="1"/>
        <v>0</v>
      </c>
      <c r="E313">
        <f ca="1"/>
        <v>5201</v>
      </c>
      <c r="F313">
        <f ca="1"/>
        <v>1</v>
      </c>
      <c r="G313">
        <f ca="1"/>
        <v>1</v>
      </c>
      <c r="H313">
        <f ca="1"/>
        <v>0</v>
      </c>
      <c r="I313">
        <f ca="1"/>
        <v>0</v>
      </c>
      <c r="J313">
        <f ca="1"/>
        <v>0</v>
      </c>
      <c r="K313">
        <f ca="1"/>
        <v>0</v>
      </c>
      <c r="L313">
        <f ca="1"/>
        <v>1</v>
      </c>
    </row>
    <row r="314" spans="1:12" x14ac:dyDescent="0.3">
      <c r="A314">
        <f ca="1"/>
        <v>502768122</v>
      </c>
      <c r="B314">
        <f ca="1"/>
        <v>21110</v>
      </c>
      <c r="C314">
        <f ca="1"/>
        <v>10</v>
      </c>
      <c r="D314">
        <f ca="1"/>
        <v>0</v>
      </c>
      <c r="E314">
        <f ca="1"/>
        <v>2011</v>
      </c>
      <c r="F314">
        <f ca="1"/>
        <v>1</v>
      </c>
      <c r="G314">
        <f ca="1"/>
        <v>1</v>
      </c>
      <c r="H314">
        <f ca="1"/>
        <v>0</v>
      </c>
      <c r="I314">
        <f ca="1"/>
        <v>0</v>
      </c>
      <c r="J314">
        <f ca="1"/>
        <v>0</v>
      </c>
      <c r="K314">
        <f ca="1"/>
        <v>0</v>
      </c>
      <c r="L314">
        <f ca="1"/>
        <v>3</v>
      </c>
    </row>
    <row r="315" spans="1:12" x14ac:dyDescent="0.3">
      <c r="A315">
        <f ca="1"/>
        <v>916365386</v>
      </c>
      <c r="B315">
        <f ca="1"/>
        <v>21110</v>
      </c>
      <c r="C315">
        <f ca="1"/>
        <v>10</v>
      </c>
      <c r="D315">
        <f ca="1"/>
        <v>0</v>
      </c>
      <c r="E315">
        <f ca="1"/>
        <v>2041</v>
      </c>
      <c r="F315">
        <f ca="1"/>
        <v>1</v>
      </c>
      <c r="G315">
        <f ca="1"/>
        <v>1</v>
      </c>
      <c r="H315">
        <f ca="1"/>
        <v>0</v>
      </c>
      <c r="I315">
        <f ca="1"/>
        <v>0</v>
      </c>
      <c r="J315">
        <f ca="1"/>
        <v>0</v>
      </c>
      <c r="K315">
        <f ca="1"/>
        <v>0</v>
      </c>
      <c r="L315">
        <f ca="1"/>
        <v>1</v>
      </c>
    </row>
    <row r="316" spans="1:12" x14ac:dyDescent="0.3">
      <c r="A316">
        <f ca="1"/>
        <v>133197095</v>
      </c>
      <c r="B316">
        <f ca="1"/>
        <v>21120</v>
      </c>
      <c r="C316">
        <f ca="1"/>
        <v>0</v>
      </c>
      <c r="D316">
        <f ca="1"/>
        <v>0</v>
      </c>
      <c r="E316">
        <f ca="1"/>
        <v>5201</v>
      </c>
      <c r="F316">
        <f ca="1"/>
        <v>2</v>
      </c>
      <c r="G316">
        <f ca="1"/>
        <v>1</v>
      </c>
      <c r="H316">
        <f ca="1"/>
        <v>0</v>
      </c>
      <c r="I316">
        <f ca="1"/>
        <v>0</v>
      </c>
      <c r="J316">
        <f ca="1"/>
        <v>1</v>
      </c>
      <c r="K316">
        <f ca="1"/>
        <v>0</v>
      </c>
      <c r="L316">
        <f ca="1"/>
        <v>1</v>
      </c>
    </row>
    <row r="317" spans="1:12" x14ac:dyDescent="0.3">
      <c r="A317">
        <f ca="1"/>
        <v>409770652</v>
      </c>
      <c r="B317">
        <f ca="1"/>
        <v>21120</v>
      </c>
      <c r="C317">
        <f ca="1"/>
        <v>0</v>
      </c>
      <c r="D317">
        <f ca="1"/>
        <v>0</v>
      </c>
      <c r="E317">
        <f ca="1"/>
        <v>5201</v>
      </c>
      <c r="F317">
        <f ca="1"/>
        <v>1</v>
      </c>
      <c r="G317">
        <f ca="1"/>
        <v>1</v>
      </c>
      <c r="H317">
        <f ca="1"/>
        <v>0</v>
      </c>
      <c r="I317">
        <f ca="1"/>
        <v>0</v>
      </c>
      <c r="J317">
        <f ca="1"/>
        <v>0</v>
      </c>
      <c r="K317">
        <f ca="1"/>
        <v>0</v>
      </c>
      <c r="L317">
        <f ca="1"/>
        <v>1</v>
      </c>
    </row>
    <row r="318" spans="1:12" x14ac:dyDescent="0.3">
      <c r="A318">
        <f ca="1"/>
        <v>122568499</v>
      </c>
      <c r="B318">
        <f ca="1"/>
        <v>21120</v>
      </c>
      <c r="C318">
        <f ca="1"/>
        <v>1</v>
      </c>
      <c r="D318">
        <f ca="1"/>
        <v>0</v>
      </c>
      <c r="E318">
        <f ca="1"/>
        <v>1120</v>
      </c>
      <c r="F318">
        <f ca="1"/>
        <v>2</v>
      </c>
      <c r="G318">
        <f ca="1"/>
        <v>1</v>
      </c>
      <c r="H318">
        <f ca="1"/>
        <v>0</v>
      </c>
      <c r="I318">
        <f ca="1"/>
        <v>0</v>
      </c>
      <c r="J318">
        <f ca="1"/>
        <v>1</v>
      </c>
      <c r="K318">
        <f ca="1"/>
        <v>0</v>
      </c>
      <c r="L318">
        <f ca="1"/>
        <v>12</v>
      </c>
    </row>
    <row r="319" spans="1:12" x14ac:dyDescent="0.3">
      <c r="A319">
        <f ca="1"/>
        <v>118828222</v>
      </c>
      <c r="B319">
        <f ca="1"/>
        <v>21120</v>
      </c>
      <c r="C319">
        <f ca="1"/>
        <v>2</v>
      </c>
      <c r="D319">
        <f ca="1"/>
        <v>0</v>
      </c>
      <c r="E319">
        <f ca="1"/>
        <v>5201</v>
      </c>
      <c r="F319">
        <f ca="1"/>
        <v>2</v>
      </c>
      <c r="G319">
        <f ca="1"/>
        <v>1</v>
      </c>
      <c r="H319">
        <f ca="1"/>
        <v>0</v>
      </c>
      <c r="I319">
        <f ca="1"/>
        <v>0</v>
      </c>
      <c r="J319">
        <f ca="1"/>
        <v>1</v>
      </c>
      <c r="K319">
        <f ca="1"/>
        <v>0</v>
      </c>
      <c r="L319">
        <f ca="1"/>
        <v>1</v>
      </c>
    </row>
    <row r="320" spans="1:12" x14ac:dyDescent="0.3">
      <c r="A320">
        <f ca="1"/>
        <v>432859961</v>
      </c>
      <c r="B320">
        <f ca="1"/>
        <v>21120</v>
      </c>
      <c r="C320">
        <f ca="1"/>
        <v>2</v>
      </c>
      <c r="D320">
        <f ca="1"/>
        <v>0</v>
      </c>
      <c r="E320">
        <f ca="1"/>
        <v>5201</v>
      </c>
      <c r="F320">
        <f ca="1"/>
        <v>1</v>
      </c>
      <c r="G320">
        <f ca="1"/>
        <v>1</v>
      </c>
      <c r="H320">
        <f ca="1"/>
        <v>0</v>
      </c>
      <c r="I320">
        <f ca="1"/>
        <v>1</v>
      </c>
      <c r="J320">
        <f ca="1"/>
        <v>0</v>
      </c>
      <c r="K320">
        <f ca="1"/>
        <v>0</v>
      </c>
      <c r="L320">
        <f ca="1"/>
        <v>1</v>
      </c>
    </row>
    <row r="321" spans="1:12" x14ac:dyDescent="0.3">
      <c r="A321">
        <f ca="1"/>
        <v>505139586</v>
      </c>
      <c r="B321">
        <f ca="1"/>
        <v>21120</v>
      </c>
      <c r="C321">
        <f ca="1"/>
        <v>9</v>
      </c>
      <c r="D321">
        <f ca="1"/>
        <v>0</v>
      </c>
      <c r="E321">
        <f ca="1"/>
        <v>5201</v>
      </c>
      <c r="F321">
        <f ca="1"/>
        <v>2</v>
      </c>
      <c r="G321">
        <f ca="1"/>
        <v>1</v>
      </c>
      <c r="H321">
        <f ca="1"/>
        <v>0</v>
      </c>
      <c r="I321">
        <f ca="1"/>
        <v>1</v>
      </c>
      <c r="J321">
        <f ca="1"/>
        <v>1</v>
      </c>
      <c r="K321">
        <f ca="1"/>
        <v>0</v>
      </c>
      <c r="L321">
        <f ca="1"/>
        <v>1</v>
      </c>
    </row>
    <row r="322" spans="1:12" x14ac:dyDescent="0.3">
      <c r="A322">
        <f ca="1"/>
        <v>952405364</v>
      </c>
      <c r="B322">
        <f ca="1"/>
        <v>21120</v>
      </c>
      <c r="C322">
        <f ca="1"/>
        <v>9</v>
      </c>
      <c r="D322">
        <f ca="1"/>
        <v>0</v>
      </c>
      <c r="E322">
        <f ca="1"/>
        <v>5201</v>
      </c>
      <c r="F322">
        <f ca="1"/>
        <v>1</v>
      </c>
      <c r="G322">
        <f ca="1"/>
        <v>1</v>
      </c>
      <c r="H322">
        <f ca="1"/>
        <v>0</v>
      </c>
      <c r="I322">
        <f ca="1"/>
        <v>0</v>
      </c>
      <c r="J322">
        <f ca="1"/>
        <v>0</v>
      </c>
      <c r="K322">
        <f ca="1"/>
        <v>0</v>
      </c>
      <c r="L322">
        <f ca="1"/>
        <v>1</v>
      </c>
    </row>
    <row r="323" spans="1:12" x14ac:dyDescent="0.3">
      <c r="A323">
        <f ca="1"/>
        <v>358901752</v>
      </c>
      <c r="B323">
        <f ca="1"/>
        <v>21120</v>
      </c>
      <c r="C323">
        <f ca="1"/>
        <v>10</v>
      </c>
      <c r="D323">
        <f ca="1"/>
        <v>0</v>
      </c>
      <c r="E323">
        <f ca="1"/>
        <v>2012</v>
      </c>
      <c r="F323">
        <f ca="1"/>
        <v>1</v>
      </c>
      <c r="G323">
        <f ca="1"/>
        <v>1</v>
      </c>
      <c r="H323">
        <f ca="1"/>
        <v>0</v>
      </c>
      <c r="I323">
        <f ca="1"/>
        <v>0</v>
      </c>
      <c r="J323">
        <f ca="1"/>
        <v>0</v>
      </c>
      <c r="K323">
        <f ca="1"/>
        <v>0</v>
      </c>
      <c r="L323">
        <f ca="1"/>
        <v>1</v>
      </c>
    </row>
    <row r="324" spans="1:12" x14ac:dyDescent="0.3">
      <c r="A324">
        <f ca="1"/>
        <v>638021672</v>
      </c>
      <c r="B324">
        <f ca="1"/>
        <v>21120</v>
      </c>
      <c r="C324">
        <f ca="1"/>
        <v>10</v>
      </c>
      <c r="D324">
        <f ca="1"/>
        <v>0</v>
      </c>
      <c r="E324">
        <f ca="1"/>
        <v>2031</v>
      </c>
      <c r="F324">
        <f ca="1"/>
        <v>1</v>
      </c>
      <c r="G324">
        <f ca="1"/>
        <v>1</v>
      </c>
      <c r="H324">
        <f ca="1"/>
        <v>0</v>
      </c>
      <c r="I324">
        <f ca="1"/>
        <v>0</v>
      </c>
      <c r="J324">
        <f ca="1"/>
        <v>0</v>
      </c>
      <c r="K324">
        <f ca="1"/>
        <v>0</v>
      </c>
      <c r="L324">
        <f ca="1"/>
        <v>2</v>
      </c>
    </row>
    <row r="325" spans="1:12" x14ac:dyDescent="0.3">
      <c r="A325">
        <f ca="1"/>
        <v>230545364</v>
      </c>
      <c r="B325">
        <f ca="1"/>
        <v>21120</v>
      </c>
      <c r="C325">
        <f ca="1"/>
        <v>10</v>
      </c>
      <c r="D325">
        <f ca="1"/>
        <v>0</v>
      </c>
      <c r="E325">
        <f ca="1"/>
        <v>2032</v>
      </c>
      <c r="F325">
        <f ca="1"/>
        <v>1</v>
      </c>
      <c r="G325">
        <f ca="1"/>
        <v>1</v>
      </c>
      <c r="H325">
        <f ca="1"/>
        <v>0</v>
      </c>
      <c r="I325">
        <f ca="1"/>
        <v>0</v>
      </c>
      <c r="J325">
        <f ca="1"/>
        <v>0</v>
      </c>
      <c r="K325">
        <f ca="1"/>
        <v>0</v>
      </c>
      <c r="L325">
        <f ca="1"/>
        <v>1</v>
      </c>
    </row>
    <row r="326" spans="1:12" x14ac:dyDescent="0.3">
      <c r="A326">
        <f ca="1"/>
        <v>676295304</v>
      </c>
      <c r="B326">
        <f ca="1"/>
        <v>21130</v>
      </c>
      <c r="C326">
        <f ca="1"/>
        <v>0</v>
      </c>
      <c r="D326">
        <f ca="1"/>
        <v>0</v>
      </c>
      <c r="E326">
        <f ca="1"/>
        <v>5201</v>
      </c>
      <c r="F326">
        <f ca="1"/>
        <v>2</v>
      </c>
      <c r="G326">
        <f ca="1"/>
        <v>1</v>
      </c>
      <c r="H326">
        <f ca="1"/>
        <v>0</v>
      </c>
      <c r="I326">
        <f ca="1"/>
        <v>0</v>
      </c>
      <c r="J326">
        <f ca="1"/>
        <v>1</v>
      </c>
      <c r="K326">
        <f ca="1"/>
        <v>0</v>
      </c>
      <c r="L326">
        <f ca="1"/>
        <v>1</v>
      </c>
    </row>
    <row r="327" spans="1:12" x14ac:dyDescent="0.3">
      <c r="A327">
        <f ca="1"/>
        <v>766708095</v>
      </c>
      <c r="B327">
        <f ca="1"/>
        <v>21130</v>
      </c>
      <c r="C327">
        <f ca="1"/>
        <v>0</v>
      </c>
      <c r="D327">
        <f ca="1"/>
        <v>0</v>
      </c>
      <c r="E327">
        <f ca="1"/>
        <v>5201</v>
      </c>
      <c r="F327">
        <f ca="1"/>
        <v>1</v>
      </c>
      <c r="G327">
        <f ca="1"/>
        <v>1</v>
      </c>
      <c r="H327">
        <f ca="1"/>
        <v>0</v>
      </c>
      <c r="I327">
        <f ca="1"/>
        <v>0</v>
      </c>
      <c r="J327">
        <f ca="1"/>
        <v>0</v>
      </c>
      <c r="K327">
        <f ca="1"/>
        <v>0</v>
      </c>
      <c r="L327">
        <f ca="1"/>
        <v>1</v>
      </c>
    </row>
    <row r="328" spans="1:12" x14ac:dyDescent="0.3">
      <c r="A328">
        <f ca="1"/>
        <v>569440660</v>
      </c>
      <c r="B328">
        <f ca="1"/>
        <v>21130</v>
      </c>
      <c r="C328">
        <f ca="1"/>
        <v>1</v>
      </c>
      <c r="D328">
        <f ca="1"/>
        <v>0</v>
      </c>
      <c r="E328">
        <f ca="1"/>
        <v>1130</v>
      </c>
      <c r="F328">
        <f ca="1"/>
        <v>2</v>
      </c>
      <c r="G328">
        <f ca="1"/>
        <v>1</v>
      </c>
      <c r="H328">
        <f ca="1"/>
        <v>0</v>
      </c>
      <c r="I328">
        <f ca="1"/>
        <v>0</v>
      </c>
      <c r="J328">
        <f ca="1"/>
        <v>1</v>
      </c>
      <c r="K328">
        <f ca="1"/>
        <v>0</v>
      </c>
      <c r="L328">
        <f ca="1"/>
        <v>18</v>
      </c>
    </row>
    <row r="329" spans="1:12" x14ac:dyDescent="0.3">
      <c r="A329">
        <f ca="1"/>
        <v>980058686</v>
      </c>
      <c r="B329">
        <f ca="1"/>
        <v>21130</v>
      </c>
      <c r="C329">
        <f ca="1"/>
        <v>2</v>
      </c>
      <c r="D329">
        <f ca="1"/>
        <v>0</v>
      </c>
      <c r="E329">
        <f ca="1"/>
        <v>5201</v>
      </c>
      <c r="F329">
        <f ca="1"/>
        <v>2</v>
      </c>
      <c r="G329">
        <f ca="1"/>
        <v>1</v>
      </c>
      <c r="H329">
        <f ca="1"/>
        <v>0</v>
      </c>
      <c r="I329">
        <f ca="1"/>
        <v>0</v>
      </c>
      <c r="J329">
        <f ca="1"/>
        <v>1</v>
      </c>
      <c r="K329">
        <f ca="1"/>
        <v>0</v>
      </c>
      <c r="L329">
        <f ca="1"/>
        <v>1</v>
      </c>
    </row>
    <row r="330" spans="1:12" x14ac:dyDescent="0.3">
      <c r="A330">
        <f ca="1"/>
        <v>820691871</v>
      </c>
      <c r="B330">
        <f ca="1"/>
        <v>21130</v>
      </c>
      <c r="C330">
        <f ca="1"/>
        <v>2</v>
      </c>
      <c r="D330">
        <f ca="1"/>
        <v>0</v>
      </c>
      <c r="E330">
        <f ca="1"/>
        <v>5201</v>
      </c>
      <c r="F330">
        <f ca="1"/>
        <v>1</v>
      </c>
      <c r="G330">
        <f ca="1"/>
        <v>1</v>
      </c>
      <c r="H330">
        <f ca="1"/>
        <v>0</v>
      </c>
      <c r="I330">
        <f ca="1"/>
        <v>1</v>
      </c>
      <c r="J330">
        <f ca="1"/>
        <v>0</v>
      </c>
      <c r="K330">
        <f ca="1"/>
        <v>0</v>
      </c>
      <c r="L330">
        <f ca="1"/>
        <v>1</v>
      </c>
    </row>
    <row r="331" spans="1:12" x14ac:dyDescent="0.3">
      <c r="A331">
        <f ca="1"/>
        <v>794557822</v>
      </c>
      <c r="B331">
        <f ca="1"/>
        <v>21130</v>
      </c>
      <c r="C331">
        <f ca="1"/>
        <v>9</v>
      </c>
      <c r="D331">
        <f ca="1"/>
        <v>0</v>
      </c>
      <c r="E331">
        <f ca="1"/>
        <v>5201</v>
      </c>
      <c r="F331">
        <f ca="1"/>
        <v>2</v>
      </c>
      <c r="G331">
        <f ca="1"/>
        <v>1</v>
      </c>
      <c r="H331">
        <f ca="1"/>
        <v>0</v>
      </c>
      <c r="I331">
        <f ca="1"/>
        <v>1</v>
      </c>
      <c r="J331">
        <f ca="1"/>
        <v>1</v>
      </c>
      <c r="K331">
        <f ca="1"/>
        <v>0</v>
      </c>
      <c r="L331">
        <f ca="1"/>
        <v>1</v>
      </c>
    </row>
    <row r="332" spans="1:12" x14ac:dyDescent="0.3">
      <c r="A332">
        <f ca="1"/>
        <v>324298553</v>
      </c>
      <c r="B332">
        <f ca="1"/>
        <v>21130</v>
      </c>
      <c r="C332">
        <f ca="1"/>
        <v>9</v>
      </c>
      <c r="D332">
        <f ca="1"/>
        <v>0</v>
      </c>
      <c r="E332">
        <f ca="1"/>
        <v>5201</v>
      </c>
      <c r="F332">
        <f ca="1"/>
        <v>1</v>
      </c>
      <c r="G332">
        <f ca="1"/>
        <v>1</v>
      </c>
      <c r="H332">
        <f ca="1"/>
        <v>0</v>
      </c>
      <c r="I332">
        <f ca="1"/>
        <v>0</v>
      </c>
      <c r="J332">
        <f ca="1"/>
        <v>0</v>
      </c>
      <c r="K332">
        <f ca="1"/>
        <v>0</v>
      </c>
      <c r="L332">
        <f ca="1"/>
        <v>1</v>
      </c>
    </row>
    <row r="333" spans="1:12" x14ac:dyDescent="0.3">
      <c r="A333">
        <f ca="1"/>
        <v>431718978</v>
      </c>
      <c r="B333">
        <f ca="1"/>
        <v>21130</v>
      </c>
      <c r="C333">
        <f ca="1"/>
        <v>10</v>
      </c>
      <c r="D333">
        <f ca="1"/>
        <v>0</v>
      </c>
      <c r="E333">
        <f ca="1"/>
        <v>2011</v>
      </c>
      <c r="F333">
        <f ca="1"/>
        <v>1</v>
      </c>
      <c r="G333">
        <f ca="1"/>
        <v>1</v>
      </c>
      <c r="H333">
        <f ca="1"/>
        <v>0</v>
      </c>
      <c r="I333">
        <f ca="1"/>
        <v>0</v>
      </c>
      <c r="J333">
        <f ca="1"/>
        <v>0</v>
      </c>
      <c r="K333">
        <f ca="1"/>
        <v>0</v>
      </c>
      <c r="L333">
        <f ca="1"/>
        <v>3</v>
      </c>
    </row>
    <row r="334" spans="1:12" x14ac:dyDescent="0.3">
      <c r="A334">
        <f ca="1"/>
        <v>40814960</v>
      </c>
      <c r="B334">
        <f ca="1"/>
        <v>21130</v>
      </c>
      <c r="C334">
        <f ca="1"/>
        <v>10</v>
      </c>
      <c r="D334">
        <f ca="1"/>
        <v>0</v>
      </c>
      <c r="E334">
        <f ca="1"/>
        <v>2012</v>
      </c>
      <c r="F334">
        <f ca="1"/>
        <v>1</v>
      </c>
      <c r="G334">
        <f ca="1"/>
        <v>1</v>
      </c>
      <c r="H334">
        <f ca="1"/>
        <v>0</v>
      </c>
      <c r="I334">
        <f ca="1"/>
        <v>0</v>
      </c>
      <c r="J334">
        <f ca="1"/>
        <v>0</v>
      </c>
      <c r="K334">
        <f ca="1"/>
        <v>0</v>
      </c>
      <c r="L334">
        <f ca="1"/>
        <v>2</v>
      </c>
    </row>
    <row r="335" spans="1:12" x14ac:dyDescent="0.3">
      <c r="A335">
        <f ca="1"/>
        <v>271530393</v>
      </c>
      <c r="B335">
        <f ca="1"/>
        <v>21130</v>
      </c>
      <c r="C335">
        <f ca="1"/>
        <v>10</v>
      </c>
      <c r="D335">
        <f ca="1"/>
        <v>0</v>
      </c>
      <c r="E335">
        <f ca="1"/>
        <v>2032</v>
      </c>
      <c r="F335">
        <f ca="1"/>
        <v>1</v>
      </c>
      <c r="G335">
        <f ca="1"/>
        <v>1</v>
      </c>
      <c r="H335">
        <f ca="1"/>
        <v>0</v>
      </c>
      <c r="I335">
        <f ca="1"/>
        <v>0</v>
      </c>
      <c r="J335">
        <f ca="1"/>
        <v>0</v>
      </c>
      <c r="K335">
        <f ca="1"/>
        <v>0</v>
      </c>
      <c r="L335">
        <f ca="1"/>
        <v>1</v>
      </c>
    </row>
    <row r="336" spans="1:12" x14ac:dyDescent="0.3">
      <c r="A336">
        <f ca="1"/>
        <v>476116733</v>
      </c>
      <c r="B336">
        <f ca="1"/>
        <v>21200</v>
      </c>
      <c r="C336">
        <f ca="1"/>
        <v>0</v>
      </c>
      <c r="D336">
        <f ca="1"/>
        <v>0</v>
      </c>
      <c r="E336">
        <f ca="1"/>
        <v>5201</v>
      </c>
      <c r="F336">
        <f ca="1"/>
        <v>2</v>
      </c>
      <c r="G336">
        <f ca="1"/>
        <v>1</v>
      </c>
      <c r="H336">
        <f ca="1"/>
        <v>0</v>
      </c>
      <c r="I336">
        <f ca="1"/>
        <v>0</v>
      </c>
      <c r="J336">
        <f ca="1"/>
        <v>1</v>
      </c>
      <c r="K336">
        <f ca="1"/>
        <v>0</v>
      </c>
      <c r="L336">
        <f ca="1"/>
        <v>1</v>
      </c>
    </row>
    <row r="337" spans="1:12" x14ac:dyDescent="0.3">
      <c r="A337">
        <f ca="1"/>
        <v>621192551</v>
      </c>
      <c r="B337">
        <f ca="1"/>
        <v>21200</v>
      </c>
      <c r="C337">
        <f ca="1"/>
        <v>0</v>
      </c>
      <c r="D337">
        <f ca="1"/>
        <v>0</v>
      </c>
      <c r="E337">
        <f ca="1"/>
        <v>5201</v>
      </c>
      <c r="F337">
        <f ca="1"/>
        <v>1</v>
      </c>
      <c r="G337">
        <f ca="1"/>
        <v>1</v>
      </c>
      <c r="H337">
        <f ca="1"/>
        <v>0</v>
      </c>
      <c r="I337">
        <f ca="1"/>
        <v>0</v>
      </c>
      <c r="J337">
        <f ca="1"/>
        <v>0</v>
      </c>
      <c r="K337">
        <f ca="1"/>
        <v>0</v>
      </c>
      <c r="L337">
        <f ca="1"/>
        <v>1</v>
      </c>
    </row>
    <row r="338" spans="1:12" x14ac:dyDescent="0.3">
      <c r="A338">
        <f ca="1"/>
        <v>733785379</v>
      </c>
      <c r="B338">
        <f ca="1"/>
        <v>21200</v>
      </c>
      <c r="C338">
        <f ca="1"/>
        <v>1</v>
      </c>
      <c r="D338">
        <f ca="1"/>
        <v>0</v>
      </c>
      <c r="E338">
        <f ca="1"/>
        <v>1200</v>
      </c>
      <c r="F338">
        <f ca="1"/>
        <v>2</v>
      </c>
      <c r="G338">
        <f ca="1"/>
        <v>1</v>
      </c>
      <c r="H338">
        <f ca="1"/>
        <v>0</v>
      </c>
      <c r="I338">
        <f ca="1"/>
        <v>0</v>
      </c>
      <c r="J338">
        <f ca="1"/>
        <v>1</v>
      </c>
      <c r="K338">
        <f ca="1"/>
        <v>0</v>
      </c>
      <c r="L338">
        <f ca="1"/>
        <v>20</v>
      </c>
    </row>
    <row r="339" spans="1:12" x14ac:dyDescent="0.3">
      <c r="A339">
        <f ca="1"/>
        <v>920796282</v>
      </c>
      <c r="B339">
        <f ca="1"/>
        <v>21200</v>
      </c>
      <c r="C339">
        <f ca="1"/>
        <v>2</v>
      </c>
      <c r="D339">
        <f ca="1"/>
        <v>0</v>
      </c>
      <c r="E339">
        <f ca="1"/>
        <v>5201</v>
      </c>
      <c r="F339">
        <f ca="1"/>
        <v>2</v>
      </c>
      <c r="G339">
        <f ca="1"/>
        <v>1</v>
      </c>
      <c r="H339">
        <f ca="1"/>
        <v>0</v>
      </c>
      <c r="I339">
        <f ca="1"/>
        <v>0</v>
      </c>
      <c r="J339">
        <f ca="1"/>
        <v>1</v>
      </c>
      <c r="K339">
        <f ca="1"/>
        <v>0</v>
      </c>
      <c r="L339">
        <f ca="1"/>
        <v>1</v>
      </c>
    </row>
    <row r="340" spans="1:12" x14ac:dyDescent="0.3">
      <c r="A340">
        <f ca="1"/>
        <v>666915020</v>
      </c>
      <c r="B340">
        <f ca="1"/>
        <v>21200</v>
      </c>
      <c r="C340">
        <f ca="1"/>
        <v>2</v>
      </c>
      <c r="D340">
        <f ca="1"/>
        <v>0</v>
      </c>
      <c r="E340">
        <f ca="1"/>
        <v>5201</v>
      </c>
      <c r="F340">
        <f ca="1"/>
        <v>1</v>
      </c>
      <c r="G340">
        <f ca="1"/>
        <v>1</v>
      </c>
      <c r="H340">
        <f ca="1"/>
        <v>0</v>
      </c>
      <c r="I340">
        <f ca="1"/>
        <v>1</v>
      </c>
      <c r="J340">
        <f ca="1"/>
        <v>0</v>
      </c>
      <c r="K340">
        <f ca="1"/>
        <v>0</v>
      </c>
      <c r="L340">
        <f ca="1"/>
        <v>1</v>
      </c>
    </row>
    <row r="341" spans="1:12" x14ac:dyDescent="0.3">
      <c r="A341">
        <f ca="1"/>
        <v>227407233</v>
      </c>
      <c r="B341">
        <f ca="1"/>
        <v>21200</v>
      </c>
      <c r="C341">
        <f ca="1"/>
        <v>9</v>
      </c>
      <c r="D341">
        <f ca="1"/>
        <v>0</v>
      </c>
      <c r="E341">
        <f ca="1"/>
        <v>5201</v>
      </c>
      <c r="F341">
        <f ca="1"/>
        <v>2</v>
      </c>
      <c r="G341">
        <f ca="1"/>
        <v>1</v>
      </c>
      <c r="H341">
        <f ca="1"/>
        <v>0</v>
      </c>
      <c r="I341">
        <f ca="1"/>
        <v>1</v>
      </c>
      <c r="J341">
        <f ca="1"/>
        <v>1</v>
      </c>
      <c r="K341">
        <f ca="1"/>
        <v>0</v>
      </c>
      <c r="L341">
        <f ca="1"/>
        <v>1</v>
      </c>
    </row>
    <row r="342" spans="1:12" x14ac:dyDescent="0.3">
      <c r="A342">
        <f ca="1"/>
        <v>906030676</v>
      </c>
      <c r="B342">
        <f ca="1"/>
        <v>21200</v>
      </c>
      <c r="C342">
        <f ca="1"/>
        <v>9</v>
      </c>
      <c r="D342">
        <f ca="1"/>
        <v>0</v>
      </c>
      <c r="E342">
        <f ca="1"/>
        <v>5201</v>
      </c>
      <c r="F342">
        <f ca="1"/>
        <v>1</v>
      </c>
      <c r="G342">
        <f ca="1"/>
        <v>1</v>
      </c>
      <c r="H342">
        <f ca="1"/>
        <v>0</v>
      </c>
      <c r="I342">
        <f ca="1"/>
        <v>0</v>
      </c>
      <c r="J342">
        <f ca="1"/>
        <v>0</v>
      </c>
      <c r="K342">
        <f ca="1"/>
        <v>0</v>
      </c>
      <c r="L342">
        <f ca="1"/>
        <v>1</v>
      </c>
    </row>
    <row r="343" spans="1:12" x14ac:dyDescent="0.3">
      <c r="A343">
        <f ca="1"/>
        <v>430631035</v>
      </c>
      <c r="B343">
        <f ca="1"/>
        <v>21200</v>
      </c>
      <c r="C343">
        <f ca="1"/>
        <v>10</v>
      </c>
      <c r="D343">
        <f ca="1"/>
        <v>0</v>
      </c>
      <c r="E343">
        <f ca="1"/>
        <v>2011</v>
      </c>
      <c r="F343">
        <f ca="1"/>
        <v>1</v>
      </c>
      <c r="G343">
        <f ca="1"/>
        <v>1</v>
      </c>
      <c r="H343">
        <f ca="1"/>
        <v>0</v>
      </c>
      <c r="I343">
        <f ca="1"/>
        <v>0</v>
      </c>
      <c r="J343">
        <f ca="1"/>
        <v>0</v>
      </c>
      <c r="K343">
        <f ca="1"/>
        <v>0</v>
      </c>
      <c r="L343">
        <f ca="1"/>
        <v>2</v>
      </c>
    </row>
    <row r="344" spans="1:12" x14ac:dyDescent="0.3">
      <c r="A344">
        <f ca="1"/>
        <v>795515850</v>
      </c>
      <c r="B344">
        <f ca="1"/>
        <v>21200</v>
      </c>
      <c r="C344">
        <f ca="1"/>
        <v>10</v>
      </c>
      <c r="D344">
        <f ca="1"/>
        <v>0</v>
      </c>
      <c r="E344">
        <f ca="1"/>
        <v>2012</v>
      </c>
      <c r="F344">
        <f ca="1"/>
        <v>1</v>
      </c>
      <c r="G344">
        <f ca="1"/>
        <v>1</v>
      </c>
      <c r="H344">
        <f ca="1"/>
        <v>0</v>
      </c>
      <c r="I344">
        <f ca="1"/>
        <v>0</v>
      </c>
      <c r="J344">
        <f ca="1"/>
        <v>0</v>
      </c>
      <c r="K344">
        <f ca="1"/>
        <v>0</v>
      </c>
      <c r="L344">
        <f ca="1"/>
        <v>1</v>
      </c>
    </row>
    <row r="345" spans="1:12" x14ac:dyDescent="0.3">
      <c r="A345">
        <f ca="1"/>
        <v>526850112</v>
      </c>
      <c r="B345">
        <f ca="1"/>
        <v>21200</v>
      </c>
      <c r="C345">
        <f ca="1"/>
        <v>10</v>
      </c>
      <c r="D345">
        <f ca="1"/>
        <v>0</v>
      </c>
      <c r="E345">
        <f ca="1"/>
        <v>2031</v>
      </c>
      <c r="F345">
        <f ca="1"/>
        <v>1</v>
      </c>
      <c r="G345">
        <f ca="1"/>
        <v>1</v>
      </c>
      <c r="H345">
        <f ca="1"/>
        <v>0</v>
      </c>
      <c r="I345">
        <f ca="1"/>
        <v>0</v>
      </c>
      <c r="J345">
        <f ca="1"/>
        <v>0</v>
      </c>
      <c r="K345">
        <f ca="1"/>
        <v>0</v>
      </c>
      <c r="L345">
        <f ca="1"/>
        <v>1</v>
      </c>
    </row>
    <row r="346" spans="1:12" x14ac:dyDescent="0.3">
      <c r="A346">
        <f ca="1"/>
        <v>242542704</v>
      </c>
      <c r="B346">
        <f ca="1"/>
        <v>21210</v>
      </c>
      <c r="C346">
        <f ca="1"/>
        <v>0</v>
      </c>
      <c r="D346">
        <f ca="1"/>
        <v>0</v>
      </c>
      <c r="E346">
        <f ca="1"/>
        <v>5201</v>
      </c>
      <c r="F346">
        <f ca="1"/>
        <v>2</v>
      </c>
      <c r="G346">
        <f ca="1"/>
        <v>1</v>
      </c>
      <c r="H346">
        <f ca="1"/>
        <v>0</v>
      </c>
      <c r="I346">
        <f ca="1"/>
        <v>0</v>
      </c>
      <c r="J346">
        <f ca="1"/>
        <v>1</v>
      </c>
      <c r="K346">
        <f ca="1"/>
        <v>0</v>
      </c>
      <c r="L346">
        <f ca="1"/>
        <v>1</v>
      </c>
    </row>
    <row r="347" spans="1:12" x14ac:dyDescent="0.3">
      <c r="A347">
        <f ca="1"/>
        <v>853817037</v>
      </c>
      <c r="B347">
        <f ca="1"/>
        <v>21210</v>
      </c>
      <c r="C347">
        <f ca="1"/>
        <v>0</v>
      </c>
      <c r="D347">
        <f ca="1"/>
        <v>0</v>
      </c>
      <c r="E347">
        <f ca="1"/>
        <v>5201</v>
      </c>
      <c r="F347">
        <f ca="1"/>
        <v>1</v>
      </c>
      <c r="G347">
        <f ca="1"/>
        <v>1</v>
      </c>
      <c r="H347">
        <f ca="1"/>
        <v>0</v>
      </c>
      <c r="I347">
        <f ca="1"/>
        <v>0</v>
      </c>
      <c r="J347">
        <f ca="1"/>
        <v>0</v>
      </c>
      <c r="K347">
        <f ca="1"/>
        <v>0</v>
      </c>
      <c r="L347">
        <f ca="1"/>
        <v>1</v>
      </c>
    </row>
    <row r="348" spans="1:12" x14ac:dyDescent="0.3">
      <c r="A348">
        <f ca="1"/>
        <v>106890748</v>
      </c>
      <c r="B348">
        <f ca="1"/>
        <v>21210</v>
      </c>
      <c r="C348">
        <f ca="1"/>
        <v>1</v>
      </c>
      <c r="D348">
        <f ca="1"/>
        <v>0</v>
      </c>
      <c r="E348">
        <f ca="1"/>
        <v>1210</v>
      </c>
      <c r="F348">
        <f ca="1"/>
        <v>2</v>
      </c>
      <c r="G348">
        <f ca="1"/>
        <v>1</v>
      </c>
      <c r="H348">
        <f ca="1"/>
        <v>0</v>
      </c>
      <c r="I348">
        <f ca="1"/>
        <v>0</v>
      </c>
      <c r="J348">
        <f ca="1"/>
        <v>1</v>
      </c>
      <c r="K348">
        <f ca="1"/>
        <v>0</v>
      </c>
      <c r="L348">
        <f ca="1"/>
        <v>12</v>
      </c>
    </row>
    <row r="349" spans="1:12" x14ac:dyDescent="0.3">
      <c r="A349">
        <f ca="1"/>
        <v>525516563</v>
      </c>
      <c r="B349">
        <f ca="1"/>
        <v>21210</v>
      </c>
      <c r="C349">
        <f ca="1"/>
        <v>2</v>
      </c>
      <c r="D349">
        <f ca="1"/>
        <v>0</v>
      </c>
      <c r="E349">
        <f ca="1"/>
        <v>5201</v>
      </c>
      <c r="F349">
        <f ca="1"/>
        <v>2</v>
      </c>
      <c r="G349">
        <f ca="1"/>
        <v>1</v>
      </c>
      <c r="H349">
        <f ca="1"/>
        <v>0</v>
      </c>
      <c r="I349">
        <f ca="1"/>
        <v>0</v>
      </c>
      <c r="J349">
        <f ca="1"/>
        <v>1</v>
      </c>
      <c r="K349">
        <f ca="1"/>
        <v>0</v>
      </c>
      <c r="L349">
        <f ca="1"/>
        <v>1</v>
      </c>
    </row>
    <row r="350" spans="1:12" x14ac:dyDescent="0.3">
      <c r="A350">
        <f ca="1"/>
        <v>477195459</v>
      </c>
      <c r="B350">
        <f ca="1"/>
        <v>21210</v>
      </c>
      <c r="C350">
        <f ca="1"/>
        <v>2</v>
      </c>
      <c r="D350">
        <f ca="1"/>
        <v>0</v>
      </c>
      <c r="E350">
        <f ca="1"/>
        <v>5201</v>
      </c>
      <c r="F350">
        <f ca="1"/>
        <v>1</v>
      </c>
      <c r="G350">
        <f ca="1"/>
        <v>1</v>
      </c>
      <c r="H350">
        <f ca="1"/>
        <v>0</v>
      </c>
      <c r="I350">
        <f ca="1"/>
        <v>1</v>
      </c>
      <c r="J350">
        <f ca="1"/>
        <v>0</v>
      </c>
      <c r="K350">
        <f ca="1"/>
        <v>0</v>
      </c>
      <c r="L350">
        <f ca="1"/>
        <v>1</v>
      </c>
    </row>
    <row r="351" spans="1:12" x14ac:dyDescent="0.3">
      <c r="A351">
        <f ca="1"/>
        <v>178935931</v>
      </c>
      <c r="B351">
        <f ca="1"/>
        <v>21210</v>
      </c>
      <c r="C351">
        <f ca="1"/>
        <v>9</v>
      </c>
      <c r="D351">
        <f ca="1"/>
        <v>0</v>
      </c>
      <c r="E351">
        <f ca="1"/>
        <v>5201</v>
      </c>
      <c r="F351">
        <f ca="1"/>
        <v>2</v>
      </c>
      <c r="G351">
        <f ca="1"/>
        <v>1</v>
      </c>
      <c r="H351">
        <f ca="1"/>
        <v>0</v>
      </c>
      <c r="I351">
        <f ca="1"/>
        <v>1</v>
      </c>
      <c r="J351">
        <f ca="1"/>
        <v>1</v>
      </c>
      <c r="K351">
        <f ca="1"/>
        <v>0</v>
      </c>
      <c r="L351">
        <f ca="1"/>
        <v>1</v>
      </c>
    </row>
    <row r="352" spans="1:12" x14ac:dyDescent="0.3">
      <c r="A352">
        <f ca="1"/>
        <v>520336031</v>
      </c>
      <c r="B352">
        <f ca="1"/>
        <v>21210</v>
      </c>
      <c r="C352">
        <f ca="1"/>
        <v>9</v>
      </c>
      <c r="D352">
        <f ca="1"/>
        <v>0</v>
      </c>
      <c r="E352">
        <f ca="1"/>
        <v>5201</v>
      </c>
      <c r="F352">
        <f ca="1"/>
        <v>1</v>
      </c>
      <c r="G352">
        <f ca="1"/>
        <v>1</v>
      </c>
      <c r="H352">
        <f ca="1"/>
        <v>0</v>
      </c>
      <c r="I352">
        <f ca="1"/>
        <v>0</v>
      </c>
      <c r="J352">
        <f ca="1"/>
        <v>0</v>
      </c>
      <c r="K352">
        <f ca="1"/>
        <v>0</v>
      </c>
      <c r="L352">
        <f ca="1"/>
        <v>1</v>
      </c>
    </row>
    <row r="353" spans="1:12" x14ac:dyDescent="0.3">
      <c r="A353">
        <f ca="1"/>
        <v>234198279</v>
      </c>
      <c r="B353">
        <f ca="1"/>
        <v>21210</v>
      </c>
      <c r="C353">
        <f ca="1"/>
        <v>10</v>
      </c>
      <c r="D353">
        <f ca="1"/>
        <v>0</v>
      </c>
      <c r="E353">
        <f ca="1"/>
        <v>2012</v>
      </c>
      <c r="F353">
        <f ca="1"/>
        <v>1</v>
      </c>
      <c r="G353">
        <f ca="1"/>
        <v>1</v>
      </c>
      <c r="H353">
        <f ca="1"/>
        <v>0</v>
      </c>
      <c r="I353">
        <f ca="1"/>
        <v>0</v>
      </c>
      <c r="J353">
        <f ca="1"/>
        <v>0</v>
      </c>
      <c r="K353">
        <f ca="1"/>
        <v>0</v>
      </c>
      <c r="L353">
        <f ca="1"/>
        <v>1</v>
      </c>
    </row>
    <row r="354" spans="1:12" x14ac:dyDescent="0.3">
      <c r="A354">
        <f ca="1"/>
        <v>41720040</v>
      </c>
      <c r="B354">
        <f ca="1"/>
        <v>21210</v>
      </c>
      <c r="C354">
        <f ca="1"/>
        <v>10</v>
      </c>
      <c r="D354">
        <f ca="1"/>
        <v>0</v>
      </c>
      <c r="E354">
        <f ca="1"/>
        <v>2032</v>
      </c>
      <c r="F354">
        <f ca="1"/>
        <v>1</v>
      </c>
      <c r="G354">
        <f ca="1"/>
        <v>1</v>
      </c>
      <c r="H354">
        <f ca="1"/>
        <v>0</v>
      </c>
      <c r="I354">
        <f ca="1"/>
        <v>0</v>
      </c>
      <c r="J354">
        <f ca="1"/>
        <v>0</v>
      </c>
      <c r="K354">
        <f ca="1"/>
        <v>0</v>
      </c>
      <c r="L354">
        <f ca="1"/>
        <v>1</v>
      </c>
    </row>
    <row r="355" spans="1:12" x14ac:dyDescent="0.3">
      <c r="A355">
        <f ca="1"/>
        <v>419488432</v>
      </c>
      <c r="B355">
        <f ca="1"/>
        <v>21210</v>
      </c>
      <c r="C355">
        <f ca="1"/>
        <v>10</v>
      </c>
      <c r="D355">
        <f ca="1"/>
        <v>0</v>
      </c>
      <c r="E355">
        <f ca="1"/>
        <v>2041</v>
      </c>
      <c r="F355">
        <f ca="1"/>
        <v>1</v>
      </c>
      <c r="G355">
        <f ca="1"/>
        <v>1</v>
      </c>
      <c r="H355">
        <f ca="1"/>
        <v>0</v>
      </c>
      <c r="I355">
        <f ca="1"/>
        <v>0</v>
      </c>
      <c r="J355">
        <f ca="1"/>
        <v>0</v>
      </c>
      <c r="K355">
        <f ca="1"/>
        <v>0</v>
      </c>
      <c r="L355">
        <f ca="1"/>
        <v>1</v>
      </c>
    </row>
    <row r="356" spans="1:12" x14ac:dyDescent="0.3">
      <c r="A356">
        <f ca="1"/>
        <v>454412434</v>
      </c>
      <c r="B356">
        <f ca="1"/>
        <v>21220</v>
      </c>
      <c r="C356">
        <f ca="1"/>
        <v>0</v>
      </c>
      <c r="D356">
        <f ca="1"/>
        <v>0</v>
      </c>
      <c r="E356">
        <f ca="1"/>
        <v>5201</v>
      </c>
      <c r="F356">
        <f ca="1"/>
        <v>2</v>
      </c>
      <c r="G356">
        <f ca="1"/>
        <v>1</v>
      </c>
      <c r="H356">
        <f ca="1"/>
        <v>0</v>
      </c>
      <c r="I356">
        <f ca="1"/>
        <v>0</v>
      </c>
      <c r="J356">
        <f ca="1"/>
        <v>1</v>
      </c>
      <c r="K356">
        <f ca="1"/>
        <v>0</v>
      </c>
      <c r="L356">
        <f ca="1"/>
        <v>1</v>
      </c>
    </row>
    <row r="357" spans="1:12" x14ac:dyDescent="0.3">
      <c r="A357">
        <f ca="1"/>
        <v>569417143</v>
      </c>
      <c r="B357">
        <f ca="1"/>
        <v>21220</v>
      </c>
      <c r="C357">
        <f ca="1"/>
        <v>0</v>
      </c>
      <c r="D357">
        <f ca="1"/>
        <v>0</v>
      </c>
      <c r="E357">
        <f ca="1"/>
        <v>5201</v>
      </c>
      <c r="F357">
        <f ca="1"/>
        <v>1</v>
      </c>
      <c r="G357">
        <f ca="1"/>
        <v>1</v>
      </c>
      <c r="H357">
        <f ca="1"/>
        <v>0</v>
      </c>
      <c r="I357">
        <f ca="1"/>
        <v>0</v>
      </c>
      <c r="J357">
        <f ca="1"/>
        <v>0</v>
      </c>
      <c r="K357">
        <f ca="1"/>
        <v>0</v>
      </c>
      <c r="L357">
        <f ca="1"/>
        <v>1</v>
      </c>
    </row>
    <row r="358" spans="1:12" x14ac:dyDescent="0.3">
      <c r="A358">
        <f ca="1"/>
        <v>484550837</v>
      </c>
      <c r="B358">
        <f ca="1"/>
        <v>21220</v>
      </c>
      <c r="C358">
        <f ca="1"/>
        <v>1</v>
      </c>
      <c r="D358">
        <f ca="1"/>
        <v>0</v>
      </c>
      <c r="E358">
        <f ca="1"/>
        <v>1220</v>
      </c>
      <c r="F358">
        <f ca="1"/>
        <v>2</v>
      </c>
      <c r="G358">
        <f ca="1"/>
        <v>1</v>
      </c>
      <c r="H358">
        <f ca="1"/>
        <v>0</v>
      </c>
      <c r="I358">
        <f ca="1"/>
        <v>0</v>
      </c>
      <c r="J358">
        <f ca="1"/>
        <v>1</v>
      </c>
      <c r="K358">
        <f ca="1"/>
        <v>0</v>
      </c>
      <c r="L358">
        <f ca="1"/>
        <v>12</v>
      </c>
    </row>
    <row r="359" spans="1:12" x14ac:dyDescent="0.3">
      <c r="A359">
        <f ca="1"/>
        <v>684338073</v>
      </c>
      <c r="B359">
        <f ca="1"/>
        <v>21220</v>
      </c>
      <c r="C359">
        <f ca="1"/>
        <v>2</v>
      </c>
      <c r="D359">
        <f ca="1"/>
        <v>0</v>
      </c>
      <c r="E359">
        <f ca="1"/>
        <v>5201</v>
      </c>
      <c r="F359">
        <f ca="1"/>
        <v>2</v>
      </c>
      <c r="G359">
        <f ca="1"/>
        <v>1</v>
      </c>
      <c r="H359">
        <f ca="1"/>
        <v>0</v>
      </c>
      <c r="I359">
        <f ca="1"/>
        <v>0</v>
      </c>
      <c r="J359">
        <f ca="1"/>
        <v>1</v>
      </c>
      <c r="K359">
        <f ca="1"/>
        <v>0</v>
      </c>
      <c r="L359">
        <f ca="1"/>
        <v>1</v>
      </c>
    </row>
    <row r="360" spans="1:12" x14ac:dyDescent="0.3">
      <c r="A360">
        <f ca="1"/>
        <v>251157920</v>
      </c>
      <c r="B360">
        <f ca="1"/>
        <v>21220</v>
      </c>
      <c r="C360">
        <f ca="1"/>
        <v>2</v>
      </c>
      <c r="D360">
        <f ca="1"/>
        <v>0</v>
      </c>
      <c r="E360">
        <f ca="1"/>
        <v>5201</v>
      </c>
      <c r="F360">
        <f ca="1"/>
        <v>1</v>
      </c>
      <c r="G360">
        <f ca="1"/>
        <v>1</v>
      </c>
      <c r="H360">
        <f ca="1"/>
        <v>0</v>
      </c>
      <c r="I360">
        <f ca="1"/>
        <v>1</v>
      </c>
      <c r="J360">
        <f ca="1"/>
        <v>0</v>
      </c>
      <c r="K360">
        <f ca="1"/>
        <v>0</v>
      </c>
      <c r="L360">
        <f ca="1"/>
        <v>1</v>
      </c>
    </row>
    <row r="361" spans="1:12" x14ac:dyDescent="0.3">
      <c r="A361">
        <f ca="1"/>
        <v>709022882</v>
      </c>
      <c r="B361">
        <f ca="1"/>
        <v>21220</v>
      </c>
      <c r="C361">
        <f ca="1"/>
        <v>9</v>
      </c>
      <c r="D361">
        <f ca="1"/>
        <v>0</v>
      </c>
      <c r="E361">
        <f ca="1"/>
        <v>5201</v>
      </c>
      <c r="F361">
        <f ca="1"/>
        <v>2</v>
      </c>
      <c r="G361">
        <f ca="1"/>
        <v>1</v>
      </c>
      <c r="H361">
        <f ca="1"/>
        <v>0</v>
      </c>
      <c r="I361">
        <f ca="1"/>
        <v>1</v>
      </c>
      <c r="J361">
        <f ca="1"/>
        <v>1</v>
      </c>
      <c r="K361">
        <f ca="1"/>
        <v>0</v>
      </c>
      <c r="L361">
        <f ca="1"/>
        <v>1</v>
      </c>
    </row>
    <row r="362" spans="1:12" x14ac:dyDescent="0.3">
      <c r="A362">
        <f ca="1"/>
        <v>237973061</v>
      </c>
      <c r="B362">
        <f ca="1"/>
        <v>21220</v>
      </c>
      <c r="C362">
        <f ca="1"/>
        <v>9</v>
      </c>
      <c r="D362">
        <f ca="1"/>
        <v>0</v>
      </c>
      <c r="E362">
        <f ca="1"/>
        <v>5201</v>
      </c>
      <c r="F362">
        <f ca="1"/>
        <v>1</v>
      </c>
      <c r="G362">
        <f ca="1"/>
        <v>1</v>
      </c>
      <c r="H362">
        <f ca="1"/>
        <v>0</v>
      </c>
      <c r="I362">
        <f ca="1"/>
        <v>0</v>
      </c>
      <c r="J362">
        <f ca="1"/>
        <v>0</v>
      </c>
      <c r="K362">
        <f ca="1"/>
        <v>0</v>
      </c>
      <c r="L362">
        <f ca="1"/>
        <v>1</v>
      </c>
    </row>
    <row r="363" spans="1:12" x14ac:dyDescent="0.3">
      <c r="A363">
        <f ca="1"/>
        <v>997098794</v>
      </c>
      <c r="B363">
        <f ca="1"/>
        <v>21220</v>
      </c>
      <c r="C363">
        <f ca="1"/>
        <v>10</v>
      </c>
      <c r="D363">
        <f ca="1"/>
        <v>0</v>
      </c>
      <c r="E363">
        <f ca="1"/>
        <v>2011</v>
      </c>
      <c r="F363">
        <f ca="1"/>
        <v>1</v>
      </c>
      <c r="G363">
        <f ca="1"/>
        <v>1</v>
      </c>
      <c r="H363">
        <f ca="1"/>
        <v>0</v>
      </c>
      <c r="I363">
        <f ca="1"/>
        <v>0</v>
      </c>
      <c r="J363">
        <f ca="1"/>
        <v>0</v>
      </c>
      <c r="K363">
        <f ca="1"/>
        <v>0</v>
      </c>
      <c r="L363">
        <f ca="1"/>
        <v>3</v>
      </c>
    </row>
    <row r="364" spans="1:12" x14ac:dyDescent="0.3">
      <c r="A364">
        <f ca="1"/>
        <v>684985414</v>
      </c>
      <c r="B364">
        <f ca="1"/>
        <v>21220</v>
      </c>
      <c r="C364">
        <f ca="1"/>
        <v>10</v>
      </c>
      <c r="D364">
        <f ca="1"/>
        <v>0</v>
      </c>
      <c r="E364">
        <f ca="1"/>
        <v>2041</v>
      </c>
      <c r="F364">
        <f ca="1"/>
        <v>1</v>
      </c>
      <c r="G364">
        <f ca="1"/>
        <v>1</v>
      </c>
      <c r="H364">
        <f ca="1"/>
        <v>0</v>
      </c>
      <c r="I364">
        <f ca="1"/>
        <v>0</v>
      </c>
      <c r="J364">
        <f ca="1"/>
        <v>0</v>
      </c>
      <c r="K364">
        <f ca="1"/>
        <v>0</v>
      </c>
      <c r="L364">
        <f ca="1"/>
        <v>1</v>
      </c>
    </row>
    <row r="365" spans="1:12" x14ac:dyDescent="0.3">
      <c r="A365">
        <f ca="1"/>
        <v>827415589</v>
      </c>
      <c r="B365">
        <f ca="1"/>
        <v>21230</v>
      </c>
      <c r="C365">
        <f ca="1"/>
        <v>0</v>
      </c>
      <c r="D365">
        <f ca="1"/>
        <v>0</v>
      </c>
      <c r="E365">
        <f ca="1"/>
        <v>5201</v>
      </c>
      <c r="F365">
        <f ca="1"/>
        <v>2</v>
      </c>
      <c r="G365">
        <f ca="1"/>
        <v>1</v>
      </c>
      <c r="H365">
        <f ca="1"/>
        <v>0</v>
      </c>
      <c r="I365">
        <f ca="1"/>
        <v>0</v>
      </c>
      <c r="J365">
        <f ca="1"/>
        <v>1</v>
      </c>
      <c r="K365">
        <f ca="1"/>
        <v>0</v>
      </c>
      <c r="L365">
        <f ca="1"/>
        <v>1</v>
      </c>
    </row>
    <row r="366" spans="1:12" x14ac:dyDescent="0.3">
      <c r="A366">
        <f ca="1"/>
        <v>39093193</v>
      </c>
      <c r="B366">
        <f ca="1"/>
        <v>21230</v>
      </c>
      <c r="C366">
        <f ca="1"/>
        <v>0</v>
      </c>
      <c r="D366">
        <f ca="1"/>
        <v>0</v>
      </c>
      <c r="E366">
        <f ca="1"/>
        <v>5201</v>
      </c>
      <c r="F366">
        <f ca="1"/>
        <v>1</v>
      </c>
      <c r="G366">
        <f ca="1"/>
        <v>1</v>
      </c>
      <c r="H366">
        <f ca="1"/>
        <v>0</v>
      </c>
      <c r="I366">
        <f ca="1"/>
        <v>0</v>
      </c>
      <c r="J366">
        <f ca="1"/>
        <v>0</v>
      </c>
      <c r="K366">
        <f ca="1"/>
        <v>0</v>
      </c>
      <c r="L366">
        <f ca="1"/>
        <v>1</v>
      </c>
    </row>
    <row r="367" spans="1:12" x14ac:dyDescent="0.3">
      <c r="A367">
        <f ca="1"/>
        <v>456318340</v>
      </c>
      <c r="B367">
        <f ca="1"/>
        <v>21230</v>
      </c>
      <c r="C367">
        <f ca="1"/>
        <v>1</v>
      </c>
      <c r="D367">
        <f ca="1"/>
        <v>0</v>
      </c>
      <c r="E367">
        <f ca="1"/>
        <v>1230</v>
      </c>
      <c r="F367">
        <f ca="1"/>
        <v>2</v>
      </c>
      <c r="G367">
        <f ca="1"/>
        <v>1</v>
      </c>
      <c r="H367">
        <f ca="1"/>
        <v>0</v>
      </c>
      <c r="I367">
        <f ca="1"/>
        <v>0</v>
      </c>
      <c r="J367">
        <f ca="1"/>
        <v>1</v>
      </c>
      <c r="K367">
        <f ca="1"/>
        <v>0</v>
      </c>
      <c r="L367">
        <f ca="1"/>
        <v>12</v>
      </c>
    </row>
    <row r="368" spans="1:12" x14ac:dyDescent="0.3">
      <c r="A368">
        <f ca="1"/>
        <v>165367833</v>
      </c>
      <c r="B368">
        <f ca="1"/>
        <v>21230</v>
      </c>
      <c r="C368">
        <f ca="1"/>
        <v>2</v>
      </c>
      <c r="D368">
        <f ca="1"/>
        <v>0</v>
      </c>
      <c r="E368">
        <f ca="1"/>
        <v>5201</v>
      </c>
      <c r="F368">
        <f ca="1"/>
        <v>2</v>
      </c>
      <c r="G368">
        <f ca="1"/>
        <v>1</v>
      </c>
      <c r="H368">
        <f ca="1"/>
        <v>0</v>
      </c>
      <c r="I368">
        <f ca="1"/>
        <v>0</v>
      </c>
      <c r="J368">
        <f ca="1"/>
        <v>1</v>
      </c>
      <c r="K368">
        <f ca="1"/>
        <v>0</v>
      </c>
      <c r="L368">
        <f ca="1"/>
        <v>1</v>
      </c>
    </row>
    <row r="369" spans="1:12" x14ac:dyDescent="0.3">
      <c r="A369">
        <f ca="1"/>
        <v>467520983</v>
      </c>
      <c r="B369">
        <f ca="1"/>
        <v>21230</v>
      </c>
      <c r="C369">
        <f ca="1"/>
        <v>2</v>
      </c>
      <c r="D369">
        <f ca="1"/>
        <v>0</v>
      </c>
      <c r="E369">
        <f ca="1"/>
        <v>5201</v>
      </c>
      <c r="F369">
        <f ca="1"/>
        <v>1</v>
      </c>
      <c r="G369">
        <f ca="1"/>
        <v>1</v>
      </c>
      <c r="H369">
        <f ca="1"/>
        <v>0</v>
      </c>
      <c r="I369">
        <f ca="1"/>
        <v>1</v>
      </c>
      <c r="J369">
        <f ca="1"/>
        <v>0</v>
      </c>
      <c r="K369">
        <f ca="1"/>
        <v>0</v>
      </c>
      <c r="L369">
        <f ca="1"/>
        <v>1</v>
      </c>
    </row>
    <row r="370" spans="1:12" x14ac:dyDescent="0.3">
      <c r="A370">
        <f ca="1"/>
        <v>271315171</v>
      </c>
      <c r="B370">
        <f ca="1"/>
        <v>21230</v>
      </c>
      <c r="C370">
        <f ca="1"/>
        <v>9</v>
      </c>
      <c r="D370">
        <f ca="1"/>
        <v>0</v>
      </c>
      <c r="E370">
        <f ca="1"/>
        <v>5201</v>
      </c>
      <c r="F370">
        <f ca="1"/>
        <v>2</v>
      </c>
      <c r="G370">
        <f ca="1"/>
        <v>1</v>
      </c>
      <c r="H370">
        <f ca="1"/>
        <v>0</v>
      </c>
      <c r="I370">
        <f ca="1"/>
        <v>1</v>
      </c>
      <c r="J370">
        <f ca="1"/>
        <v>1</v>
      </c>
      <c r="K370">
        <f ca="1"/>
        <v>0</v>
      </c>
      <c r="L370">
        <f ca="1"/>
        <v>1</v>
      </c>
    </row>
    <row r="371" spans="1:12" x14ac:dyDescent="0.3">
      <c r="A371">
        <f ca="1"/>
        <v>466682635</v>
      </c>
      <c r="B371">
        <f ca="1"/>
        <v>21230</v>
      </c>
      <c r="C371">
        <f ca="1"/>
        <v>9</v>
      </c>
      <c r="D371">
        <f ca="1"/>
        <v>0</v>
      </c>
      <c r="E371">
        <f ca="1"/>
        <v>5201</v>
      </c>
      <c r="F371">
        <f ca="1"/>
        <v>1</v>
      </c>
      <c r="G371">
        <f ca="1"/>
        <v>1</v>
      </c>
      <c r="H371">
        <f ca="1"/>
        <v>0</v>
      </c>
      <c r="I371">
        <f ca="1"/>
        <v>0</v>
      </c>
      <c r="J371">
        <f ca="1"/>
        <v>0</v>
      </c>
      <c r="K371">
        <f ca="1"/>
        <v>0</v>
      </c>
      <c r="L371">
        <f ca="1"/>
        <v>1</v>
      </c>
    </row>
    <row r="372" spans="1:12" x14ac:dyDescent="0.3">
      <c r="A372">
        <f ca="1"/>
        <v>462514735</v>
      </c>
      <c r="B372">
        <f ca="1"/>
        <v>21230</v>
      </c>
      <c r="C372">
        <f ca="1"/>
        <v>10</v>
      </c>
      <c r="D372">
        <f ca="1"/>
        <v>0</v>
      </c>
      <c r="E372">
        <f ca="1"/>
        <v>2011</v>
      </c>
      <c r="F372">
        <f ca="1"/>
        <v>1</v>
      </c>
      <c r="G372">
        <f ca="1"/>
        <v>1</v>
      </c>
      <c r="H372">
        <f ca="1"/>
        <v>0</v>
      </c>
      <c r="I372">
        <f ca="1"/>
        <v>0</v>
      </c>
      <c r="J372">
        <f ca="1"/>
        <v>0</v>
      </c>
      <c r="K372">
        <f ca="1"/>
        <v>0</v>
      </c>
      <c r="L372">
        <f ca="1"/>
        <v>2</v>
      </c>
    </row>
    <row r="373" spans="1:12" x14ac:dyDescent="0.3">
      <c r="A373">
        <f ca="1"/>
        <v>235335182</v>
      </c>
      <c r="B373">
        <f ca="1"/>
        <v>21230</v>
      </c>
      <c r="C373">
        <f ca="1"/>
        <v>10</v>
      </c>
      <c r="D373">
        <f ca="1"/>
        <v>0</v>
      </c>
      <c r="E373">
        <f ca="1"/>
        <v>2032</v>
      </c>
      <c r="F373">
        <f ca="1"/>
        <v>1</v>
      </c>
      <c r="G373">
        <f ca="1"/>
        <v>1</v>
      </c>
      <c r="H373">
        <f ca="1"/>
        <v>0</v>
      </c>
      <c r="I373">
        <f ca="1"/>
        <v>0</v>
      </c>
      <c r="J373">
        <f ca="1"/>
        <v>0</v>
      </c>
      <c r="K373">
        <f ca="1"/>
        <v>0</v>
      </c>
      <c r="L373">
        <f ca="1"/>
        <v>1</v>
      </c>
    </row>
    <row r="374" spans="1:12" x14ac:dyDescent="0.3">
      <c r="A374">
        <f ca="1"/>
        <v>702254695</v>
      </c>
      <c r="B374">
        <f ca="1"/>
        <v>21230</v>
      </c>
      <c r="C374">
        <f ca="1"/>
        <v>10</v>
      </c>
      <c r="D374">
        <f ca="1"/>
        <v>0</v>
      </c>
      <c r="E374">
        <f ca="1"/>
        <v>2041</v>
      </c>
      <c r="F374">
        <f ca="1"/>
        <v>1</v>
      </c>
      <c r="G374">
        <f ca="1"/>
        <v>1</v>
      </c>
      <c r="H374">
        <f ca="1"/>
        <v>0</v>
      </c>
      <c r="I374">
        <f ca="1"/>
        <v>0</v>
      </c>
      <c r="J374">
        <f ca="1"/>
        <v>0</v>
      </c>
      <c r="K374">
        <f ca="1"/>
        <v>0</v>
      </c>
      <c r="L374">
        <f ca="1"/>
        <v>1</v>
      </c>
    </row>
    <row r="375" spans="1:12" x14ac:dyDescent="0.3">
      <c r="A375">
        <f ca="1"/>
        <v>357439929</v>
      </c>
      <c r="B375">
        <f ca="1"/>
        <v>21300</v>
      </c>
      <c r="C375">
        <f ca="1"/>
        <v>0</v>
      </c>
      <c r="D375">
        <f ca="1"/>
        <v>0</v>
      </c>
      <c r="E375">
        <f ca="1"/>
        <v>5201</v>
      </c>
      <c r="F375">
        <f ca="1"/>
        <v>2</v>
      </c>
      <c r="G375">
        <f ca="1"/>
        <v>1</v>
      </c>
      <c r="H375">
        <f ca="1"/>
        <v>0</v>
      </c>
      <c r="I375">
        <f ca="1"/>
        <v>0</v>
      </c>
      <c r="J375">
        <f ca="1"/>
        <v>1</v>
      </c>
      <c r="K375">
        <f ca="1"/>
        <v>0</v>
      </c>
      <c r="L375">
        <f ca="1"/>
        <v>1</v>
      </c>
    </row>
    <row r="376" spans="1:12" x14ac:dyDescent="0.3">
      <c r="A376">
        <f ca="1"/>
        <v>324247115</v>
      </c>
      <c r="B376">
        <f ca="1"/>
        <v>21300</v>
      </c>
      <c r="C376">
        <f ca="1"/>
        <v>0</v>
      </c>
      <c r="D376">
        <f ca="1"/>
        <v>0</v>
      </c>
      <c r="E376">
        <f ca="1"/>
        <v>5201</v>
      </c>
      <c r="F376">
        <f ca="1"/>
        <v>1</v>
      </c>
      <c r="G376">
        <f ca="1"/>
        <v>1</v>
      </c>
      <c r="H376">
        <f ca="1"/>
        <v>0</v>
      </c>
      <c r="I376">
        <f ca="1"/>
        <v>0</v>
      </c>
      <c r="J376">
        <f ca="1"/>
        <v>0</v>
      </c>
      <c r="K376">
        <f ca="1"/>
        <v>0</v>
      </c>
      <c r="L376">
        <f ca="1"/>
        <v>1</v>
      </c>
    </row>
    <row r="377" spans="1:12" x14ac:dyDescent="0.3">
      <c r="A377">
        <f ca="1"/>
        <v>878621553</v>
      </c>
      <c r="B377">
        <f ca="1"/>
        <v>21300</v>
      </c>
      <c r="C377">
        <f ca="1"/>
        <v>1</v>
      </c>
      <c r="D377">
        <f ca="1"/>
        <v>0</v>
      </c>
      <c r="E377">
        <f ca="1"/>
        <v>1300</v>
      </c>
      <c r="F377">
        <f ca="1"/>
        <v>2</v>
      </c>
      <c r="G377">
        <f ca="1"/>
        <v>1</v>
      </c>
      <c r="H377">
        <f ca="1"/>
        <v>0</v>
      </c>
      <c r="I377">
        <f ca="1"/>
        <v>0</v>
      </c>
      <c r="J377">
        <f ca="1"/>
        <v>1</v>
      </c>
      <c r="K377">
        <f ca="1"/>
        <v>0</v>
      </c>
      <c r="L377">
        <f ca="1"/>
        <v>15</v>
      </c>
    </row>
    <row r="378" spans="1:12" x14ac:dyDescent="0.3">
      <c r="A378">
        <f ca="1"/>
        <v>588157790</v>
      </c>
      <c r="B378">
        <f ca="1"/>
        <v>21300</v>
      </c>
      <c r="C378">
        <f ca="1"/>
        <v>2</v>
      </c>
      <c r="D378">
        <f ca="1"/>
        <v>0</v>
      </c>
      <c r="E378">
        <f ca="1"/>
        <v>5201</v>
      </c>
      <c r="F378">
        <f ca="1"/>
        <v>2</v>
      </c>
      <c r="G378">
        <f ca="1"/>
        <v>1</v>
      </c>
      <c r="H378">
        <f ca="1"/>
        <v>0</v>
      </c>
      <c r="I378">
        <f ca="1"/>
        <v>0</v>
      </c>
      <c r="J378">
        <f ca="1"/>
        <v>1</v>
      </c>
      <c r="K378">
        <f ca="1"/>
        <v>0</v>
      </c>
      <c r="L378">
        <f ca="1"/>
        <v>1</v>
      </c>
    </row>
    <row r="379" spans="1:12" x14ac:dyDescent="0.3">
      <c r="A379">
        <f ca="1"/>
        <v>685155657</v>
      </c>
      <c r="B379">
        <f ca="1"/>
        <v>21300</v>
      </c>
      <c r="C379">
        <f ca="1"/>
        <v>2</v>
      </c>
      <c r="D379">
        <f ca="1"/>
        <v>0</v>
      </c>
      <c r="E379">
        <f ca="1"/>
        <v>5201</v>
      </c>
      <c r="F379">
        <f ca="1"/>
        <v>1</v>
      </c>
      <c r="G379">
        <f ca="1"/>
        <v>1</v>
      </c>
      <c r="H379">
        <f ca="1"/>
        <v>0</v>
      </c>
      <c r="I379">
        <f ca="1"/>
        <v>1</v>
      </c>
      <c r="J379">
        <f ca="1"/>
        <v>0</v>
      </c>
      <c r="K379">
        <f ca="1"/>
        <v>0</v>
      </c>
      <c r="L379">
        <f ca="1"/>
        <v>1</v>
      </c>
    </row>
    <row r="380" spans="1:12" x14ac:dyDescent="0.3">
      <c r="A380">
        <f ca="1"/>
        <v>190120951</v>
      </c>
      <c r="B380">
        <f ca="1"/>
        <v>21300</v>
      </c>
      <c r="C380">
        <f ca="1"/>
        <v>9</v>
      </c>
      <c r="D380">
        <f ca="1"/>
        <v>0</v>
      </c>
      <c r="E380">
        <f ca="1"/>
        <v>5201</v>
      </c>
      <c r="F380">
        <f ca="1"/>
        <v>2</v>
      </c>
      <c r="G380">
        <f ca="1"/>
        <v>1</v>
      </c>
      <c r="H380">
        <f ca="1"/>
        <v>0</v>
      </c>
      <c r="I380">
        <f ca="1"/>
        <v>1</v>
      </c>
      <c r="J380">
        <f ca="1"/>
        <v>1</v>
      </c>
      <c r="K380">
        <f ca="1"/>
        <v>0</v>
      </c>
      <c r="L380">
        <f ca="1"/>
        <v>1</v>
      </c>
    </row>
    <row r="381" spans="1:12" x14ac:dyDescent="0.3">
      <c r="A381">
        <f ca="1"/>
        <v>38630704</v>
      </c>
      <c r="B381">
        <f ca="1"/>
        <v>21300</v>
      </c>
      <c r="C381">
        <f ca="1"/>
        <v>9</v>
      </c>
      <c r="D381">
        <f ca="1"/>
        <v>0</v>
      </c>
      <c r="E381">
        <f ca="1"/>
        <v>5201</v>
      </c>
      <c r="F381">
        <f ca="1"/>
        <v>1</v>
      </c>
      <c r="G381">
        <f ca="1"/>
        <v>1</v>
      </c>
      <c r="H381">
        <f ca="1"/>
        <v>0</v>
      </c>
      <c r="I381">
        <f ca="1"/>
        <v>0</v>
      </c>
      <c r="J381">
        <f ca="1"/>
        <v>0</v>
      </c>
      <c r="K381">
        <f ca="1"/>
        <v>0</v>
      </c>
      <c r="L381">
        <f ca="1"/>
        <v>1</v>
      </c>
    </row>
    <row r="382" spans="1:12" x14ac:dyDescent="0.3">
      <c r="A382">
        <f ca="1"/>
        <v>192846613</v>
      </c>
      <c r="B382">
        <f ca="1"/>
        <v>21300</v>
      </c>
      <c r="C382">
        <f ca="1"/>
        <v>10</v>
      </c>
      <c r="D382">
        <f ca="1"/>
        <v>0</v>
      </c>
      <c r="E382">
        <f ca="1"/>
        <v>2013</v>
      </c>
      <c r="F382">
        <f ca="1"/>
        <v>1</v>
      </c>
      <c r="G382">
        <f ca="1"/>
        <v>1</v>
      </c>
      <c r="H382">
        <f ca="1"/>
        <v>0</v>
      </c>
      <c r="I382">
        <f ca="1"/>
        <v>0</v>
      </c>
      <c r="J382">
        <f ca="1"/>
        <v>0</v>
      </c>
      <c r="K382">
        <f ca="1"/>
        <v>0</v>
      </c>
      <c r="L382">
        <f ca="1"/>
        <v>1</v>
      </c>
    </row>
    <row r="383" spans="1:12" x14ac:dyDescent="0.3">
      <c r="A383">
        <f ca="1"/>
        <v>602720585</v>
      </c>
      <c r="B383">
        <f ca="1"/>
        <v>21300</v>
      </c>
      <c r="C383">
        <f ca="1"/>
        <v>10</v>
      </c>
      <c r="D383">
        <f ca="1"/>
        <v>0</v>
      </c>
      <c r="E383">
        <f ca="1"/>
        <v>2031</v>
      </c>
      <c r="F383">
        <f ca="1"/>
        <v>1</v>
      </c>
      <c r="G383">
        <f ca="1"/>
        <v>1</v>
      </c>
      <c r="H383">
        <f ca="1"/>
        <v>0</v>
      </c>
      <c r="I383">
        <f ca="1"/>
        <v>0</v>
      </c>
      <c r="J383">
        <f ca="1"/>
        <v>0</v>
      </c>
      <c r="K383">
        <f ca="1"/>
        <v>0</v>
      </c>
      <c r="L383">
        <f ca="1"/>
        <v>2</v>
      </c>
    </row>
    <row r="384" spans="1:12" x14ac:dyDescent="0.3">
      <c r="A384">
        <f ca="1"/>
        <v>628126107</v>
      </c>
      <c r="B384">
        <f ca="1"/>
        <v>21310</v>
      </c>
      <c r="C384">
        <f ca="1"/>
        <v>0</v>
      </c>
      <c r="D384">
        <f ca="1"/>
        <v>0</v>
      </c>
      <c r="E384">
        <f ca="1"/>
        <v>5201</v>
      </c>
      <c r="F384">
        <f ca="1"/>
        <v>2</v>
      </c>
      <c r="G384">
        <f ca="1"/>
        <v>1</v>
      </c>
      <c r="H384">
        <f ca="1"/>
        <v>0</v>
      </c>
      <c r="I384">
        <f ca="1"/>
        <v>0</v>
      </c>
      <c r="J384">
        <f ca="1"/>
        <v>1</v>
      </c>
      <c r="K384">
        <f ca="1"/>
        <v>0</v>
      </c>
      <c r="L384">
        <f ca="1"/>
        <v>1</v>
      </c>
    </row>
    <row r="385" spans="1:12" x14ac:dyDescent="0.3">
      <c r="A385">
        <f ca="1"/>
        <v>532968176</v>
      </c>
      <c r="B385">
        <f ca="1"/>
        <v>21310</v>
      </c>
      <c r="C385">
        <f ca="1"/>
        <v>0</v>
      </c>
      <c r="D385">
        <f ca="1"/>
        <v>0</v>
      </c>
      <c r="E385">
        <f ca="1"/>
        <v>5201</v>
      </c>
      <c r="F385">
        <f ca="1"/>
        <v>1</v>
      </c>
      <c r="G385">
        <f ca="1"/>
        <v>1</v>
      </c>
      <c r="H385">
        <f ca="1"/>
        <v>0</v>
      </c>
      <c r="I385">
        <f ca="1"/>
        <v>0</v>
      </c>
      <c r="J385">
        <f ca="1"/>
        <v>0</v>
      </c>
      <c r="K385">
        <f ca="1"/>
        <v>0</v>
      </c>
      <c r="L385">
        <f ca="1"/>
        <v>1</v>
      </c>
    </row>
    <row r="386" spans="1:12" x14ac:dyDescent="0.3">
      <c r="A386">
        <f ca="1"/>
        <v>814631713</v>
      </c>
      <c r="B386">
        <f ca="1"/>
        <v>21310</v>
      </c>
      <c r="C386">
        <f ca="1"/>
        <v>1</v>
      </c>
      <c r="D386">
        <f ca="1"/>
        <v>0</v>
      </c>
      <c r="E386">
        <f ca="1"/>
        <v>1310</v>
      </c>
      <c r="F386">
        <f ca="1"/>
        <v>2</v>
      </c>
      <c r="G386">
        <f ca="1"/>
        <v>1</v>
      </c>
      <c r="H386">
        <f ca="1"/>
        <v>0</v>
      </c>
      <c r="I386">
        <f ca="1"/>
        <v>0</v>
      </c>
      <c r="J386">
        <f ca="1"/>
        <v>1</v>
      </c>
      <c r="K386">
        <f ca="1"/>
        <v>0</v>
      </c>
      <c r="L386">
        <f ca="1"/>
        <v>16</v>
      </c>
    </row>
    <row r="387" spans="1:12" x14ac:dyDescent="0.3">
      <c r="A387">
        <f ca="1"/>
        <v>785168489</v>
      </c>
      <c r="B387">
        <f ca="1"/>
        <v>21310</v>
      </c>
      <c r="C387">
        <f ca="1"/>
        <v>2</v>
      </c>
      <c r="D387">
        <f ca="1"/>
        <v>0</v>
      </c>
      <c r="E387">
        <f ca="1"/>
        <v>5201</v>
      </c>
      <c r="F387">
        <f ca="1"/>
        <v>2</v>
      </c>
      <c r="G387">
        <f ca="1"/>
        <v>1</v>
      </c>
      <c r="H387">
        <f ca="1"/>
        <v>0</v>
      </c>
      <c r="I387">
        <f ca="1"/>
        <v>0</v>
      </c>
      <c r="J387">
        <f ca="1"/>
        <v>1</v>
      </c>
      <c r="K387">
        <f ca="1"/>
        <v>0</v>
      </c>
      <c r="L387">
        <f ca="1"/>
        <v>1</v>
      </c>
    </row>
    <row r="388" spans="1:12" x14ac:dyDescent="0.3">
      <c r="A388">
        <f ca="1"/>
        <v>612691668</v>
      </c>
      <c r="B388">
        <f ca="1"/>
        <v>21310</v>
      </c>
      <c r="C388">
        <f ca="1"/>
        <v>2</v>
      </c>
      <c r="D388">
        <f ca="1"/>
        <v>0</v>
      </c>
      <c r="E388">
        <f ca="1"/>
        <v>5201</v>
      </c>
      <c r="F388">
        <f ca="1"/>
        <v>1</v>
      </c>
      <c r="G388">
        <f ca="1"/>
        <v>1</v>
      </c>
      <c r="H388">
        <f ca="1"/>
        <v>0</v>
      </c>
      <c r="I388">
        <f ca="1"/>
        <v>1</v>
      </c>
      <c r="J388">
        <f ca="1"/>
        <v>0</v>
      </c>
      <c r="K388">
        <f ca="1"/>
        <v>0</v>
      </c>
      <c r="L388">
        <f ca="1"/>
        <v>1</v>
      </c>
    </row>
    <row r="389" spans="1:12" x14ac:dyDescent="0.3">
      <c r="A389">
        <f ca="1"/>
        <v>565431428</v>
      </c>
      <c r="B389">
        <f ca="1"/>
        <v>21310</v>
      </c>
      <c r="C389">
        <f ca="1"/>
        <v>9</v>
      </c>
      <c r="D389">
        <f ca="1"/>
        <v>0</v>
      </c>
      <c r="E389">
        <f ca="1"/>
        <v>5201</v>
      </c>
      <c r="F389">
        <f ca="1"/>
        <v>2</v>
      </c>
      <c r="G389">
        <f ca="1"/>
        <v>1</v>
      </c>
      <c r="H389">
        <f ca="1"/>
        <v>0</v>
      </c>
      <c r="I389">
        <f ca="1"/>
        <v>1</v>
      </c>
      <c r="J389">
        <f ca="1"/>
        <v>1</v>
      </c>
      <c r="K389">
        <f ca="1"/>
        <v>0</v>
      </c>
      <c r="L389">
        <f ca="1"/>
        <v>1</v>
      </c>
    </row>
    <row r="390" spans="1:12" x14ac:dyDescent="0.3">
      <c r="A390">
        <f ca="1"/>
        <v>457691541</v>
      </c>
      <c r="B390">
        <f ca="1"/>
        <v>21310</v>
      </c>
      <c r="C390">
        <f ca="1"/>
        <v>9</v>
      </c>
      <c r="D390">
        <f ca="1"/>
        <v>0</v>
      </c>
      <c r="E390">
        <f ca="1"/>
        <v>5201</v>
      </c>
      <c r="F390">
        <f ca="1"/>
        <v>1</v>
      </c>
      <c r="G390">
        <f ca="1"/>
        <v>1</v>
      </c>
      <c r="H390">
        <f ca="1"/>
        <v>0</v>
      </c>
      <c r="I390">
        <f ca="1"/>
        <v>0</v>
      </c>
      <c r="J390">
        <f ca="1"/>
        <v>0</v>
      </c>
      <c r="K390">
        <f ca="1"/>
        <v>0</v>
      </c>
      <c r="L390">
        <f ca="1"/>
        <v>1</v>
      </c>
    </row>
    <row r="391" spans="1:12" x14ac:dyDescent="0.3">
      <c r="A391">
        <f ca="1"/>
        <v>508028058</v>
      </c>
      <c r="B391">
        <f ca="1"/>
        <v>21310</v>
      </c>
      <c r="C391">
        <f ca="1"/>
        <v>10</v>
      </c>
      <c r="D391">
        <f ca="1"/>
        <v>0</v>
      </c>
      <c r="E391">
        <f ca="1"/>
        <v>2011</v>
      </c>
      <c r="F391">
        <f ca="1"/>
        <v>1</v>
      </c>
      <c r="G391">
        <f ca="1"/>
        <v>1</v>
      </c>
      <c r="H391">
        <f ca="1"/>
        <v>0</v>
      </c>
      <c r="I391">
        <f ca="1"/>
        <v>0</v>
      </c>
      <c r="J391">
        <f ca="1"/>
        <v>0</v>
      </c>
      <c r="K391">
        <f ca="1"/>
        <v>0</v>
      </c>
      <c r="L391">
        <f ca="1"/>
        <v>3</v>
      </c>
    </row>
    <row r="392" spans="1:12" x14ac:dyDescent="0.3">
      <c r="A392">
        <f ca="1"/>
        <v>556876056</v>
      </c>
      <c r="B392">
        <f ca="1"/>
        <v>21310</v>
      </c>
      <c r="C392">
        <f ca="1"/>
        <v>10</v>
      </c>
      <c r="D392">
        <f ca="1"/>
        <v>0</v>
      </c>
      <c r="E392">
        <f ca="1"/>
        <v>2012</v>
      </c>
      <c r="F392">
        <f ca="1"/>
        <v>1</v>
      </c>
      <c r="G392">
        <f ca="1"/>
        <v>1</v>
      </c>
      <c r="H392">
        <f ca="1"/>
        <v>0</v>
      </c>
      <c r="I392">
        <f ca="1"/>
        <v>0</v>
      </c>
      <c r="J392">
        <f ca="1"/>
        <v>0</v>
      </c>
      <c r="K392">
        <f ca="1"/>
        <v>0</v>
      </c>
      <c r="L392">
        <f ca="1"/>
        <v>1</v>
      </c>
    </row>
    <row r="393" spans="1:12" x14ac:dyDescent="0.3">
      <c r="A393">
        <f ca="1"/>
        <v>351138146</v>
      </c>
      <c r="B393">
        <f ca="1"/>
        <v>21320</v>
      </c>
      <c r="C393">
        <f ca="1"/>
        <v>0</v>
      </c>
      <c r="D393">
        <f ca="1"/>
        <v>0</v>
      </c>
      <c r="E393">
        <f ca="1"/>
        <v>5201</v>
      </c>
      <c r="F393">
        <f ca="1"/>
        <v>2</v>
      </c>
      <c r="G393">
        <f ca="1"/>
        <v>1</v>
      </c>
      <c r="H393">
        <f ca="1"/>
        <v>0</v>
      </c>
      <c r="I393">
        <f ca="1"/>
        <v>0</v>
      </c>
      <c r="J393">
        <f ca="1"/>
        <v>1</v>
      </c>
      <c r="K393">
        <f ca="1"/>
        <v>0</v>
      </c>
      <c r="L393">
        <f ca="1"/>
        <v>1</v>
      </c>
    </row>
    <row r="394" spans="1:12" x14ac:dyDescent="0.3">
      <c r="A394">
        <f ca="1"/>
        <v>305794623</v>
      </c>
      <c r="B394">
        <f ca="1"/>
        <v>21320</v>
      </c>
      <c r="C394">
        <f ca="1"/>
        <v>0</v>
      </c>
      <c r="D394">
        <f ca="1"/>
        <v>0</v>
      </c>
      <c r="E394">
        <f ca="1"/>
        <v>5201</v>
      </c>
      <c r="F394">
        <f ca="1"/>
        <v>1</v>
      </c>
      <c r="G394">
        <f ca="1"/>
        <v>1</v>
      </c>
      <c r="H394">
        <f ca="1"/>
        <v>0</v>
      </c>
      <c r="I394">
        <f ca="1"/>
        <v>0</v>
      </c>
      <c r="J394">
        <f ca="1"/>
        <v>0</v>
      </c>
      <c r="K394">
        <f ca="1"/>
        <v>0</v>
      </c>
      <c r="L394">
        <f ca="1"/>
        <v>1</v>
      </c>
    </row>
    <row r="395" spans="1:12" x14ac:dyDescent="0.3">
      <c r="A395">
        <f ca="1"/>
        <v>941157335</v>
      </c>
      <c r="B395">
        <f ca="1"/>
        <v>21320</v>
      </c>
      <c r="C395">
        <f ca="1"/>
        <v>1</v>
      </c>
      <c r="D395">
        <f ca="1"/>
        <v>0</v>
      </c>
      <c r="E395">
        <f ca="1"/>
        <v>1320</v>
      </c>
      <c r="F395">
        <f ca="1"/>
        <v>2</v>
      </c>
      <c r="G395">
        <f ca="1"/>
        <v>1</v>
      </c>
      <c r="H395">
        <f ca="1"/>
        <v>0</v>
      </c>
      <c r="I395">
        <f ca="1"/>
        <v>0</v>
      </c>
      <c r="J395">
        <f ca="1"/>
        <v>1</v>
      </c>
      <c r="K395">
        <f ca="1"/>
        <v>0</v>
      </c>
      <c r="L395">
        <f ca="1"/>
        <v>15</v>
      </c>
    </row>
    <row r="396" spans="1:12" x14ac:dyDescent="0.3">
      <c r="A396">
        <f ca="1"/>
        <v>888633644</v>
      </c>
      <c r="B396">
        <f ca="1"/>
        <v>21320</v>
      </c>
      <c r="C396">
        <f ca="1"/>
        <v>2</v>
      </c>
      <c r="D396">
        <f ca="1"/>
        <v>0</v>
      </c>
      <c r="E396">
        <f ca="1"/>
        <v>5201</v>
      </c>
      <c r="F396">
        <f ca="1"/>
        <v>2</v>
      </c>
      <c r="G396">
        <f ca="1"/>
        <v>1</v>
      </c>
      <c r="H396">
        <f ca="1"/>
        <v>0</v>
      </c>
      <c r="I396">
        <f ca="1"/>
        <v>0</v>
      </c>
      <c r="J396">
        <f ca="1"/>
        <v>1</v>
      </c>
      <c r="K396">
        <f ca="1"/>
        <v>0</v>
      </c>
      <c r="L396">
        <f ca="1"/>
        <v>1</v>
      </c>
    </row>
    <row r="397" spans="1:12" x14ac:dyDescent="0.3">
      <c r="A397">
        <f ca="1"/>
        <v>395854415</v>
      </c>
      <c r="B397">
        <f ca="1"/>
        <v>21320</v>
      </c>
      <c r="C397">
        <f ca="1"/>
        <v>2</v>
      </c>
      <c r="D397">
        <f ca="1"/>
        <v>0</v>
      </c>
      <c r="E397">
        <f ca="1"/>
        <v>5201</v>
      </c>
      <c r="F397">
        <f ca="1"/>
        <v>1</v>
      </c>
      <c r="G397">
        <f ca="1"/>
        <v>1</v>
      </c>
      <c r="H397">
        <f ca="1"/>
        <v>0</v>
      </c>
      <c r="I397">
        <f ca="1"/>
        <v>1</v>
      </c>
      <c r="J397">
        <f ca="1"/>
        <v>0</v>
      </c>
      <c r="K397">
        <f ca="1"/>
        <v>0</v>
      </c>
      <c r="L397">
        <f ca="1"/>
        <v>1</v>
      </c>
    </row>
    <row r="398" spans="1:12" x14ac:dyDescent="0.3">
      <c r="A398">
        <f ca="1"/>
        <v>609133596</v>
      </c>
      <c r="B398">
        <f ca="1"/>
        <v>21320</v>
      </c>
      <c r="C398">
        <f ca="1"/>
        <v>9</v>
      </c>
      <c r="D398">
        <f ca="1"/>
        <v>0</v>
      </c>
      <c r="E398">
        <f ca="1"/>
        <v>5201</v>
      </c>
      <c r="F398">
        <f ca="1"/>
        <v>2</v>
      </c>
      <c r="G398">
        <f ca="1"/>
        <v>1</v>
      </c>
      <c r="H398">
        <f ca="1"/>
        <v>0</v>
      </c>
      <c r="I398">
        <f ca="1"/>
        <v>1</v>
      </c>
      <c r="J398">
        <f ca="1"/>
        <v>1</v>
      </c>
      <c r="K398">
        <f ca="1"/>
        <v>0</v>
      </c>
      <c r="L398">
        <f ca="1"/>
        <v>1</v>
      </c>
    </row>
    <row r="399" spans="1:12" x14ac:dyDescent="0.3">
      <c r="A399">
        <f ca="1"/>
        <v>432255663</v>
      </c>
      <c r="B399">
        <f ca="1"/>
        <v>21320</v>
      </c>
      <c r="C399">
        <f ca="1"/>
        <v>9</v>
      </c>
      <c r="D399">
        <f ca="1"/>
        <v>0</v>
      </c>
      <c r="E399">
        <f ca="1"/>
        <v>5201</v>
      </c>
      <c r="F399">
        <f ca="1"/>
        <v>1</v>
      </c>
      <c r="G399">
        <f ca="1"/>
        <v>1</v>
      </c>
      <c r="H399">
        <f ca="1"/>
        <v>0</v>
      </c>
      <c r="I399">
        <f ca="1"/>
        <v>0</v>
      </c>
      <c r="J399">
        <f ca="1"/>
        <v>0</v>
      </c>
      <c r="K399">
        <f ca="1"/>
        <v>0</v>
      </c>
      <c r="L399">
        <f ca="1"/>
        <v>1</v>
      </c>
    </row>
    <row r="400" spans="1:12" x14ac:dyDescent="0.3">
      <c r="A400">
        <f ca="1"/>
        <v>289042056</v>
      </c>
      <c r="B400">
        <f ca="1"/>
        <v>21320</v>
      </c>
      <c r="C400">
        <f ca="1"/>
        <v>10</v>
      </c>
      <c r="D400">
        <f ca="1"/>
        <v>0</v>
      </c>
      <c r="E400">
        <f ca="1"/>
        <v>2011</v>
      </c>
      <c r="F400">
        <f ca="1"/>
        <v>1</v>
      </c>
      <c r="G400">
        <f ca="1"/>
        <v>1</v>
      </c>
      <c r="H400">
        <f ca="1"/>
        <v>0</v>
      </c>
      <c r="I400">
        <f ca="1"/>
        <v>0</v>
      </c>
      <c r="J400">
        <f ca="1"/>
        <v>0</v>
      </c>
      <c r="K400">
        <f ca="1"/>
        <v>0</v>
      </c>
      <c r="L400">
        <f ca="1"/>
        <v>2</v>
      </c>
    </row>
    <row r="401" spans="1:12" x14ac:dyDescent="0.3">
      <c r="A401">
        <f ca="1"/>
        <v>706050307</v>
      </c>
      <c r="B401">
        <f ca="1"/>
        <v>21320</v>
      </c>
      <c r="C401">
        <f ca="1"/>
        <v>10</v>
      </c>
      <c r="D401">
        <f ca="1"/>
        <v>0</v>
      </c>
      <c r="E401">
        <f ca="1"/>
        <v>2031</v>
      </c>
      <c r="F401">
        <f ca="1"/>
        <v>1</v>
      </c>
      <c r="G401">
        <f ca="1"/>
        <v>1</v>
      </c>
      <c r="H401">
        <f ca="1"/>
        <v>0</v>
      </c>
      <c r="I401">
        <f ca="1"/>
        <v>0</v>
      </c>
      <c r="J401">
        <f ca="1"/>
        <v>0</v>
      </c>
      <c r="K401">
        <f ca="1"/>
        <v>0</v>
      </c>
      <c r="L401">
        <f ca="1"/>
        <v>2</v>
      </c>
    </row>
    <row r="402" spans="1:12" x14ac:dyDescent="0.3">
      <c r="A402">
        <f ca="1"/>
        <v>327955792</v>
      </c>
      <c r="B402">
        <f ca="1"/>
        <v>21320</v>
      </c>
      <c r="C402">
        <f ca="1"/>
        <v>10</v>
      </c>
      <c r="D402">
        <f ca="1"/>
        <v>0</v>
      </c>
      <c r="E402">
        <f ca="1"/>
        <v>2032</v>
      </c>
      <c r="F402">
        <f ca="1"/>
        <v>1</v>
      </c>
      <c r="G402">
        <f ca="1"/>
        <v>1</v>
      </c>
      <c r="H402">
        <f ca="1"/>
        <v>0</v>
      </c>
      <c r="I402">
        <f ca="1"/>
        <v>0</v>
      </c>
      <c r="J402">
        <f ca="1"/>
        <v>0</v>
      </c>
      <c r="K402">
        <f ca="1"/>
        <v>0</v>
      </c>
      <c r="L402">
        <f ca="1"/>
        <v>1</v>
      </c>
    </row>
    <row r="403" spans="1:12" x14ac:dyDescent="0.3">
      <c r="A403">
        <f ca="1"/>
        <v>179239236</v>
      </c>
      <c r="B403">
        <f ca="1"/>
        <v>21330</v>
      </c>
      <c r="C403">
        <f ca="1"/>
        <v>0</v>
      </c>
      <c r="D403">
        <f ca="1"/>
        <v>0</v>
      </c>
      <c r="E403">
        <f ca="1"/>
        <v>5201</v>
      </c>
      <c r="F403">
        <f ca="1"/>
        <v>2</v>
      </c>
      <c r="G403">
        <f ca="1"/>
        <v>1</v>
      </c>
      <c r="H403">
        <f ca="1"/>
        <v>0</v>
      </c>
      <c r="I403">
        <f ca="1"/>
        <v>0</v>
      </c>
      <c r="J403">
        <f ca="1"/>
        <v>1</v>
      </c>
      <c r="K403">
        <f ca="1"/>
        <v>0</v>
      </c>
      <c r="L403">
        <f ca="1"/>
        <v>1</v>
      </c>
    </row>
    <row r="404" spans="1:12" x14ac:dyDescent="0.3">
      <c r="A404">
        <f ca="1"/>
        <v>680464570</v>
      </c>
      <c r="B404">
        <f ca="1"/>
        <v>21330</v>
      </c>
      <c r="C404">
        <f ca="1"/>
        <v>0</v>
      </c>
      <c r="D404">
        <f ca="1"/>
        <v>0</v>
      </c>
      <c r="E404">
        <f ca="1"/>
        <v>5201</v>
      </c>
      <c r="F404">
        <f ca="1"/>
        <v>1</v>
      </c>
      <c r="G404">
        <f ca="1"/>
        <v>1</v>
      </c>
      <c r="H404">
        <f ca="1"/>
        <v>0</v>
      </c>
      <c r="I404">
        <f ca="1"/>
        <v>0</v>
      </c>
      <c r="J404">
        <f ca="1"/>
        <v>0</v>
      </c>
      <c r="K404">
        <f ca="1"/>
        <v>0</v>
      </c>
      <c r="L404">
        <f ca="1"/>
        <v>1</v>
      </c>
    </row>
    <row r="405" spans="1:12" x14ac:dyDescent="0.3">
      <c r="A405">
        <f ca="1"/>
        <v>964156470</v>
      </c>
      <c r="B405">
        <f ca="1"/>
        <v>21330</v>
      </c>
      <c r="C405">
        <f ca="1"/>
        <v>1</v>
      </c>
      <c r="D405">
        <f ca="1"/>
        <v>0</v>
      </c>
      <c r="E405">
        <f ca="1"/>
        <v>1330</v>
      </c>
      <c r="F405">
        <f ca="1"/>
        <v>2</v>
      </c>
      <c r="G405">
        <f ca="1"/>
        <v>1</v>
      </c>
      <c r="H405">
        <f ca="1"/>
        <v>0</v>
      </c>
      <c r="I405">
        <f ca="1"/>
        <v>0</v>
      </c>
      <c r="J405">
        <f ca="1"/>
        <v>1</v>
      </c>
      <c r="K405">
        <f ca="1"/>
        <v>0</v>
      </c>
      <c r="L405">
        <f ca="1"/>
        <v>9</v>
      </c>
    </row>
    <row r="406" spans="1:12" x14ac:dyDescent="0.3">
      <c r="A406">
        <f ca="1"/>
        <v>539103170</v>
      </c>
      <c r="B406">
        <f ca="1"/>
        <v>21330</v>
      </c>
      <c r="C406">
        <f ca="1"/>
        <v>2</v>
      </c>
      <c r="D406">
        <f ca="1"/>
        <v>0</v>
      </c>
      <c r="E406">
        <f ca="1"/>
        <v>5201</v>
      </c>
      <c r="F406">
        <f ca="1"/>
        <v>2</v>
      </c>
      <c r="G406">
        <f ca="1"/>
        <v>1</v>
      </c>
      <c r="H406">
        <f ca="1"/>
        <v>0</v>
      </c>
      <c r="I406">
        <f ca="1"/>
        <v>0</v>
      </c>
      <c r="J406">
        <f ca="1"/>
        <v>1</v>
      </c>
      <c r="K406">
        <f ca="1"/>
        <v>0</v>
      </c>
      <c r="L406">
        <f ca="1"/>
        <v>1</v>
      </c>
    </row>
    <row r="407" spans="1:12" x14ac:dyDescent="0.3">
      <c r="A407">
        <f ca="1"/>
        <v>603605326</v>
      </c>
      <c r="B407">
        <f ca="1"/>
        <v>21330</v>
      </c>
      <c r="C407">
        <f ca="1"/>
        <v>2</v>
      </c>
      <c r="D407">
        <f ca="1"/>
        <v>0</v>
      </c>
      <c r="E407">
        <f ca="1"/>
        <v>5201</v>
      </c>
      <c r="F407">
        <f ca="1"/>
        <v>1</v>
      </c>
      <c r="G407">
        <f ca="1"/>
        <v>1</v>
      </c>
      <c r="H407">
        <f ca="1"/>
        <v>0</v>
      </c>
      <c r="I407">
        <f ca="1"/>
        <v>1</v>
      </c>
      <c r="J407">
        <f ca="1"/>
        <v>0</v>
      </c>
      <c r="K407">
        <f ca="1"/>
        <v>0</v>
      </c>
      <c r="L407">
        <f ca="1"/>
        <v>1</v>
      </c>
    </row>
    <row r="408" spans="1:12" x14ac:dyDescent="0.3">
      <c r="A408">
        <f ca="1"/>
        <v>497170454</v>
      </c>
      <c r="B408">
        <f ca="1"/>
        <v>21330</v>
      </c>
      <c r="C408">
        <f ca="1"/>
        <v>9</v>
      </c>
      <c r="D408">
        <f ca="1"/>
        <v>0</v>
      </c>
      <c r="E408">
        <f ca="1"/>
        <v>5201</v>
      </c>
      <c r="F408">
        <f ca="1"/>
        <v>2</v>
      </c>
      <c r="G408">
        <f ca="1"/>
        <v>1</v>
      </c>
      <c r="H408">
        <f ca="1"/>
        <v>0</v>
      </c>
      <c r="I408">
        <f ca="1"/>
        <v>1</v>
      </c>
      <c r="J408">
        <f ca="1"/>
        <v>1</v>
      </c>
      <c r="K408">
        <f ca="1"/>
        <v>0</v>
      </c>
      <c r="L408">
        <f ca="1"/>
        <v>1</v>
      </c>
    </row>
    <row r="409" spans="1:12" x14ac:dyDescent="0.3">
      <c r="A409">
        <f ca="1"/>
        <v>72906890</v>
      </c>
      <c r="B409">
        <f ca="1"/>
        <v>21330</v>
      </c>
      <c r="C409">
        <f ca="1"/>
        <v>9</v>
      </c>
      <c r="D409">
        <f ca="1"/>
        <v>0</v>
      </c>
      <c r="E409">
        <f ca="1"/>
        <v>5201</v>
      </c>
      <c r="F409">
        <f ca="1"/>
        <v>1</v>
      </c>
      <c r="G409">
        <f ca="1"/>
        <v>1</v>
      </c>
      <c r="H409">
        <f ca="1"/>
        <v>0</v>
      </c>
      <c r="I409">
        <f ca="1"/>
        <v>0</v>
      </c>
      <c r="J409">
        <f ca="1"/>
        <v>0</v>
      </c>
      <c r="K409">
        <f ca="1"/>
        <v>0</v>
      </c>
      <c r="L409">
        <f ca="1"/>
        <v>1</v>
      </c>
    </row>
    <row r="410" spans="1:12" x14ac:dyDescent="0.3">
      <c r="A410">
        <f ca="1"/>
        <v>155880296</v>
      </c>
      <c r="B410">
        <f ca="1"/>
        <v>21330</v>
      </c>
      <c r="C410">
        <f ca="1"/>
        <v>10</v>
      </c>
      <c r="D410">
        <f ca="1"/>
        <v>0</v>
      </c>
      <c r="E410">
        <f ca="1"/>
        <v>2012</v>
      </c>
      <c r="F410">
        <f ca="1"/>
        <v>1</v>
      </c>
      <c r="G410">
        <f ca="1"/>
        <v>1</v>
      </c>
      <c r="H410">
        <f ca="1"/>
        <v>0</v>
      </c>
      <c r="I410">
        <f ca="1"/>
        <v>0</v>
      </c>
      <c r="J410">
        <f ca="1"/>
        <v>0</v>
      </c>
      <c r="K410">
        <f ca="1"/>
        <v>0</v>
      </c>
      <c r="L410">
        <f ca="1"/>
        <v>2</v>
      </c>
    </row>
    <row r="411" spans="1:12" x14ac:dyDescent="0.3">
      <c r="A411">
        <f ca="1"/>
        <v>634851884</v>
      </c>
      <c r="B411">
        <f ca="1"/>
        <v>21330</v>
      </c>
      <c r="C411">
        <f ca="1"/>
        <v>10</v>
      </c>
      <c r="D411">
        <f ca="1"/>
        <v>0</v>
      </c>
      <c r="E411">
        <f ca="1"/>
        <v>2033</v>
      </c>
      <c r="F411">
        <f ca="1"/>
        <v>1</v>
      </c>
      <c r="G411">
        <f ca="1"/>
        <v>1</v>
      </c>
      <c r="H411">
        <f ca="1"/>
        <v>0</v>
      </c>
      <c r="I411">
        <f ca="1"/>
        <v>0</v>
      </c>
      <c r="J411">
        <f ca="1"/>
        <v>0</v>
      </c>
      <c r="K411">
        <f ca="1"/>
        <v>0</v>
      </c>
      <c r="L411">
        <f ca="1"/>
        <v>1</v>
      </c>
    </row>
    <row r="412" spans="1:12" x14ac:dyDescent="0.3">
      <c r="A412">
        <f ca="1"/>
        <v>157744974</v>
      </c>
      <c r="B412">
        <f ca="1"/>
        <v>21400</v>
      </c>
      <c r="C412">
        <f ca="1"/>
        <v>0</v>
      </c>
      <c r="D412">
        <f ca="1"/>
        <v>0</v>
      </c>
      <c r="E412">
        <f ca="1"/>
        <v>5201</v>
      </c>
      <c r="F412">
        <f ca="1"/>
        <v>2</v>
      </c>
      <c r="G412">
        <f ca="1"/>
        <v>1</v>
      </c>
      <c r="H412">
        <f ca="1"/>
        <v>0</v>
      </c>
      <c r="I412">
        <f ca="1"/>
        <v>0</v>
      </c>
      <c r="J412">
        <f ca="1"/>
        <v>1</v>
      </c>
      <c r="K412">
        <f ca="1"/>
        <v>0</v>
      </c>
      <c r="L412">
        <f ca="1"/>
        <v>1</v>
      </c>
    </row>
    <row r="413" spans="1:12" x14ac:dyDescent="0.3">
      <c r="A413">
        <f ca="1"/>
        <v>219159709</v>
      </c>
      <c r="B413">
        <f ca="1"/>
        <v>21400</v>
      </c>
      <c r="C413">
        <f ca="1"/>
        <v>0</v>
      </c>
      <c r="D413">
        <f ca="1"/>
        <v>0</v>
      </c>
      <c r="E413">
        <f ca="1"/>
        <v>5201</v>
      </c>
      <c r="F413">
        <f ca="1"/>
        <v>1</v>
      </c>
      <c r="G413">
        <f ca="1"/>
        <v>1</v>
      </c>
      <c r="H413">
        <f ca="1"/>
        <v>0</v>
      </c>
      <c r="I413">
        <f ca="1"/>
        <v>0</v>
      </c>
      <c r="J413">
        <f ca="1"/>
        <v>0</v>
      </c>
      <c r="K413">
        <f ca="1"/>
        <v>0</v>
      </c>
      <c r="L413">
        <f ca="1"/>
        <v>1</v>
      </c>
    </row>
    <row r="414" spans="1:12" x14ac:dyDescent="0.3">
      <c r="A414">
        <f ca="1"/>
        <v>729844464</v>
      </c>
      <c r="B414">
        <f ca="1"/>
        <v>21400</v>
      </c>
      <c r="C414">
        <f ca="1"/>
        <v>1</v>
      </c>
      <c r="D414">
        <f ca="1"/>
        <v>0</v>
      </c>
      <c r="E414">
        <f ca="1"/>
        <v>1400</v>
      </c>
      <c r="F414">
        <f ca="1"/>
        <v>2</v>
      </c>
      <c r="G414">
        <f ca="1"/>
        <v>1</v>
      </c>
      <c r="H414">
        <f ca="1"/>
        <v>0</v>
      </c>
      <c r="I414">
        <f ca="1"/>
        <v>0</v>
      </c>
      <c r="J414">
        <f ca="1"/>
        <v>1</v>
      </c>
      <c r="K414">
        <f ca="1"/>
        <v>0</v>
      </c>
      <c r="L414">
        <f ca="1"/>
        <v>15</v>
      </c>
    </row>
    <row r="415" spans="1:12" x14ac:dyDescent="0.3">
      <c r="A415">
        <f ca="1"/>
        <v>854225892</v>
      </c>
      <c r="B415">
        <f ca="1"/>
        <v>21400</v>
      </c>
      <c r="C415">
        <f ca="1"/>
        <v>2</v>
      </c>
      <c r="D415">
        <f ca="1"/>
        <v>0</v>
      </c>
      <c r="E415">
        <f ca="1"/>
        <v>5201</v>
      </c>
      <c r="F415">
        <f ca="1"/>
        <v>2</v>
      </c>
      <c r="G415">
        <f ca="1"/>
        <v>1</v>
      </c>
      <c r="H415">
        <f ca="1"/>
        <v>0</v>
      </c>
      <c r="I415">
        <f ca="1"/>
        <v>0</v>
      </c>
      <c r="J415">
        <f ca="1"/>
        <v>1</v>
      </c>
      <c r="K415">
        <f ca="1"/>
        <v>0</v>
      </c>
      <c r="L415">
        <f ca="1"/>
        <v>1</v>
      </c>
    </row>
    <row r="416" spans="1:12" x14ac:dyDescent="0.3">
      <c r="A416">
        <f ca="1"/>
        <v>953275830</v>
      </c>
      <c r="B416">
        <f ca="1"/>
        <v>21400</v>
      </c>
      <c r="C416">
        <f ca="1"/>
        <v>2</v>
      </c>
      <c r="D416">
        <f ca="1"/>
        <v>0</v>
      </c>
      <c r="E416">
        <f ca="1"/>
        <v>5201</v>
      </c>
      <c r="F416">
        <f ca="1"/>
        <v>1</v>
      </c>
      <c r="G416">
        <f ca="1"/>
        <v>1</v>
      </c>
      <c r="H416">
        <f ca="1"/>
        <v>0</v>
      </c>
      <c r="I416">
        <f ca="1"/>
        <v>1</v>
      </c>
      <c r="J416">
        <f ca="1"/>
        <v>0</v>
      </c>
      <c r="K416">
        <f ca="1"/>
        <v>0</v>
      </c>
      <c r="L416">
        <f ca="1"/>
        <v>1</v>
      </c>
    </row>
    <row r="417" spans="1:12" x14ac:dyDescent="0.3">
      <c r="A417">
        <f ca="1"/>
        <v>261997058</v>
      </c>
      <c r="B417">
        <f ca="1"/>
        <v>21400</v>
      </c>
      <c r="C417">
        <f ca="1"/>
        <v>9</v>
      </c>
      <c r="D417">
        <f ca="1"/>
        <v>0</v>
      </c>
      <c r="E417">
        <f ca="1"/>
        <v>5201</v>
      </c>
      <c r="F417">
        <f ca="1"/>
        <v>2</v>
      </c>
      <c r="G417">
        <f ca="1"/>
        <v>1</v>
      </c>
      <c r="H417">
        <f ca="1"/>
        <v>0</v>
      </c>
      <c r="I417">
        <f ca="1"/>
        <v>1</v>
      </c>
      <c r="J417">
        <f ca="1"/>
        <v>1</v>
      </c>
      <c r="K417">
        <f ca="1"/>
        <v>0</v>
      </c>
      <c r="L417">
        <f ca="1"/>
        <v>1</v>
      </c>
    </row>
    <row r="418" spans="1:12" x14ac:dyDescent="0.3">
      <c r="A418">
        <f ca="1"/>
        <v>683383369</v>
      </c>
      <c r="B418">
        <f ca="1"/>
        <v>21400</v>
      </c>
      <c r="C418">
        <f ca="1"/>
        <v>9</v>
      </c>
      <c r="D418">
        <f ca="1"/>
        <v>0</v>
      </c>
      <c r="E418">
        <f ca="1"/>
        <v>5201</v>
      </c>
      <c r="F418">
        <f ca="1"/>
        <v>1</v>
      </c>
      <c r="G418">
        <f ca="1"/>
        <v>1</v>
      </c>
      <c r="H418">
        <f ca="1"/>
        <v>0</v>
      </c>
      <c r="I418">
        <f ca="1"/>
        <v>0</v>
      </c>
      <c r="J418">
        <f ca="1"/>
        <v>0</v>
      </c>
      <c r="K418">
        <f ca="1"/>
        <v>0</v>
      </c>
      <c r="L418">
        <f ca="1"/>
        <v>1</v>
      </c>
    </row>
    <row r="419" spans="1:12" x14ac:dyDescent="0.3">
      <c r="A419">
        <f ca="1"/>
        <v>792893072</v>
      </c>
      <c r="B419">
        <f ca="1"/>
        <v>21400</v>
      </c>
      <c r="C419">
        <f ca="1"/>
        <v>10</v>
      </c>
      <c r="D419">
        <f ca="1"/>
        <v>0</v>
      </c>
      <c r="E419">
        <f ca="1"/>
        <v>2031</v>
      </c>
      <c r="F419">
        <f ca="1"/>
        <v>1</v>
      </c>
      <c r="G419">
        <f ca="1"/>
        <v>1</v>
      </c>
      <c r="H419">
        <f ca="1"/>
        <v>0</v>
      </c>
      <c r="I419">
        <f ca="1"/>
        <v>0</v>
      </c>
      <c r="J419">
        <f ca="1"/>
        <v>0</v>
      </c>
      <c r="K419">
        <f ca="1"/>
        <v>0</v>
      </c>
      <c r="L419">
        <f ca="1"/>
        <v>1</v>
      </c>
    </row>
    <row r="420" spans="1:12" x14ac:dyDescent="0.3">
      <c r="A420">
        <f ca="1"/>
        <v>562613707</v>
      </c>
      <c r="B420">
        <f ca="1"/>
        <v>21400</v>
      </c>
      <c r="C420">
        <f ca="1"/>
        <v>10</v>
      </c>
      <c r="D420">
        <f ca="1"/>
        <v>0</v>
      </c>
      <c r="E420">
        <f ca="1"/>
        <v>2032</v>
      </c>
      <c r="F420">
        <f ca="1"/>
        <v>1</v>
      </c>
      <c r="G420">
        <f ca="1"/>
        <v>1</v>
      </c>
      <c r="H420">
        <f ca="1"/>
        <v>0</v>
      </c>
      <c r="I420">
        <f ca="1"/>
        <v>0</v>
      </c>
      <c r="J420">
        <f ca="1"/>
        <v>0</v>
      </c>
      <c r="K420">
        <f ca="1"/>
        <v>0</v>
      </c>
      <c r="L420">
        <f ca="1"/>
        <v>1</v>
      </c>
    </row>
    <row r="421" spans="1:12" x14ac:dyDescent="0.3">
      <c r="A421">
        <f ca="1"/>
        <v>68422059</v>
      </c>
      <c r="B421">
        <f ca="1"/>
        <v>21400</v>
      </c>
      <c r="C421">
        <f ca="1"/>
        <v>10</v>
      </c>
      <c r="D421">
        <f ca="1"/>
        <v>0</v>
      </c>
      <c r="E421">
        <f ca="1"/>
        <v>2033</v>
      </c>
      <c r="F421">
        <f ca="1"/>
        <v>1</v>
      </c>
      <c r="G421">
        <f ca="1"/>
        <v>1</v>
      </c>
      <c r="H421">
        <f ca="1"/>
        <v>0</v>
      </c>
      <c r="I421">
        <f ca="1"/>
        <v>0</v>
      </c>
      <c r="J421">
        <f ca="1"/>
        <v>0</v>
      </c>
      <c r="K421">
        <f ca="1"/>
        <v>0</v>
      </c>
      <c r="L421">
        <f ca="1"/>
        <v>1</v>
      </c>
    </row>
    <row r="422" spans="1:12" x14ac:dyDescent="0.3">
      <c r="A422">
        <f ca="1"/>
        <v>262926568</v>
      </c>
      <c r="B422">
        <f ca="1"/>
        <v>21410</v>
      </c>
      <c r="C422">
        <f ca="1"/>
        <v>0</v>
      </c>
      <c r="D422">
        <f ca="1"/>
        <v>0</v>
      </c>
      <c r="E422">
        <f ca="1"/>
        <v>5201</v>
      </c>
      <c r="F422">
        <f ca="1"/>
        <v>2</v>
      </c>
      <c r="G422">
        <f ca="1"/>
        <v>1</v>
      </c>
      <c r="H422">
        <f ca="1"/>
        <v>0</v>
      </c>
      <c r="I422">
        <f ca="1"/>
        <v>0</v>
      </c>
      <c r="J422">
        <f ca="1"/>
        <v>1</v>
      </c>
      <c r="K422">
        <f ca="1"/>
        <v>0</v>
      </c>
      <c r="L422">
        <f ca="1"/>
        <v>1</v>
      </c>
    </row>
    <row r="423" spans="1:12" x14ac:dyDescent="0.3">
      <c r="A423">
        <f ca="1"/>
        <v>267397209</v>
      </c>
      <c r="B423">
        <f ca="1"/>
        <v>21410</v>
      </c>
      <c r="C423">
        <f ca="1"/>
        <v>0</v>
      </c>
      <c r="D423">
        <f ca="1"/>
        <v>0</v>
      </c>
      <c r="E423">
        <f ca="1"/>
        <v>5201</v>
      </c>
      <c r="F423">
        <f ca="1"/>
        <v>1</v>
      </c>
      <c r="G423">
        <f ca="1"/>
        <v>1</v>
      </c>
      <c r="H423">
        <f ca="1"/>
        <v>0</v>
      </c>
      <c r="I423">
        <f ca="1"/>
        <v>0</v>
      </c>
      <c r="J423">
        <f ca="1"/>
        <v>0</v>
      </c>
      <c r="K423">
        <f ca="1"/>
        <v>0</v>
      </c>
      <c r="L423">
        <f ca="1"/>
        <v>1</v>
      </c>
    </row>
    <row r="424" spans="1:12" x14ac:dyDescent="0.3">
      <c r="A424">
        <f ca="1"/>
        <v>24255262</v>
      </c>
      <c r="B424">
        <f ca="1"/>
        <v>21410</v>
      </c>
      <c r="C424">
        <f ca="1"/>
        <v>1</v>
      </c>
      <c r="D424">
        <f ca="1"/>
        <v>0</v>
      </c>
      <c r="E424">
        <f ca="1"/>
        <v>1410</v>
      </c>
      <c r="F424">
        <f ca="1"/>
        <v>2</v>
      </c>
      <c r="G424">
        <f ca="1"/>
        <v>1</v>
      </c>
      <c r="H424">
        <f ca="1"/>
        <v>0</v>
      </c>
      <c r="I424">
        <f ca="1"/>
        <v>0</v>
      </c>
      <c r="J424">
        <f ca="1"/>
        <v>1</v>
      </c>
      <c r="K424">
        <f ca="1"/>
        <v>0</v>
      </c>
      <c r="L424">
        <f ca="1"/>
        <v>16</v>
      </c>
    </row>
    <row r="425" spans="1:12" x14ac:dyDescent="0.3">
      <c r="A425">
        <f ca="1"/>
        <v>840167536</v>
      </c>
      <c r="B425">
        <f ca="1"/>
        <v>21410</v>
      </c>
      <c r="C425">
        <f ca="1"/>
        <v>2</v>
      </c>
      <c r="D425">
        <f ca="1"/>
        <v>0</v>
      </c>
      <c r="E425">
        <f ca="1"/>
        <v>5201</v>
      </c>
      <c r="F425">
        <f ca="1"/>
        <v>2</v>
      </c>
      <c r="G425">
        <f ca="1"/>
        <v>1</v>
      </c>
      <c r="H425">
        <f ca="1"/>
        <v>0</v>
      </c>
      <c r="I425">
        <f ca="1"/>
        <v>0</v>
      </c>
      <c r="J425">
        <f ca="1"/>
        <v>1</v>
      </c>
      <c r="K425">
        <f ca="1"/>
        <v>0</v>
      </c>
      <c r="L425">
        <f ca="1"/>
        <v>1</v>
      </c>
    </row>
    <row r="426" spans="1:12" x14ac:dyDescent="0.3">
      <c r="A426">
        <f ca="1"/>
        <v>975863376</v>
      </c>
      <c r="B426">
        <f ca="1"/>
        <v>21410</v>
      </c>
      <c r="C426">
        <f ca="1"/>
        <v>2</v>
      </c>
      <c r="D426">
        <f ca="1"/>
        <v>0</v>
      </c>
      <c r="E426">
        <f ca="1"/>
        <v>5201</v>
      </c>
      <c r="F426">
        <f ca="1"/>
        <v>1</v>
      </c>
      <c r="G426">
        <f ca="1"/>
        <v>1</v>
      </c>
      <c r="H426">
        <f ca="1"/>
        <v>0</v>
      </c>
      <c r="I426">
        <f ca="1"/>
        <v>1</v>
      </c>
      <c r="J426">
        <f ca="1"/>
        <v>0</v>
      </c>
      <c r="K426">
        <f ca="1"/>
        <v>0</v>
      </c>
      <c r="L426">
        <f ca="1"/>
        <v>1</v>
      </c>
    </row>
    <row r="427" spans="1:12" x14ac:dyDescent="0.3">
      <c r="A427">
        <f ca="1"/>
        <v>534980450</v>
      </c>
      <c r="B427">
        <f ca="1"/>
        <v>21410</v>
      </c>
      <c r="C427">
        <f ca="1"/>
        <v>9</v>
      </c>
      <c r="D427">
        <f ca="1"/>
        <v>0</v>
      </c>
      <c r="E427">
        <f ca="1"/>
        <v>5201</v>
      </c>
      <c r="F427">
        <f ca="1"/>
        <v>2</v>
      </c>
      <c r="G427">
        <f ca="1"/>
        <v>1</v>
      </c>
      <c r="H427">
        <f ca="1"/>
        <v>0</v>
      </c>
      <c r="I427">
        <f ca="1"/>
        <v>1</v>
      </c>
      <c r="J427">
        <f ca="1"/>
        <v>1</v>
      </c>
      <c r="K427">
        <f ca="1"/>
        <v>0</v>
      </c>
      <c r="L427">
        <f ca="1"/>
        <v>1</v>
      </c>
    </row>
    <row r="428" spans="1:12" x14ac:dyDescent="0.3">
      <c r="A428">
        <f ca="1"/>
        <v>673993189</v>
      </c>
      <c r="B428">
        <f ca="1"/>
        <v>21410</v>
      </c>
      <c r="C428">
        <f ca="1"/>
        <v>9</v>
      </c>
      <c r="D428">
        <f ca="1"/>
        <v>0</v>
      </c>
      <c r="E428">
        <f ca="1"/>
        <v>5201</v>
      </c>
      <c r="F428">
        <f ca="1"/>
        <v>1</v>
      </c>
      <c r="G428">
        <f ca="1"/>
        <v>1</v>
      </c>
      <c r="H428">
        <f ca="1"/>
        <v>0</v>
      </c>
      <c r="I428">
        <f ca="1"/>
        <v>0</v>
      </c>
      <c r="J428">
        <f ca="1"/>
        <v>0</v>
      </c>
      <c r="K428">
        <f ca="1"/>
        <v>0</v>
      </c>
      <c r="L428">
        <f ca="1"/>
        <v>1</v>
      </c>
    </row>
    <row r="429" spans="1:12" x14ac:dyDescent="0.3">
      <c r="A429">
        <f ca="1"/>
        <v>968408243</v>
      </c>
      <c r="B429">
        <f ca="1"/>
        <v>21410</v>
      </c>
      <c r="C429">
        <f ca="1"/>
        <v>10</v>
      </c>
      <c r="D429">
        <f ca="1"/>
        <v>0</v>
      </c>
      <c r="E429">
        <f ca="1"/>
        <v>2012</v>
      </c>
      <c r="F429">
        <f ca="1"/>
        <v>1</v>
      </c>
      <c r="G429">
        <f ca="1"/>
        <v>1</v>
      </c>
      <c r="H429">
        <f ca="1"/>
        <v>0</v>
      </c>
      <c r="I429">
        <f ca="1"/>
        <v>0</v>
      </c>
      <c r="J429">
        <f ca="1"/>
        <v>0</v>
      </c>
      <c r="K429">
        <f ca="1"/>
        <v>0</v>
      </c>
      <c r="L429">
        <f ca="1"/>
        <v>1</v>
      </c>
    </row>
    <row r="430" spans="1:12" x14ac:dyDescent="0.3">
      <c r="A430">
        <f ca="1"/>
        <v>396835117</v>
      </c>
      <c r="B430">
        <f ca="1"/>
        <v>21410</v>
      </c>
      <c r="C430">
        <f ca="1"/>
        <v>10</v>
      </c>
      <c r="D430">
        <f ca="1"/>
        <v>0</v>
      </c>
      <c r="E430">
        <f ca="1"/>
        <v>2013</v>
      </c>
      <c r="F430">
        <f ca="1"/>
        <v>1</v>
      </c>
      <c r="G430">
        <f ca="1"/>
        <v>1</v>
      </c>
      <c r="H430">
        <f ca="1"/>
        <v>0</v>
      </c>
      <c r="I430">
        <f ca="1"/>
        <v>0</v>
      </c>
      <c r="J430">
        <f ca="1"/>
        <v>0</v>
      </c>
      <c r="K430">
        <f ca="1"/>
        <v>0</v>
      </c>
      <c r="L430">
        <f ca="1"/>
        <v>1</v>
      </c>
    </row>
    <row r="431" spans="1:12" x14ac:dyDescent="0.3">
      <c r="A431">
        <f ca="1"/>
        <v>15332699</v>
      </c>
      <c r="B431">
        <f ca="1"/>
        <v>21410</v>
      </c>
      <c r="C431">
        <f ca="1"/>
        <v>10</v>
      </c>
      <c r="D431">
        <f ca="1"/>
        <v>0</v>
      </c>
      <c r="E431">
        <f ca="1"/>
        <v>2031</v>
      </c>
      <c r="F431">
        <f ca="1"/>
        <v>1</v>
      </c>
      <c r="G431">
        <f ca="1"/>
        <v>1</v>
      </c>
      <c r="H431">
        <f ca="1"/>
        <v>0</v>
      </c>
      <c r="I431">
        <f ca="1"/>
        <v>0</v>
      </c>
      <c r="J431">
        <f ca="1"/>
        <v>0</v>
      </c>
      <c r="K431">
        <f ca="1"/>
        <v>0</v>
      </c>
      <c r="L431">
        <f ca="1"/>
        <v>2</v>
      </c>
    </row>
    <row r="432" spans="1:12" x14ac:dyDescent="0.3">
      <c r="A432">
        <f ca="1"/>
        <v>408667462</v>
      </c>
      <c r="B432">
        <f ca="1"/>
        <v>21420</v>
      </c>
      <c r="C432">
        <f ca="1"/>
        <v>0</v>
      </c>
      <c r="D432">
        <f ca="1"/>
        <v>0</v>
      </c>
      <c r="E432">
        <f ca="1"/>
        <v>5201</v>
      </c>
      <c r="F432">
        <f ca="1"/>
        <v>2</v>
      </c>
      <c r="G432">
        <f ca="1"/>
        <v>1</v>
      </c>
      <c r="H432">
        <f ca="1"/>
        <v>0</v>
      </c>
      <c r="I432">
        <f ca="1"/>
        <v>0</v>
      </c>
      <c r="J432">
        <f ca="1"/>
        <v>1</v>
      </c>
      <c r="K432">
        <f ca="1"/>
        <v>0</v>
      </c>
      <c r="L432">
        <f ca="1"/>
        <v>1</v>
      </c>
    </row>
    <row r="433" spans="1:12" x14ac:dyDescent="0.3">
      <c r="A433">
        <f ca="1"/>
        <v>96839703</v>
      </c>
      <c r="B433">
        <f ca="1"/>
        <v>21420</v>
      </c>
      <c r="C433">
        <f ca="1"/>
        <v>0</v>
      </c>
      <c r="D433">
        <f ca="1"/>
        <v>0</v>
      </c>
      <c r="E433">
        <f ca="1"/>
        <v>5201</v>
      </c>
      <c r="F433">
        <f ca="1"/>
        <v>1</v>
      </c>
      <c r="G433">
        <f ca="1"/>
        <v>1</v>
      </c>
      <c r="H433">
        <f ca="1"/>
        <v>0</v>
      </c>
      <c r="I433">
        <f ca="1"/>
        <v>0</v>
      </c>
      <c r="J433">
        <f ca="1"/>
        <v>0</v>
      </c>
      <c r="K433">
        <f ca="1"/>
        <v>0</v>
      </c>
      <c r="L433">
        <f ca="1"/>
        <v>1</v>
      </c>
    </row>
    <row r="434" spans="1:12" x14ac:dyDescent="0.3">
      <c r="A434">
        <f ca="1"/>
        <v>758382656</v>
      </c>
      <c r="B434">
        <f ca="1"/>
        <v>21420</v>
      </c>
      <c r="C434">
        <f ca="1"/>
        <v>1</v>
      </c>
      <c r="D434">
        <f ca="1"/>
        <v>0</v>
      </c>
      <c r="E434">
        <f ca="1"/>
        <v>1420</v>
      </c>
      <c r="F434">
        <f ca="1"/>
        <v>2</v>
      </c>
      <c r="G434">
        <f ca="1"/>
        <v>1</v>
      </c>
      <c r="H434">
        <f ca="1"/>
        <v>0</v>
      </c>
      <c r="I434">
        <f ca="1"/>
        <v>0</v>
      </c>
      <c r="J434">
        <f ca="1"/>
        <v>1</v>
      </c>
      <c r="K434">
        <f ca="1"/>
        <v>0</v>
      </c>
      <c r="L434">
        <f ca="1"/>
        <v>15</v>
      </c>
    </row>
    <row r="435" spans="1:12" x14ac:dyDescent="0.3">
      <c r="A435">
        <f ca="1"/>
        <v>522036453</v>
      </c>
      <c r="B435">
        <f ca="1"/>
        <v>21420</v>
      </c>
      <c r="C435">
        <f ca="1"/>
        <v>2</v>
      </c>
      <c r="D435">
        <f ca="1"/>
        <v>0</v>
      </c>
      <c r="E435">
        <f ca="1"/>
        <v>5201</v>
      </c>
      <c r="F435">
        <f ca="1"/>
        <v>2</v>
      </c>
      <c r="G435">
        <f ca="1"/>
        <v>1</v>
      </c>
      <c r="H435">
        <f ca="1"/>
        <v>0</v>
      </c>
      <c r="I435">
        <f ca="1"/>
        <v>0</v>
      </c>
      <c r="J435">
        <f ca="1"/>
        <v>1</v>
      </c>
      <c r="K435">
        <f ca="1"/>
        <v>0</v>
      </c>
      <c r="L435">
        <f ca="1"/>
        <v>1</v>
      </c>
    </row>
    <row r="436" spans="1:12" x14ac:dyDescent="0.3">
      <c r="A436">
        <f ca="1"/>
        <v>342674406</v>
      </c>
      <c r="B436">
        <f ca="1"/>
        <v>21420</v>
      </c>
      <c r="C436">
        <f ca="1"/>
        <v>2</v>
      </c>
      <c r="D436">
        <f ca="1"/>
        <v>0</v>
      </c>
      <c r="E436">
        <f ca="1"/>
        <v>5201</v>
      </c>
      <c r="F436">
        <f ca="1"/>
        <v>1</v>
      </c>
      <c r="G436">
        <f ca="1"/>
        <v>1</v>
      </c>
      <c r="H436">
        <f ca="1"/>
        <v>0</v>
      </c>
      <c r="I436">
        <f ca="1"/>
        <v>1</v>
      </c>
      <c r="J436">
        <f ca="1"/>
        <v>0</v>
      </c>
      <c r="K436">
        <f ca="1"/>
        <v>0</v>
      </c>
      <c r="L436">
        <f ca="1"/>
        <v>1</v>
      </c>
    </row>
    <row r="437" spans="1:12" x14ac:dyDescent="0.3">
      <c r="A437">
        <f ca="1"/>
        <v>709781756</v>
      </c>
      <c r="B437">
        <f ca="1"/>
        <v>21420</v>
      </c>
      <c r="C437">
        <f ca="1"/>
        <v>9</v>
      </c>
      <c r="D437">
        <f ca="1"/>
        <v>0</v>
      </c>
      <c r="E437">
        <f ca="1"/>
        <v>5201</v>
      </c>
      <c r="F437">
        <f ca="1"/>
        <v>2</v>
      </c>
      <c r="G437">
        <f ca="1"/>
        <v>1</v>
      </c>
      <c r="H437">
        <f ca="1"/>
        <v>0</v>
      </c>
      <c r="I437">
        <f ca="1"/>
        <v>1</v>
      </c>
      <c r="J437">
        <f ca="1"/>
        <v>1</v>
      </c>
      <c r="K437">
        <f ca="1"/>
        <v>0</v>
      </c>
      <c r="L437">
        <f ca="1"/>
        <v>1</v>
      </c>
    </row>
    <row r="438" spans="1:12" x14ac:dyDescent="0.3">
      <c r="A438">
        <f ca="1"/>
        <v>105620829</v>
      </c>
      <c r="B438">
        <f ca="1"/>
        <v>21420</v>
      </c>
      <c r="C438">
        <f ca="1"/>
        <v>9</v>
      </c>
      <c r="D438">
        <f ca="1"/>
        <v>0</v>
      </c>
      <c r="E438">
        <f ca="1"/>
        <v>5201</v>
      </c>
      <c r="F438">
        <f ca="1"/>
        <v>1</v>
      </c>
      <c r="G438">
        <f ca="1"/>
        <v>1</v>
      </c>
      <c r="H438">
        <f ca="1"/>
        <v>0</v>
      </c>
      <c r="I438">
        <f ca="1"/>
        <v>0</v>
      </c>
      <c r="J438">
        <f ca="1"/>
        <v>0</v>
      </c>
      <c r="K438">
        <f ca="1"/>
        <v>0</v>
      </c>
      <c r="L438">
        <f ca="1"/>
        <v>1</v>
      </c>
    </row>
    <row r="439" spans="1:12" x14ac:dyDescent="0.3">
      <c r="A439">
        <f ca="1"/>
        <v>692556573</v>
      </c>
      <c r="B439">
        <f ca="1"/>
        <v>21420</v>
      </c>
      <c r="C439">
        <f ca="1"/>
        <v>10</v>
      </c>
      <c r="D439">
        <f ca="1"/>
        <v>0</v>
      </c>
      <c r="E439">
        <f ca="1"/>
        <v>2011</v>
      </c>
      <c r="F439">
        <f ca="1"/>
        <v>1</v>
      </c>
      <c r="G439">
        <f ca="1"/>
        <v>1</v>
      </c>
      <c r="H439">
        <f ca="1"/>
        <v>0</v>
      </c>
      <c r="I439">
        <f ca="1"/>
        <v>0</v>
      </c>
      <c r="J439">
        <f ca="1"/>
        <v>0</v>
      </c>
      <c r="K439">
        <f ca="1"/>
        <v>0</v>
      </c>
      <c r="L439">
        <f ca="1"/>
        <v>2</v>
      </c>
    </row>
    <row r="440" spans="1:12" x14ac:dyDescent="0.3">
      <c r="A440">
        <f ca="1"/>
        <v>197084843</v>
      </c>
      <c r="B440">
        <f ca="1"/>
        <v>21420</v>
      </c>
      <c r="C440">
        <f ca="1"/>
        <v>10</v>
      </c>
      <c r="D440">
        <f ca="1"/>
        <v>0</v>
      </c>
      <c r="E440">
        <f ca="1"/>
        <v>2012</v>
      </c>
      <c r="F440">
        <f ca="1"/>
        <v>1</v>
      </c>
      <c r="G440">
        <f ca="1"/>
        <v>1</v>
      </c>
      <c r="H440">
        <f ca="1"/>
        <v>0</v>
      </c>
      <c r="I440">
        <f ca="1"/>
        <v>0</v>
      </c>
      <c r="J440">
        <f ca="1"/>
        <v>0</v>
      </c>
      <c r="K440">
        <f ca="1"/>
        <v>0</v>
      </c>
      <c r="L440">
        <f ca="1"/>
        <v>2</v>
      </c>
    </row>
    <row r="441" spans="1:12" x14ac:dyDescent="0.3">
      <c r="A441">
        <f ca="1"/>
        <v>601841965</v>
      </c>
      <c r="B441">
        <f ca="1"/>
        <v>21420</v>
      </c>
      <c r="C441">
        <f ca="1"/>
        <v>10</v>
      </c>
      <c r="D441">
        <f ca="1"/>
        <v>0</v>
      </c>
      <c r="E441">
        <f ca="1"/>
        <v>2041</v>
      </c>
      <c r="F441">
        <f ca="1"/>
        <v>1</v>
      </c>
      <c r="G441">
        <f ca="1"/>
        <v>1</v>
      </c>
      <c r="H441">
        <f ca="1"/>
        <v>0</v>
      </c>
      <c r="I441">
        <f ca="1"/>
        <v>0</v>
      </c>
      <c r="J441">
        <f ca="1"/>
        <v>0</v>
      </c>
      <c r="K441">
        <f ca="1"/>
        <v>0</v>
      </c>
      <c r="L441">
        <f ca="1"/>
        <v>1</v>
      </c>
    </row>
    <row r="442" spans="1:12" x14ac:dyDescent="0.3">
      <c r="A442">
        <f ca="1"/>
        <v>21768496</v>
      </c>
      <c r="B442">
        <f ca="1"/>
        <v>21430</v>
      </c>
      <c r="C442">
        <f ca="1"/>
        <v>0</v>
      </c>
      <c r="D442">
        <f ca="1"/>
        <v>0</v>
      </c>
      <c r="E442">
        <f ca="1"/>
        <v>5201</v>
      </c>
      <c r="F442">
        <f ca="1"/>
        <v>2</v>
      </c>
      <c r="G442">
        <f ca="1"/>
        <v>1</v>
      </c>
      <c r="H442">
        <f ca="1"/>
        <v>0</v>
      </c>
      <c r="I442">
        <f ca="1"/>
        <v>0</v>
      </c>
      <c r="J442">
        <f ca="1"/>
        <v>1</v>
      </c>
      <c r="K442">
        <f ca="1"/>
        <v>0</v>
      </c>
      <c r="L442">
        <f ca="1"/>
        <v>1</v>
      </c>
    </row>
    <row r="443" spans="1:12" x14ac:dyDescent="0.3">
      <c r="A443">
        <f ca="1"/>
        <v>613904490</v>
      </c>
      <c r="B443">
        <f ca="1"/>
        <v>21430</v>
      </c>
      <c r="C443">
        <f ca="1"/>
        <v>0</v>
      </c>
      <c r="D443">
        <f ca="1"/>
        <v>0</v>
      </c>
      <c r="E443">
        <f ca="1"/>
        <v>5201</v>
      </c>
      <c r="F443">
        <f ca="1"/>
        <v>1</v>
      </c>
      <c r="G443">
        <f ca="1"/>
        <v>1</v>
      </c>
      <c r="H443">
        <f ca="1"/>
        <v>0</v>
      </c>
      <c r="I443">
        <f ca="1"/>
        <v>0</v>
      </c>
      <c r="J443">
        <f ca="1"/>
        <v>0</v>
      </c>
      <c r="K443">
        <f ca="1"/>
        <v>0</v>
      </c>
      <c r="L443">
        <f ca="1"/>
        <v>1</v>
      </c>
    </row>
    <row r="444" spans="1:12" x14ac:dyDescent="0.3">
      <c r="A444">
        <f ca="1"/>
        <v>367880393</v>
      </c>
      <c r="B444">
        <f ca="1"/>
        <v>21430</v>
      </c>
      <c r="C444">
        <f ca="1"/>
        <v>0</v>
      </c>
      <c r="D444">
        <f ca="1"/>
        <v>0</v>
      </c>
      <c r="E444">
        <f ca="1"/>
        <v>5201</v>
      </c>
      <c r="F444">
        <f ca="1"/>
        <v>2</v>
      </c>
      <c r="G444">
        <f ca="1"/>
        <v>1</v>
      </c>
      <c r="H444">
        <f ca="1"/>
        <v>0</v>
      </c>
      <c r="I444">
        <f ca="1"/>
        <v>0</v>
      </c>
      <c r="J444">
        <f ca="1"/>
        <v>1</v>
      </c>
      <c r="K444">
        <f ca="1"/>
        <v>0</v>
      </c>
      <c r="L444">
        <f ca="1"/>
        <v>1</v>
      </c>
    </row>
    <row r="445" spans="1:12" x14ac:dyDescent="0.3">
      <c r="A445">
        <f ca="1"/>
        <v>940127538</v>
      </c>
      <c r="B445">
        <f ca="1"/>
        <v>21430</v>
      </c>
      <c r="C445">
        <f ca="1"/>
        <v>0</v>
      </c>
      <c r="D445">
        <f ca="1"/>
        <v>0</v>
      </c>
      <c r="E445">
        <f ca="1"/>
        <v>5201</v>
      </c>
      <c r="F445">
        <f ca="1"/>
        <v>1</v>
      </c>
      <c r="G445">
        <f ca="1"/>
        <v>1</v>
      </c>
      <c r="H445">
        <f ca="1"/>
        <v>0</v>
      </c>
      <c r="I445">
        <f ca="1"/>
        <v>0</v>
      </c>
      <c r="J445">
        <f ca="1"/>
        <v>0</v>
      </c>
      <c r="K445">
        <f ca="1"/>
        <v>0</v>
      </c>
      <c r="L445">
        <f ca="1"/>
        <v>1</v>
      </c>
    </row>
    <row r="446" spans="1:12" x14ac:dyDescent="0.3">
      <c r="A446">
        <f ca="1"/>
        <v>557890189</v>
      </c>
      <c r="B446">
        <f ca="1"/>
        <v>21430</v>
      </c>
      <c r="C446">
        <f ca="1"/>
        <v>1</v>
      </c>
      <c r="D446">
        <f ca="1"/>
        <v>0</v>
      </c>
      <c r="E446">
        <f ca="1"/>
        <v>1430</v>
      </c>
      <c r="F446">
        <f ca="1"/>
        <v>2</v>
      </c>
      <c r="G446">
        <f ca="1"/>
        <v>1</v>
      </c>
      <c r="H446">
        <f ca="1"/>
        <v>0</v>
      </c>
      <c r="I446">
        <f ca="1"/>
        <v>0</v>
      </c>
      <c r="J446">
        <f ca="1"/>
        <v>1</v>
      </c>
      <c r="K446">
        <f ca="1"/>
        <v>0</v>
      </c>
      <c r="L446">
        <f ca="1"/>
        <v>9</v>
      </c>
    </row>
    <row r="447" spans="1:12" x14ac:dyDescent="0.3">
      <c r="A447">
        <f ca="1"/>
        <v>390889682</v>
      </c>
      <c r="B447">
        <f ca="1"/>
        <v>21430</v>
      </c>
      <c r="C447">
        <f ca="1"/>
        <v>2</v>
      </c>
      <c r="D447">
        <f ca="1"/>
        <v>0</v>
      </c>
      <c r="E447">
        <f ca="1"/>
        <v>5201</v>
      </c>
      <c r="F447">
        <f ca="1"/>
        <v>2</v>
      </c>
      <c r="G447">
        <f ca="1"/>
        <v>1</v>
      </c>
      <c r="H447">
        <f ca="1"/>
        <v>0</v>
      </c>
      <c r="I447">
        <f ca="1"/>
        <v>0</v>
      </c>
      <c r="J447">
        <f ca="1"/>
        <v>1</v>
      </c>
      <c r="K447">
        <f ca="1"/>
        <v>0</v>
      </c>
      <c r="L447">
        <f ca="1"/>
        <v>1</v>
      </c>
    </row>
    <row r="448" spans="1:12" x14ac:dyDescent="0.3">
      <c r="A448">
        <f ca="1"/>
        <v>748862279</v>
      </c>
      <c r="B448">
        <f ca="1"/>
        <v>21430</v>
      </c>
      <c r="C448">
        <f ca="1"/>
        <v>2</v>
      </c>
      <c r="D448">
        <f ca="1"/>
        <v>0</v>
      </c>
      <c r="E448">
        <f ca="1"/>
        <v>5201</v>
      </c>
      <c r="F448">
        <f ca="1"/>
        <v>1</v>
      </c>
      <c r="G448">
        <f ca="1"/>
        <v>1</v>
      </c>
      <c r="H448">
        <f ca="1"/>
        <v>0</v>
      </c>
      <c r="I448">
        <f ca="1"/>
        <v>1</v>
      </c>
      <c r="J448">
        <f ca="1"/>
        <v>0</v>
      </c>
      <c r="K448">
        <f ca="1"/>
        <v>0</v>
      </c>
      <c r="L448">
        <f ca="1"/>
        <v>1</v>
      </c>
    </row>
    <row r="449" spans="1:12" x14ac:dyDescent="0.3">
      <c r="A449">
        <f ca="1"/>
        <v>432639418</v>
      </c>
      <c r="B449">
        <f ca="1"/>
        <v>21430</v>
      </c>
      <c r="C449">
        <f ca="1"/>
        <v>2</v>
      </c>
      <c r="D449">
        <f ca="1"/>
        <v>0</v>
      </c>
      <c r="E449">
        <f ca="1"/>
        <v>5201</v>
      </c>
      <c r="F449">
        <f ca="1"/>
        <v>2</v>
      </c>
      <c r="G449">
        <f ca="1"/>
        <v>1</v>
      </c>
      <c r="H449">
        <f ca="1"/>
        <v>0</v>
      </c>
      <c r="I449">
        <f ca="1"/>
        <v>0</v>
      </c>
      <c r="J449">
        <f ca="1"/>
        <v>1</v>
      </c>
      <c r="K449">
        <f ca="1"/>
        <v>0</v>
      </c>
      <c r="L449">
        <f ca="1"/>
        <v>1</v>
      </c>
    </row>
    <row r="450" spans="1:12" x14ac:dyDescent="0.3">
      <c r="A450">
        <f ca="1"/>
        <v>663871322</v>
      </c>
      <c r="B450">
        <f ca="1"/>
        <v>21430</v>
      </c>
      <c r="C450">
        <f ca="1"/>
        <v>2</v>
      </c>
      <c r="D450">
        <f ca="1"/>
        <v>0</v>
      </c>
      <c r="E450">
        <f ca="1"/>
        <v>5201</v>
      </c>
      <c r="F450">
        <f ca="1"/>
        <v>1</v>
      </c>
      <c r="G450">
        <f ca="1"/>
        <v>1</v>
      </c>
      <c r="H450">
        <f ca="1"/>
        <v>0</v>
      </c>
      <c r="I450">
        <f ca="1"/>
        <v>1</v>
      </c>
      <c r="J450">
        <f ca="1"/>
        <v>0</v>
      </c>
      <c r="K450">
        <f ca="1"/>
        <v>0</v>
      </c>
      <c r="L450">
        <f ca="1"/>
        <v>1</v>
      </c>
    </row>
    <row r="451" spans="1:12" x14ac:dyDescent="0.3">
      <c r="A451">
        <f ca="1"/>
        <v>923709598</v>
      </c>
      <c r="B451">
        <f ca="1"/>
        <v>21430</v>
      </c>
      <c r="C451">
        <f ca="1"/>
        <v>9</v>
      </c>
      <c r="D451">
        <f ca="1"/>
        <v>0</v>
      </c>
      <c r="E451">
        <f ca="1"/>
        <v>5201</v>
      </c>
      <c r="F451">
        <f ca="1"/>
        <v>2</v>
      </c>
      <c r="G451">
        <f ca="1"/>
        <v>1</v>
      </c>
      <c r="H451">
        <f ca="1"/>
        <v>0</v>
      </c>
      <c r="I451">
        <f ca="1"/>
        <v>1</v>
      </c>
      <c r="J451">
        <f ca="1"/>
        <v>1</v>
      </c>
      <c r="K451">
        <f ca="1"/>
        <v>0</v>
      </c>
      <c r="L451">
        <f ca="1"/>
        <v>1</v>
      </c>
    </row>
    <row r="452" spans="1:12" x14ac:dyDescent="0.3">
      <c r="A452">
        <f ca="1"/>
        <v>553651744</v>
      </c>
      <c r="B452">
        <f ca="1"/>
        <v>21430</v>
      </c>
      <c r="C452">
        <f ca="1"/>
        <v>9</v>
      </c>
      <c r="D452">
        <f ca="1"/>
        <v>0</v>
      </c>
      <c r="E452">
        <f ca="1"/>
        <v>5201</v>
      </c>
      <c r="F452">
        <f ca="1"/>
        <v>1</v>
      </c>
      <c r="G452">
        <f ca="1"/>
        <v>1</v>
      </c>
      <c r="H452">
        <f ca="1"/>
        <v>0</v>
      </c>
      <c r="I452">
        <f ca="1"/>
        <v>0</v>
      </c>
      <c r="J452">
        <f ca="1"/>
        <v>0</v>
      </c>
      <c r="K452">
        <f ca="1"/>
        <v>0</v>
      </c>
      <c r="L452">
        <f ca="1"/>
        <v>1</v>
      </c>
    </row>
    <row r="453" spans="1:12" x14ac:dyDescent="0.3">
      <c r="A453">
        <f ca="1"/>
        <v>993262426</v>
      </c>
      <c r="B453">
        <f ca="1"/>
        <v>21430</v>
      </c>
      <c r="C453">
        <f ca="1"/>
        <v>9</v>
      </c>
      <c r="D453">
        <f ca="1"/>
        <v>0</v>
      </c>
      <c r="E453">
        <f ca="1"/>
        <v>5201</v>
      </c>
      <c r="F453">
        <f ca="1"/>
        <v>2</v>
      </c>
      <c r="G453">
        <f ca="1"/>
        <v>1</v>
      </c>
      <c r="H453">
        <f ca="1"/>
        <v>0</v>
      </c>
      <c r="I453">
        <f ca="1"/>
        <v>1</v>
      </c>
      <c r="J453">
        <f ca="1"/>
        <v>1</v>
      </c>
      <c r="K453">
        <f ca="1"/>
        <v>0</v>
      </c>
      <c r="L453">
        <f ca="1"/>
        <v>1</v>
      </c>
    </row>
    <row r="454" spans="1:12" x14ac:dyDescent="0.3">
      <c r="A454">
        <f ca="1"/>
        <v>408012891</v>
      </c>
      <c r="B454">
        <f ca="1"/>
        <v>21430</v>
      </c>
      <c r="C454">
        <f ca="1"/>
        <v>9</v>
      </c>
      <c r="D454">
        <f ca="1"/>
        <v>0</v>
      </c>
      <c r="E454">
        <f ca="1"/>
        <v>5201</v>
      </c>
      <c r="F454">
        <f ca="1"/>
        <v>1</v>
      </c>
      <c r="G454">
        <f ca="1"/>
        <v>1</v>
      </c>
      <c r="H454">
        <f ca="1"/>
        <v>0</v>
      </c>
      <c r="I454">
        <f ca="1"/>
        <v>0</v>
      </c>
      <c r="J454">
        <f ca="1"/>
        <v>0</v>
      </c>
      <c r="K454">
        <f ca="1"/>
        <v>0</v>
      </c>
      <c r="L454">
        <f ca="1"/>
        <v>1</v>
      </c>
    </row>
    <row r="455" spans="1:12" x14ac:dyDescent="0.3">
      <c r="A455">
        <f ca="1"/>
        <v>266216592</v>
      </c>
      <c r="B455">
        <f ca="1"/>
        <v>21430</v>
      </c>
      <c r="C455">
        <f ca="1"/>
        <v>10</v>
      </c>
      <c r="D455">
        <f ca="1"/>
        <v>0</v>
      </c>
      <c r="E455">
        <f ca="1"/>
        <v>2032</v>
      </c>
      <c r="F455">
        <f ca="1"/>
        <v>1</v>
      </c>
      <c r="G455">
        <f ca="1"/>
        <v>1</v>
      </c>
      <c r="H455">
        <f ca="1"/>
        <v>0</v>
      </c>
      <c r="I455">
        <f ca="1"/>
        <v>0</v>
      </c>
      <c r="J455">
        <f ca="1"/>
        <v>0</v>
      </c>
      <c r="K455">
        <f ca="1"/>
        <v>0</v>
      </c>
      <c r="L455">
        <f ca="1"/>
        <v>1</v>
      </c>
    </row>
    <row r="456" spans="1:12" x14ac:dyDescent="0.3">
      <c r="A456">
        <f ca="1"/>
        <v>542499730</v>
      </c>
      <c r="B456">
        <f ca="1"/>
        <v>21430</v>
      </c>
      <c r="C456">
        <f ca="1"/>
        <v>10</v>
      </c>
      <c r="D456">
        <f ca="1"/>
        <v>0</v>
      </c>
      <c r="E456">
        <f ca="1"/>
        <v>2033</v>
      </c>
      <c r="F456">
        <f ca="1"/>
        <v>1</v>
      </c>
      <c r="G456">
        <f ca="1"/>
        <v>1</v>
      </c>
      <c r="H456">
        <f ca="1"/>
        <v>0</v>
      </c>
      <c r="I456">
        <f ca="1"/>
        <v>0</v>
      </c>
      <c r="J456">
        <f ca="1"/>
        <v>0</v>
      </c>
      <c r="K456">
        <f ca="1"/>
        <v>0</v>
      </c>
      <c r="L456">
        <f ca="1"/>
        <v>1</v>
      </c>
    </row>
    <row r="457" spans="1:12" x14ac:dyDescent="0.3">
      <c r="A457">
        <f ca="1"/>
        <v>715223913</v>
      </c>
      <c r="B457">
        <f ca="1"/>
        <v>21430</v>
      </c>
      <c r="C457">
        <f ca="1"/>
        <v>10</v>
      </c>
      <c r="D457">
        <f ca="1"/>
        <v>0</v>
      </c>
      <c r="E457">
        <f ca="1"/>
        <v>2041</v>
      </c>
      <c r="F457">
        <f ca="1"/>
        <v>1</v>
      </c>
      <c r="G457">
        <f ca="1"/>
        <v>1</v>
      </c>
      <c r="H457">
        <f ca="1"/>
        <v>0</v>
      </c>
      <c r="I457">
        <f ca="1"/>
        <v>0</v>
      </c>
      <c r="J457">
        <f ca="1"/>
        <v>0</v>
      </c>
      <c r="K457">
        <f ca="1"/>
        <v>0</v>
      </c>
      <c r="L457">
        <f ca="1"/>
        <v>1</v>
      </c>
    </row>
    <row r="458" spans="1:12" x14ac:dyDescent="0.3">
      <c r="A458">
        <f ca="1"/>
        <v>291718686</v>
      </c>
      <c r="B458">
        <f ca="1"/>
        <v>25901</v>
      </c>
      <c r="C458">
        <f ca="1"/>
        <v>0</v>
      </c>
      <c r="D458">
        <f ca="1"/>
        <v>0</v>
      </c>
      <c r="E458">
        <f ca="1"/>
        <v>5901</v>
      </c>
      <c r="F458">
        <f ca="1"/>
        <v>2</v>
      </c>
      <c r="G458">
        <f ca="1"/>
        <v>1</v>
      </c>
      <c r="H458">
        <f ca="1"/>
        <v>0</v>
      </c>
      <c r="I458">
        <f ca="1"/>
        <v>0</v>
      </c>
      <c r="J458">
        <f ca="1"/>
        <v>1</v>
      </c>
      <c r="K458">
        <f ca="1"/>
        <v>0</v>
      </c>
      <c r="L458">
        <f ca="1"/>
        <v>1</v>
      </c>
    </row>
    <row r="459" spans="1:12" x14ac:dyDescent="0.3">
      <c r="A459">
        <f ca="1"/>
        <v>539190671</v>
      </c>
      <c r="B459">
        <f ca="1"/>
        <v>25901</v>
      </c>
      <c r="C459">
        <f ca="1"/>
        <v>0</v>
      </c>
      <c r="D459">
        <f ca="1"/>
        <v>0</v>
      </c>
      <c r="E459">
        <f ca="1"/>
        <v>5001</v>
      </c>
      <c r="F459">
        <f ca="1"/>
        <v>1</v>
      </c>
      <c r="G459">
        <f ca="1"/>
        <v>1</v>
      </c>
      <c r="H459">
        <f ca="1"/>
        <v>0</v>
      </c>
      <c r="I459">
        <f ca="1"/>
        <v>0</v>
      </c>
      <c r="J459">
        <f ca="1"/>
        <v>0</v>
      </c>
      <c r="K459">
        <f ca="1"/>
        <v>0</v>
      </c>
      <c r="L459">
        <f ca="1"/>
        <v>1</v>
      </c>
    </row>
    <row r="460" spans="1:12" x14ac:dyDescent="0.3">
      <c r="A460">
        <f ca="1"/>
        <v>187609436</v>
      </c>
      <c r="B460">
        <f ca="1"/>
        <v>25901</v>
      </c>
      <c r="C460">
        <f ca="1"/>
        <v>0</v>
      </c>
      <c r="D460">
        <f ca="1"/>
        <v>0</v>
      </c>
      <c r="E460">
        <f ca="1"/>
        <v>5011</v>
      </c>
      <c r="F460">
        <f ca="1"/>
        <v>1</v>
      </c>
      <c r="G460">
        <f ca="1"/>
        <v>1</v>
      </c>
      <c r="H460">
        <f ca="1"/>
        <v>0</v>
      </c>
      <c r="I460">
        <f ca="1"/>
        <v>0</v>
      </c>
      <c r="J460">
        <f ca="1"/>
        <v>0</v>
      </c>
      <c r="K460">
        <f ca="1"/>
        <v>0</v>
      </c>
      <c r="L460">
        <f ca="1"/>
        <v>1</v>
      </c>
    </row>
    <row r="461" spans="1:12" x14ac:dyDescent="0.3">
      <c r="A461">
        <f ca="1"/>
        <v>521441736</v>
      </c>
      <c r="B461">
        <f ca="1"/>
        <v>25901</v>
      </c>
      <c r="C461">
        <f ca="1"/>
        <v>0</v>
      </c>
      <c r="D461">
        <f ca="1"/>
        <v>0</v>
      </c>
      <c r="E461">
        <f ca="1"/>
        <v>5131</v>
      </c>
      <c r="F461">
        <f ca="1"/>
        <v>1</v>
      </c>
      <c r="G461">
        <f ca="1"/>
        <v>1</v>
      </c>
      <c r="H461">
        <f ca="1"/>
        <v>0</v>
      </c>
      <c r="I461">
        <f ca="1"/>
        <v>0</v>
      </c>
      <c r="J461">
        <f ca="1"/>
        <v>0</v>
      </c>
      <c r="K461">
        <f ca="1"/>
        <v>0</v>
      </c>
      <c r="L461">
        <f ca="1"/>
        <v>1</v>
      </c>
    </row>
    <row r="462" spans="1:12" x14ac:dyDescent="0.3">
      <c r="A462">
        <f ca="1"/>
        <v>671249299</v>
      </c>
      <c r="B462">
        <f ca="1"/>
        <v>25901</v>
      </c>
      <c r="C462">
        <f ca="1"/>
        <v>0</v>
      </c>
      <c r="D462">
        <f ca="1"/>
        <v>0</v>
      </c>
      <c r="E462">
        <f ca="1"/>
        <v>5221</v>
      </c>
      <c r="F462">
        <f ca="1"/>
        <v>1</v>
      </c>
      <c r="G462">
        <f ca="1"/>
        <v>1</v>
      </c>
      <c r="H462">
        <f ca="1"/>
        <v>0</v>
      </c>
      <c r="I462">
        <f ca="1"/>
        <v>0</v>
      </c>
      <c r="J462">
        <f ca="1"/>
        <v>0</v>
      </c>
      <c r="K462">
        <f ca="1"/>
        <v>0</v>
      </c>
      <c r="L462">
        <f ca="1"/>
        <v>1</v>
      </c>
    </row>
    <row r="463" spans="1:12" x14ac:dyDescent="0.3">
      <c r="A463">
        <f ca="1"/>
        <v>893282198</v>
      </c>
      <c r="B463">
        <f ca="1"/>
        <v>25901</v>
      </c>
      <c r="C463">
        <f ca="1"/>
        <v>0</v>
      </c>
      <c r="D463">
        <f ca="1"/>
        <v>0</v>
      </c>
      <c r="E463">
        <f ca="1"/>
        <v>5211</v>
      </c>
      <c r="F463">
        <f ca="1"/>
        <v>1</v>
      </c>
      <c r="G463">
        <f ca="1"/>
        <v>1</v>
      </c>
      <c r="H463">
        <f ca="1"/>
        <v>0</v>
      </c>
      <c r="I463">
        <f ca="1"/>
        <v>0</v>
      </c>
      <c r="J463">
        <f ca="1"/>
        <v>0</v>
      </c>
      <c r="K463">
        <f ca="1"/>
        <v>0</v>
      </c>
      <c r="L463">
        <f ca="1"/>
        <v>1</v>
      </c>
    </row>
    <row r="464" spans="1:12" x14ac:dyDescent="0.3">
      <c r="A464">
        <f ca="1"/>
        <v>339781354</v>
      </c>
      <c r="B464">
        <f ca="1"/>
        <v>25901</v>
      </c>
      <c r="C464">
        <f ca="1"/>
        <v>0</v>
      </c>
      <c r="D464">
        <f ca="1"/>
        <v>0</v>
      </c>
      <c r="E464">
        <f ca="1"/>
        <v>5501</v>
      </c>
      <c r="F464">
        <f ca="1"/>
        <v>1</v>
      </c>
      <c r="G464">
        <f ca="1"/>
        <v>1</v>
      </c>
      <c r="H464">
        <f ca="1"/>
        <v>0</v>
      </c>
      <c r="I464">
        <f ca="1"/>
        <v>0</v>
      </c>
      <c r="J464">
        <f ca="1"/>
        <v>0</v>
      </c>
      <c r="K464">
        <f ca="1"/>
        <v>0</v>
      </c>
      <c r="L464">
        <f ca="1"/>
        <v>1</v>
      </c>
    </row>
    <row r="465" spans="1:12" x14ac:dyDescent="0.3">
      <c r="A465">
        <f ca="1"/>
        <v>24127132</v>
      </c>
      <c r="B465">
        <f ca="1"/>
        <v>30003</v>
      </c>
      <c r="C465">
        <f ca="1"/>
        <v>0</v>
      </c>
      <c r="D465">
        <f ca="1"/>
        <v>0</v>
      </c>
      <c r="E465">
        <f ca="1"/>
        <v>-1</v>
      </c>
      <c r="F465">
        <f ca="1"/>
        <v>1</v>
      </c>
      <c r="G465">
        <f ca="1"/>
        <v>1</v>
      </c>
      <c r="H465">
        <f ca="1"/>
        <v>0</v>
      </c>
      <c r="I465">
        <f ca="1"/>
        <v>0</v>
      </c>
      <c r="J465">
        <f ca="1"/>
        <v>0</v>
      </c>
      <c r="K465">
        <f ca="1"/>
        <v>0</v>
      </c>
      <c r="L465">
        <f ca="1"/>
        <v>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3DB61-D9D9-46C4-A612-73D9741F1AC4}">
  <dimension ref="A1:E3"/>
  <sheetViews>
    <sheetView workbookViewId="0">
      <selection activeCell="K18" sqref="K18"/>
    </sheetView>
  </sheetViews>
  <sheetFormatPr defaultRowHeight="14.4" x14ac:dyDescent="0.3"/>
  <cols>
    <col min="2" max="2" width="10" customWidth="1"/>
    <col min="3" max="3" width="12.44140625" customWidth="1"/>
    <col min="4" max="4" width="9.6640625" customWidth="1"/>
  </cols>
  <sheetData>
    <row r="1" spans="1:5" x14ac:dyDescent="0.3">
      <c r="A1" s="19" t="s">
        <v>0</v>
      </c>
      <c r="B1" s="19" t="s">
        <v>151</v>
      </c>
      <c r="C1" s="19" t="s">
        <v>152</v>
      </c>
      <c r="D1" s="19" t="s">
        <v>376</v>
      </c>
      <c r="E1" s="19" t="s">
        <v>159</v>
      </c>
    </row>
    <row r="2" spans="1:5" x14ac:dyDescent="0.3">
      <c r="A2" s="1">
        <v>1</v>
      </c>
      <c r="B2" s="1">
        <v>5001</v>
      </c>
      <c r="C2" s="1">
        <v>3</v>
      </c>
      <c r="D2" s="1">
        <v>-1</v>
      </c>
      <c r="E2" s="1">
        <v>8</v>
      </c>
    </row>
    <row r="3" spans="1:5" x14ac:dyDescent="0.3">
      <c r="A3" s="20">
        <v>2</v>
      </c>
      <c r="B3" s="20">
        <v>6</v>
      </c>
      <c r="C3" s="20">
        <v>3</v>
      </c>
      <c r="D3" s="20">
        <v>5</v>
      </c>
      <c r="E3" s="20">
        <v>0</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4DFC5-7B24-4110-86A1-7335390D74EB}">
  <dimension ref="A1:H3"/>
  <sheetViews>
    <sheetView workbookViewId="0">
      <selection activeCell="L13" sqref="L13"/>
    </sheetView>
  </sheetViews>
  <sheetFormatPr defaultRowHeight="14.4" x14ac:dyDescent="0.3"/>
  <cols>
    <col min="2" max="2" width="10" customWidth="1"/>
    <col min="3" max="3" width="12.44140625" customWidth="1"/>
    <col min="4" max="4" width="10.109375" customWidth="1"/>
    <col min="5" max="5" width="12.5546875" customWidth="1"/>
    <col min="6" max="6" width="10" customWidth="1"/>
  </cols>
  <sheetData>
    <row r="1" spans="1:8" x14ac:dyDescent="0.3">
      <c r="A1" s="17" t="s">
        <v>0</v>
      </c>
      <c r="B1" s="17" t="s">
        <v>151</v>
      </c>
      <c r="C1" s="17" t="s">
        <v>152</v>
      </c>
      <c r="D1" s="17" t="s">
        <v>150</v>
      </c>
      <c r="E1" s="17" t="s">
        <v>377</v>
      </c>
      <c r="F1" s="17" t="s">
        <v>158</v>
      </c>
      <c r="G1" s="17" t="s">
        <v>378</v>
      </c>
      <c r="H1" s="17" t="s">
        <v>159</v>
      </c>
    </row>
    <row r="2" spans="1:8" x14ac:dyDescent="0.3">
      <c r="A2" s="2">
        <v>1</v>
      </c>
      <c r="B2" s="2">
        <v>7</v>
      </c>
      <c r="C2" s="2">
        <v>4</v>
      </c>
      <c r="D2" s="2">
        <v>-1</v>
      </c>
      <c r="E2" s="2">
        <v>0</v>
      </c>
      <c r="F2" s="2">
        <v>-1</v>
      </c>
      <c r="G2" s="2">
        <v>-1</v>
      </c>
      <c r="H2" s="2">
        <v>0</v>
      </c>
    </row>
    <row r="3" spans="1:8" x14ac:dyDescent="0.3">
      <c r="A3" s="18">
        <v>2</v>
      </c>
      <c r="B3" s="18">
        <v>8</v>
      </c>
      <c r="C3" s="18">
        <v>5</v>
      </c>
      <c r="D3" s="18">
        <v>-1</v>
      </c>
      <c r="E3" s="18">
        <v>0</v>
      </c>
      <c r="F3" s="18">
        <v>-1</v>
      </c>
      <c r="G3" s="18">
        <v>-1</v>
      </c>
      <c r="H3" s="18">
        <v>0</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E11C7-3451-4FCC-95A7-72B8247FCC79}">
  <dimension ref="A1:B8"/>
  <sheetViews>
    <sheetView workbookViewId="0">
      <selection activeCell="H8" sqref="H8"/>
    </sheetView>
  </sheetViews>
  <sheetFormatPr defaultRowHeight="14.4" x14ac:dyDescent="0.3"/>
  <cols>
    <col min="2" max="2" width="23.5546875" customWidth="1"/>
  </cols>
  <sheetData>
    <row r="1" spans="1:2" ht="16.8" customHeight="1" x14ac:dyDescent="0.3">
      <c r="A1" s="6" t="s">
        <v>0</v>
      </c>
      <c r="B1" s="6" t="s">
        <v>1</v>
      </c>
    </row>
    <row r="2" spans="1:2" ht="16.8" customHeight="1" x14ac:dyDescent="0.3">
      <c r="A2" s="3">
        <v>1</v>
      </c>
      <c r="B2" s="10" t="s">
        <v>394</v>
      </c>
    </row>
    <row r="3" spans="1:2" ht="16.8" customHeight="1" x14ac:dyDescent="0.3">
      <c r="A3" s="3">
        <v>2</v>
      </c>
      <c r="B3" s="10" t="s">
        <v>395</v>
      </c>
    </row>
    <row r="4" spans="1:2" ht="16.8" customHeight="1" x14ac:dyDescent="0.3">
      <c r="A4" s="3">
        <v>3</v>
      </c>
      <c r="B4" s="4" t="s">
        <v>379</v>
      </c>
    </row>
    <row r="5" spans="1:2" ht="16.8" customHeight="1" x14ac:dyDescent="0.3">
      <c r="A5" s="3">
        <v>4</v>
      </c>
      <c r="B5" s="4" t="s">
        <v>8</v>
      </c>
    </row>
    <row r="6" spans="1:2" ht="16.8" customHeight="1" x14ac:dyDescent="0.3">
      <c r="A6" s="3">
        <v>5</v>
      </c>
      <c r="B6" s="4" t="s">
        <v>10</v>
      </c>
    </row>
    <row r="7" spans="1:2" ht="16.8" customHeight="1" x14ac:dyDescent="0.3">
      <c r="A7" s="3">
        <v>6</v>
      </c>
      <c r="B7" s="4" t="s">
        <v>380</v>
      </c>
    </row>
    <row r="8" spans="1:2" ht="16.8" customHeight="1" x14ac:dyDescent="0.3">
      <c r="A8" s="7">
        <v>7</v>
      </c>
      <c r="B8" s="8" t="s">
        <v>381</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12</vt:i4>
      </vt:variant>
    </vt:vector>
  </HeadingPairs>
  <TitlesOfParts>
    <vt:vector size="23" baseType="lpstr">
      <vt:lpstr>README</vt:lpstr>
      <vt:lpstr>Queries</vt:lpstr>
      <vt:lpstr>Resources</vt:lpstr>
      <vt:lpstr>Protocols</vt:lpstr>
      <vt:lpstr>Resource Effects</vt:lpstr>
      <vt:lpstr>Export Resources</vt:lpstr>
      <vt:lpstr>Export Protocols</vt:lpstr>
      <vt:lpstr>Export Resource Effects</vt:lpstr>
      <vt:lpstr>Location Effects</vt:lpstr>
      <vt:lpstr>Market Effects</vt:lpstr>
      <vt:lpstr>Event Types</vt:lpstr>
      <vt:lpstr>EventNames</vt:lpstr>
      <vt:lpstr>EventTypeIds</vt:lpstr>
      <vt:lpstr>EventTypeNames</vt:lpstr>
      <vt:lpstr>ProtocolIds</vt:lpstr>
      <vt:lpstr>ProtocolName</vt:lpstr>
      <vt:lpstr>ProtocolNames</vt:lpstr>
      <vt:lpstr>ProtocolNamesCol</vt:lpstr>
      <vt:lpstr>ResourceEffectsExport</vt:lpstr>
      <vt:lpstr>ResourceExportRange</vt:lpstr>
      <vt:lpstr>ResourceIds</vt:lpstr>
      <vt:lpstr>ResourceNames</vt:lpstr>
      <vt:lpstr>TimeInterval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Rozak</dc:creator>
  <cp:lastModifiedBy>David Rozak</cp:lastModifiedBy>
  <dcterms:created xsi:type="dcterms:W3CDTF">2022-04-22T10:33:39Z</dcterms:created>
  <dcterms:modified xsi:type="dcterms:W3CDTF">2022-08-07T01:56:25Z</dcterms:modified>
</cp:coreProperties>
</file>