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tables/table5.xml" ContentType="application/vnd.openxmlformats-officedocument.spreadsheetml.table+xml"/>
  <Override PartName="/xl/drawings/drawing9.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ozak\Documents\GitHub\Ex-Machinis\documents\"/>
    </mc:Choice>
  </mc:AlternateContent>
  <xr:revisionPtr revIDLastSave="0" documentId="13_ncr:1_{154650A9-B985-4C54-97BF-B895C4195639}" xr6:coauthVersionLast="47" xr6:coauthVersionMax="47" xr10:uidLastSave="{00000000-0000-0000-0000-000000000000}"/>
  <bookViews>
    <workbookView xWindow="-108" yWindow="-108" windowWidth="23256" windowHeight="12456" xr2:uid="{3AAF8C4B-684B-4378-BBC5-237A7405B9AC}"/>
  </bookViews>
  <sheets>
    <sheet name="README" sheetId="11" r:id="rId1"/>
    <sheet name="Resources" sheetId="3" r:id="rId2"/>
    <sheet name="Protocols" sheetId="1" r:id="rId3"/>
    <sheet name="Resource Effects" sheetId="2" r:id="rId4"/>
    <sheet name="Export Resources" sheetId="10" r:id="rId5"/>
    <sheet name="Export Protocols" sheetId="9" r:id="rId6"/>
    <sheet name="Export Resource Effects" sheetId="8" r:id="rId7"/>
    <sheet name="Location Effects" sheetId="4" r:id="rId8"/>
    <sheet name="Market Effects" sheetId="5" r:id="rId9"/>
    <sheet name="Event Types" sheetId="6" r:id="rId10"/>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61" i="2" l="1"/>
  <c r="P62" i="2"/>
  <c r="P63" i="2"/>
  <c r="P64" i="2"/>
  <c r="P65" i="2"/>
  <c r="Q61" i="2"/>
  <c r="Q62" i="2"/>
  <c r="Q63" i="2"/>
  <c r="Q64" i="2"/>
  <c r="Q65" i="2"/>
  <c r="R61" i="2"/>
  <c r="R62" i="2"/>
  <c r="R63" i="2"/>
  <c r="R64" i="2"/>
  <c r="R65" i="2"/>
  <c r="T61" i="2"/>
  <c r="T62" i="2"/>
  <c r="T63" i="2"/>
  <c r="T64" i="2"/>
  <c r="T65" i="2"/>
  <c r="U61" i="2"/>
  <c r="Y61" i="2" s="1"/>
  <c r="U62" i="2"/>
  <c r="Y62" i="2" s="1"/>
  <c r="U63" i="2"/>
  <c r="Y63" i="2" s="1"/>
  <c r="U64" i="2"/>
  <c r="Y64" i="2" s="1"/>
  <c r="U65" i="2"/>
  <c r="Y65" i="2" s="1"/>
  <c r="X61" i="2"/>
  <c r="X62" i="2"/>
  <c r="X63" i="2"/>
  <c r="X64" i="2"/>
  <c r="X65" i="2"/>
  <c r="Z61" i="2"/>
  <c r="Z64" i="2"/>
  <c r="Z65" i="2"/>
  <c r="AA61" i="2"/>
  <c r="AA62" i="2"/>
  <c r="AA63" i="2"/>
  <c r="AA64" i="2"/>
  <c r="AA65" i="2"/>
  <c r="K65" i="2"/>
  <c r="L65" i="2" s="1"/>
  <c r="M65" i="2" s="1"/>
  <c r="N65" i="2" s="1"/>
  <c r="J65" i="2"/>
  <c r="W65" i="2" s="1"/>
  <c r="I65" i="2"/>
  <c r="V65" i="2" s="1"/>
  <c r="H65" i="2"/>
  <c r="S65" i="2" s="1"/>
  <c r="K64" i="2"/>
  <c r="L64" i="2" s="1"/>
  <c r="M64" i="2" s="1"/>
  <c r="N64" i="2" s="1"/>
  <c r="J64" i="2"/>
  <c r="W64" i="2" s="1"/>
  <c r="I64" i="2"/>
  <c r="V64" i="2" s="1"/>
  <c r="H64" i="2"/>
  <c r="S64" i="2" s="1"/>
  <c r="K63" i="2"/>
  <c r="L63" i="2" s="1"/>
  <c r="M63" i="2" s="1"/>
  <c r="N63" i="2" s="1"/>
  <c r="J63" i="2"/>
  <c r="W63" i="2" s="1"/>
  <c r="I63" i="2"/>
  <c r="V63" i="2" s="1"/>
  <c r="H63" i="2"/>
  <c r="S63" i="2" s="1"/>
  <c r="G63" i="2"/>
  <c r="Z63" i="2" s="1"/>
  <c r="K62" i="2"/>
  <c r="L62" i="2" s="1"/>
  <c r="M62" i="2" s="1"/>
  <c r="N62" i="2" s="1"/>
  <c r="J62" i="2"/>
  <c r="W62" i="2" s="1"/>
  <c r="I62" i="2"/>
  <c r="V62" i="2" s="1"/>
  <c r="H62" i="2"/>
  <c r="S62" i="2" s="1"/>
  <c r="G62" i="2"/>
  <c r="Z62" i="2" s="1"/>
  <c r="K61" i="2"/>
  <c r="L61" i="2" s="1"/>
  <c r="M61" i="2" s="1"/>
  <c r="N61" i="2" s="1"/>
  <c r="J61" i="2"/>
  <c r="W61" i="2" s="1"/>
  <c r="I61" i="2"/>
  <c r="V61" i="2" s="1"/>
  <c r="H61" i="2"/>
  <c r="S61" i="2" s="1"/>
  <c r="P111" i="2"/>
  <c r="P112" i="2"/>
  <c r="P113" i="2"/>
  <c r="P114" i="2"/>
  <c r="P115" i="2"/>
  <c r="Q111" i="2"/>
  <c r="Q112" i="2"/>
  <c r="Q113" i="2"/>
  <c r="Q114" i="2"/>
  <c r="Q115" i="2"/>
  <c r="R111" i="2"/>
  <c r="R112" i="2"/>
  <c r="R113" i="2"/>
  <c r="R114" i="2"/>
  <c r="R115" i="2"/>
  <c r="T111" i="2"/>
  <c r="T112" i="2"/>
  <c r="T113" i="2"/>
  <c r="T114" i="2"/>
  <c r="T115" i="2"/>
  <c r="U111" i="2"/>
  <c r="Y111" i="2" s="1"/>
  <c r="U112" i="2"/>
  <c r="Y112" i="2" s="1"/>
  <c r="U113" i="2"/>
  <c r="Y113" i="2" s="1"/>
  <c r="U114" i="2"/>
  <c r="Y114" i="2" s="1"/>
  <c r="U115" i="2"/>
  <c r="Y115" i="2" s="1"/>
  <c r="X111" i="2"/>
  <c r="X112" i="2"/>
  <c r="X113" i="2"/>
  <c r="X114" i="2"/>
  <c r="X115" i="2"/>
  <c r="Z111" i="2"/>
  <c r="Z114" i="2"/>
  <c r="Z115" i="2"/>
  <c r="AA111" i="2"/>
  <c r="AA112" i="2"/>
  <c r="AA113" i="2"/>
  <c r="AA114" i="2"/>
  <c r="AA115" i="2"/>
  <c r="K115" i="2"/>
  <c r="L115" i="2" s="1"/>
  <c r="M115" i="2" s="1"/>
  <c r="N115" i="2" s="1"/>
  <c r="J115" i="2"/>
  <c r="W115" i="2" s="1"/>
  <c r="I115" i="2"/>
  <c r="V115" i="2" s="1"/>
  <c r="H115" i="2"/>
  <c r="S115" i="2" s="1"/>
  <c r="K114" i="2"/>
  <c r="L114" i="2" s="1"/>
  <c r="M114" i="2" s="1"/>
  <c r="N114" i="2" s="1"/>
  <c r="J114" i="2"/>
  <c r="W114" i="2" s="1"/>
  <c r="I114" i="2"/>
  <c r="V114" i="2" s="1"/>
  <c r="H114" i="2"/>
  <c r="S114" i="2" s="1"/>
  <c r="K113" i="2"/>
  <c r="L113" i="2" s="1"/>
  <c r="M113" i="2" s="1"/>
  <c r="N113" i="2" s="1"/>
  <c r="J113" i="2"/>
  <c r="W113" i="2" s="1"/>
  <c r="I113" i="2"/>
  <c r="V113" i="2" s="1"/>
  <c r="H113" i="2"/>
  <c r="S113" i="2" s="1"/>
  <c r="G113" i="2"/>
  <c r="Z113" i="2" s="1"/>
  <c r="K112" i="2"/>
  <c r="L112" i="2" s="1"/>
  <c r="M112" i="2" s="1"/>
  <c r="N112" i="2" s="1"/>
  <c r="J112" i="2"/>
  <c r="W112" i="2" s="1"/>
  <c r="I112" i="2"/>
  <c r="V112" i="2" s="1"/>
  <c r="H112" i="2"/>
  <c r="S112" i="2" s="1"/>
  <c r="G112" i="2"/>
  <c r="Z112" i="2" s="1"/>
  <c r="K111" i="2"/>
  <c r="L111" i="2" s="1"/>
  <c r="M111" i="2" s="1"/>
  <c r="N111" i="2" s="1"/>
  <c r="J111" i="2"/>
  <c r="W111" i="2" s="1"/>
  <c r="I111" i="2"/>
  <c r="V111" i="2" s="1"/>
  <c r="H111" i="2"/>
  <c r="S111" i="2" s="1"/>
  <c r="P106" i="2"/>
  <c r="P107" i="2"/>
  <c r="P108" i="2"/>
  <c r="P109" i="2"/>
  <c r="P110" i="2"/>
  <c r="Q106" i="2"/>
  <c r="Q107" i="2"/>
  <c r="Q108" i="2"/>
  <c r="Q109" i="2"/>
  <c r="Q110" i="2"/>
  <c r="R106" i="2"/>
  <c r="R107" i="2"/>
  <c r="R108" i="2"/>
  <c r="R109" i="2"/>
  <c r="R110" i="2"/>
  <c r="T106" i="2"/>
  <c r="T107" i="2"/>
  <c r="T108" i="2"/>
  <c r="T109" i="2"/>
  <c r="T110" i="2"/>
  <c r="U106" i="2"/>
  <c r="Y106" i="2" s="1"/>
  <c r="U107" i="2"/>
  <c r="Y107" i="2" s="1"/>
  <c r="U108" i="2"/>
  <c r="Y108" i="2" s="1"/>
  <c r="U109" i="2"/>
  <c r="Y109" i="2" s="1"/>
  <c r="U110" i="2"/>
  <c r="Y110" i="2" s="1"/>
  <c r="X106" i="2"/>
  <c r="X107" i="2"/>
  <c r="X108" i="2"/>
  <c r="X109" i="2"/>
  <c r="X110" i="2"/>
  <c r="Z106" i="2"/>
  <c r="Z109" i="2"/>
  <c r="Z110" i="2"/>
  <c r="AA106" i="2"/>
  <c r="AA107" i="2"/>
  <c r="AA108" i="2"/>
  <c r="AA109" i="2"/>
  <c r="AA110" i="2"/>
  <c r="K110" i="2"/>
  <c r="L110" i="2" s="1"/>
  <c r="M110" i="2" s="1"/>
  <c r="N110" i="2" s="1"/>
  <c r="J110" i="2"/>
  <c r="W110" i="2" s="1"/>
  <c r="I110" i="2"/>
  <c r="V110" i="2" s="1"/>
  <c r="H110" i="2"/>
  <c r="S110" i="2" s="1"/>
  <c r="K109" i="2"/>
  <c r="L109" i="2" s="1"/>
  <c r="M109" i="2" s="1"/>
  <c r="N109" i="2" s="1"/>
  <c r="J109" i="2"/>
  <c r="W109" i="2" s="1"/>
  <c r="I109" i="2"/>
  <c r="V109" i="2" s="1"/>
  <c r="H109" i="2"/>
  <c r="S109" i="2" s="1"/>
  <c r="K108" i="2"/>
  <c r="L108" i="2" s="1"/>
  <c r="M108" i="2" s="1"/>
  <c r="N108" i="2" s="1"/>
  <c r="J108" i="2"/>
  <c r="W108" i="2" s="1"/>
  <c r="I108" i="2"/>
  <c r="V108" i="2" s="1"/>
  <c r="H108" i="2"/>
  <c r="S108" i="2" s="1"/>
  <c r="G108" i="2"/>
  <c r="Z108" i="2" s="1"/>
  <c r="K107" i="2"/>
  <c r="L107" i="2" s="1"/>
  <c r="M107" i="2" s="1"/>
  <c r="N107" i="2" s="1"/>
  <c r="J107" i="2"/>
  <c r="W107" i="2" s="1"/>
  <c r="I107" i="2"/>
  <c r="V107" i="2" s="1"/>
  <c r="H107" i="2"/>
  <c r="S107" i="2" s="1"/>
  <c r="G107" i="2"/>
  <c r="Z107" i="2" s="1"/>
  <c r="K106" i="2"/>
  <c r="L106" i="2" s="1"/>
  <c r="M106" i="2" s="1"/>
  <c r="N106" i="2" s="1"/>
  <c r="J106" i="2"/>
  <c r="W106" i="2" s="1"/>
  <c r="I106" i="2"/>
  <c r="V106" i="2" s="1"/>
  <c r="H106" i="2"/>
  <c r="S106" i="2" s="1"/>
  <c r="P101" i="2"/>
  <c r="P102" i="2"/>
  <c r="P103" i="2"/>
  <c r="P104" i="2"/>
  <c r="P105" i="2"/>
  <c r="Q101" i="2"/>
  <c r="Q102" i="2"/>
  <c r="Q103" i="2"/>
  <c r="Q104" i="2"/>
  <c r="Q105" i="2"/>
  <c r="R101" i="2"/>
  <c r="R102" i="2"/>
  <c r="R103" i="2"/>
  <c r="R104" i="2"/>
  <c r="R105" i="2"/>
  <c r="T101" i="2"/>
  <c r="T102" i="2"/>
  <c r="T103" i="2"/>
  <c r="T104" i="2"/>
  <c r="T105" i="2"/>
  <c r="U101" i="2"/>
  <c r="Y101" i="2" s="1"/>
  <c r="U102" i="2"/>
  <c r="Y102" i="2" s="1"/>
  <c r="U103" i="2"/>
  <c r="Y103" i="2" s="1"/>
  <c r="U104" i="2"/>
  <c r="Y104" i="2" s="1"/>
  <c r="U105" i="2"/>
  <c r="Y105" i="2" s="1"/>
  <c r="X101" i="2"/>
  <c r="X102" i="2"/>
  <c r="X103" i="2"/>
  <c r="X104" i="2"/>
  <c r="X105" i="2"/>
  <c r="Z101" i="2"/>
  <c r="Z104" i="2"/>
  <c r="Z105" i="2"/>
  <c r="AA101" i="2"/>
  <c r="AA102" i="2"/>
  <c r="AA103" i="2"/>
  <c r="AA104" i="2"/>
  <c r="AA105" i="2"/>
  <c r="K105" i="2"/>
  <c r="L105" i="2" s="1"/>
  <c r="M105" i="2" s="1"/>
  <c r="N105" i="2" s="1"/>
  <c r="J105" i="2"/>
  <c r="W105" i="2" s="1"/>
  <c r="I105" i="2"/>
  <c r="V105" i="2" s="1"/>
  <c r="H105" i="2"/>
  <c r="S105" i="2" s="1"/>
  <c r="K104" i="2"/>
  <c r="L104" i="2" s="1"/>
  <c r="M104" i="2" s="1"/>
  <c r="N104" i="2" s="1"/>
  <c r="J104" i="2"/>
  <c r="W104" i="2" s="1"/>
  <c r="I104" i="2"/>
  <c r="V104" i="2" s="1"/>
  <c r="H104" i="2"/>
  <c r="S104" i="2" s="1"/>
  <c r="K103" i="2"/>
  <c r="L103" i="2" s="1"/>
  <c r="M103" i="2" s="1"/>
  <c r="N103" i="2" s="1"/>
  <c r="J103" i="2"/>
  <c r="W103" i="2" s="1"/>
  <c r="I103" i="2"/>
  <c r="V103" i="2" s="1"/>
  <c r="H103" i="2"/>
  <c r="S103" i="2" s="1"/>
  <c r="G103" i="2"/>
  <c r="Z103" i="2" s="1"/>
  <c r="K102" i="2"/>
  <c r="L102" i="2" s="1"/>
  <c r="M102" i="2" s="1"/>
  <c r="N102" i="2" s="1"/>
  <c r="J102" i="2"/>
  <c r="W102" i="2" s="1"/>
  <c r="I102" i="2"/>
  <c r="V102" i="2" s="1"/>
  <c r="H102" i="2"/>
  <c r="S102" i="2" s="1"/>
  <c r="G102" i="2"/>
  <c r="Z102" i="2" s="1"/>
  <c r="K101" i="2"/>
  <c r="L101" i="2" s="1"/>
  <c r="M101" i="2" s="1"/>
  <c r="N101" i="2" s="1"/>
  <c r="J101" i="2"/>
  <c r="W101" i="2" s="1"/>
  <c r="I101" i="2"/>
  <c r="V101" i="2" s="1"/>
  <c r="H101" i="2"/>
  <c r="S101" i="2" s="1"/>
  <c r="P96" i="2"/>
  <c r="P97" i="2"/>
  <c r="P98" i="2"/>
  <c r="P99" i="2"/>
  <c r="P100" i="2"/>
  <c r="Q96" i="2"/>
  <c r="Q97" i="2"/>
  <c r="Q98" i="2"/>
  <c r="Q99" i="2"/>
  <c r="Q100" i="2"/>
  <c r="R96" i="2"/>
  <c r="R97" i="2"/>
  <c r="R98" i="2"/>
  <c r="R99" i="2"/>
  <c r="R100" i="2"/>
  <c r="T96" i="2"/>
  <c r="T97" i="2"/>
  <c r="T98" i="2"/>
  <c r="T99" i="2"/>
  <c r="T100" i="2"/>
  <c r="U96" i="2"/>
  <c r="Y96" i="2" s="1"/>
  <c r="U97" i="2"/>
  <c r="Y97" i="2" s="1"/>
  <c r="U98" i="2"/>
  <c r="Y98" i="2" s="1"/>
  <c r="U99" i="2"/>
  <c r="Y99" i="2" s="1"/>
  <c r="U100" i="2"/>
  <c r="Y100" i="2" s="1"/>
  <c r="X96" i="2"/>
  <c r="X97" i="2"/>
  <c r="X98" i="2"/>
  <c r="X99" i="2"/>
  <c r="X100" i="2"/>
  <c r="Z96" i="2"/>
  <c r="Z99" i="2"/>
  <c r="Z100" i="2"/>
  <c r="AA96" i="2"/>
  <c r="AA97" i="2"/>
  <c r="AA98" i="2"/>
  <c r="AA99" i="2"/>
  <c r="AA100" i="2"/>
  <c r="K100" i="2"/>
  <c r="L100" i="2" s="1"/>
  <c r="M100" i="2" s="1"/>
  <c r="N100" i="2" s="1"/>
  <c r="J100" i="2"/>
  <c r="W100" i="2" s="1"/>
  <c r="I100" i="2"/>
  <c r="V100" i="2" s="1"/>
  <c r="H100" i="2"/>
  <c r="S100" i="2" s="1"/>
  <c r="K99" i="2"/>
  <c r="L99" i="2" s="1"/>
  <c r="M99" i="2" s="1"/>
  <c r="N99" i="2" s="1"/>
  <c r="J99" i="2"/>
  <c r="W99" i="2" s="1"/>
  <c r="I99" i="2"/>
  <c r="V99" i="2" s="1"/>
  <c r="H99" i="2"/>
  <c r="S99" i="2" s="1"/>
  <c r="K98" i="2"/>
  <c r="L98" i="2" s="1"/>
  <c r="M98" i="2" s="1"/>
  <c r="N98" i="2" s="1"/>
  <c r="J98" i="2"/>
  <c r="W98" i="2" s="1"/>
  <c r="I98" i="2"/>
  <c r="V98" i="2" s="1"/>
  <c r="H98" i="2"/>
  <c r="S98" i="2" s="1"/>
  <c r="G98" i="2"/>
  <c r="Z98" i="2" s="1"/>
  <c r="K97" i="2"/>
  <c r="L97" i="2" s="1"/>
  <c r="M97" i="2" s="1"/>
  <c r="N97" i="2" s="1"/>
  <c r="J97" i="2"/>
  <c r="W97" i="2" s="1"/>
  <c r="I97" i="2"/>
  <c r="V97" i="2" s="1"/>
  <c r="H97" i="2"/>
  <c r="S97" i="2" s="1"/>
  <c r="G97" i="2"/>
  <c r="Z97" i="2" s="1"/>
  <c r="K96" i="2"/>
  <c r="L96" i="2" s="1"/>
  <c r="M96" i="2" s="1"/>
  <c r="N96" i="2" s="1"/>
  <c r="J96" i="2"/>
  <c r="W96" i="2" s="1"/>
  <c r="I96" i="2"/>
  <c r="V96" i="2" s="1"/>
  <c r="H96" i="2"/>
  <c r="S96" i="2" s="1"/>
  <c r="P91" i="2"/>
  <c r="P92" i="2"/>
  <c r="P93" i="2"/>
  <c r="P94" i="2"/>
  <c r="P95" i="2"/>
  <c r="Q91" i="2"/>
  <c r="Q92" i="2"/>
  <c r="Q93" i="2"/>
  <c r="Q94" i="2"/>
  <c r="Q95" i="2"/>
  <c r="R91" i="2"/>
  <c r="R92" i="2"/>
  <c r="R93" i="2"/>
  <c r="R94" i="2"/>
  <c r="R95" i="2"/>
  <c r="T91" i="2"/>
  <c r="T92" i="2"/>
  <c r="T93" i="2"/>
  <c r="T94" i="2"/>
  <c r="T95" i="2"/>
  <c r="U91" i="2"/>
  <c r="Y91" i="2" s="1"/>
  <c r="U92" i="2"/>
  <c r="Y92" i="2" s="1"/>
  <c r="U93" i="2"/>
  <c r="Y93" i="2" s="1"/>
  <c r="U94" i="2"/>
  <c r="Y94" i="2" s="1"/>
  <c r="U95" i="2"/>
  <c r="Y95" i="2" s="1"/>
  <c r="X91" i="2"/>
  <c r="X92" i="2"/>
  <c r="X93" i="2"/>
  <c r="X94" i="2"/>
  <c r="X95" i="2"/>
  <c r="Z91" i="2"/>
  <c r="Z94" i="2"/>
  <c r="Z95" i="2"/>
  <c r="AA91" i="2"/>
  <c r="AA92" i="2"/>
  <c r="AA93" i="2"/>
  <c r="AA94" i="2"/>
  <c r="AA95" i="2"/>
  <c r="K95" i="2"/>
  <c r="L95" i="2" s="1"/>
  <c r="M95" i="2" s="1"/>
  <c r="N95" i="2" s="1"/>
  <c r="J95" i="2"/>
  <c r="W95" i="2" s="1"/>
  <c r="I95" i="2"/>
  <c r="V95" i="2" s="1"/>
  <c r="H95" i="2"/>
  <c r="S95" i="2" s="1"/>
  <c r="K94" i="2"/>
  <c r="L94" i="2" s="1"/>
  <c r="M94" i="2" s="1"/>
  <c r="N94" i="2" s="1"/>
  <c r="J94" i="2"/>
  <c r="W94" i="2" s="1"/>
  <c r="I94" i="2"/>
  <c r="V94" i="2" s="1"/>
  <c r="H94" i="2"/>
  <c r="S94" i="2" s="1"/>
  <c r="K93" i="2"/>
  <c r="L93" i="2" s="1"/>
  <c r="M93" i="2" s="1"/>
  <c r="N93" i="2" s="1"/>
  <c r="J93" i="2"/>
  <c r="W93" i="2" s="1"/>
  <c r="I93" i="2"/>
  <c r="V93" i="2" s="1"/>
  <c r="H93" i="2"/>
  <c r="S93" i="2" s="1"/>
  <c r="G93" i="2"/>
  <c r="Z93" i="2" s="1"/>
  <c r="K92" i="2"/>
  <c r="L92" i="2" s="1"/>
  <c r="M92" i="2" s="1"/>
  <c r="N92" i="2" s="1"/>
  <c r="J92" i="2"/>
  <c r="W92" i="2" s="1"/>
  <c r="I92" i="2"/>
  <c r="V92" i="2" s="1"/>
  <c r="H92" i="2"/>
  <c r="S92" i="2" s="1"/>
  <c r="G92" i="2"/>
  <c r="Z92" i="2" s="1"/>
  <c r="K91" i="2"/>
  <c r="L91" i="2" s="1"/>
  <c r="M91" i="2" s="1"/>
  <c r="N91" i="2" s="1"/>
  <c r="J91" i="2"/>
  <c r="W91" i="2" s="1"/>
  <c r="I91" i="2"/>
  <c r="V91" i="2" s="1"/>
  <c r="H91" i="2"/>
  <c r="S91" i="2" s="1"/>
  <c r="P86" i="2"/>
  <c r="P87" i="2"/>
  <c r="P88" i="2"/>
  <c r="P89" i="2"/>
  <c r="P90" i="2"/>
  <c r="Q86" i="2"/>
  <c r="Q87" i="2"/>
  <c r="Q88" i="2"/>
  <c r="Q89" i="2"/>
  <c r="Q90" i="2"/>
  <c r="R86" i="2"/>
  <c r="R87" i="2"/>
  <c r="R88" i="2"/>
  <c r="R89" i="2"/>
  <c r="R90" i="2"/>
  <c r="T86" i="2"/>
  <c r="T87" i="2"/>
  <c r="T88" i="2"/>
  <c r="T89" i="2"/>
  <c r="T90" i="2"/>
  <c r="U86" i="2"/>
  <c r="Y86" i="2" s="1"/>
  <c r="U87" i="2"/>
  <c r="Y87" i="2" s="1"/>
  <c r="U88" i="2"/>
  <c r="Y88" i="2" s="1"/>
  <c r="U89" i="2"/>
  <c r="Y89" i="2" s="1"/>
  <c r="U90" i="2"/>
  <c r="Y90" i="2" s="1"/>
  <c r="X86" i="2"/>
  <c r="X87" i="2"/>
  <c r="X88" i="2"/>
  <c r="X89" i="2"/>
  <c r="X90" i="2"/>
  <c r="Z86" i="2"/>
  <c r="Z89" i="2"/>
  <c r="Z90" i="2"/>
  <c r="AA86" i="2"/>
  <c r="AA87" i="2"/>
  <c r="AA88" i="2"/>
  <c r="AA89" i="2"/>
  <c r="AA90" i="2"/>
  <c r="K90" i="2"/>
  <c r="L90" i="2" s="1"/>
  <c r="M90" i="2" s="1"/>
  <c r="N90" i="2" s="1"/>
  <c r="J90" i="2"/>
  <c r="W90" i="2" s="1"/>
  <c r="I90" i="2"/>
  <c r="V90" i="2" s="1"/>
  <c r="H90" i="2"/>
  <c r="S90" i="2" s="1"/>
  <c r="K89" i="2"/>
  <c r="L89" i="2" s="1"/>
  <c r="M89" i="2" s="1"/>
  <c r="N89" i="2" s="1"/>
  <c r="J89" i="2"/>
  <c r="W89" i="2" s="1"/>
  <c r="I89" i="2"/>
  <c r="V89" i="2" s="1"/>
  <c r="H89" i="2"/>
  <c r="S89" i="2" s="1"/>
  <c r="K88" i="2"/>
  <c r="L88" i="2" s="1"/>
  <c r="M88" i="2" s="1"/>
  <c r="N88" i="2" s="1"/>
  <c r="J88" i="2"/>
  <c r="W88" i="2" s="1"/>
  <c r="I88" i="2"/>
  <c r="V88" i="2" s="1"/>
  <c r="H88" i="2"/>
  <c r="S88" i="2" s="1"/>
  <c r="G88" i="2"/>
  <c r="Z88" i="2" s="1"/>
  <c r="K87" i="2"/>
  <c r="L87" i="2" s="1"/>
  <c r="M87" i="2" s="1"/>
  <c r="N87" i="2" s="1"/>
  <c r="J87" i="2"/>
  <c r="W87" i="2" s="1"/>
  <c r="I87" i="2"/>
  <c r="V87" i="2" s="1"/>
  <c r="H87" i="2"/>
  <c r="S87" i="2" s="1"/>
  <c r="G87" i="2"/>
  <c r="Z87" i="2" s="1"/>
  <c r="K86" i="2"/>
  <c r="L86" i="2" s="1"/>
  <c r="M86" i="2" s="1"/>
  <c r="N86" i="2" s="1"/>
  <c r="J86" i="2"/>
  <c r="W86" i="2" s="1"/>
  <c r="I86" i="2"/>
  <c r="V86" i="2" s="1"/>
  <c r="H86" i="2"/>
  <c r="S86" i="2" s="1"/>
  <c r="P81" i="2"/>
  <c r="P82" i="2"/>
  <c r="P83" i="2"/>
  <c r="P84" i="2"/>
  <c r="P85" i="2"/>
  <c r="Q81" i="2"/>
  <c r="Q82" i="2"/>
  <c r="Q83" i="2"/>
  <c r="Q84" i="2"/>
  <c r="Q85" i="2"/>
  <c r="R81" i="2"/>
  <c r="R82" i="2"/>
  <c r="R83" i="2"/>
  <c r="R84" i="2"/>
  <c r="R85" i="2"/>
  <c r="T81" i="2"/>
  <c r="T82" i="2"/>
  <c r="T83" i="2"/>
  <c r="T84" i="2"/>
  <c r="T85" i="2"/>
  <c r="U81" i="2"/>
  <c r="Y81" i="2" s="1"/>
  <c r="U82" i="2"/>
  <c r="Y82" i="2" s="1"/>
  <c r="U83" i="2"/>
  <c r="Y83" i="2" s="1"/>
  <c r="U84" i="2"/>
  <c r="Y84" i="2" s="1"/>
  <c r="U85" i="2"/>
  <c r="Y85" i="2" s="1"/>
  <c r="X81" i="2"/>
  <c r="X82" i="2"/>
  <c r="X83" i="2"/>
  <c r="X84" i="2"/>
  <c r="X85" i="2"/>
  <c r="Z81" i="2"/>
  <c r="Z84" i="2"/>
  <c r="Z85" i="2"/>
  <c r="AA81" i="2"/>
  <c r="AA82" i="2"/>
  <c r="AA83" i="2"/>
  <c r="AA84" i="2"/>
  <c r="AA85" i="2"/>
  <c r="K85" i="2"/>
  <c r="L85" i="2" s="1"/>
  <c r="M85" i="2" s="1"/>
  <c r="N85" i="2" s="1"/>
  <c r="J85" i="2"/>
  <c r="W85" i="2" s="1"/>
  <c r="I85" i="2"/>
  <c r="V85" i="2" s="1"/>
  <c r="H85" i="2"/>
  <c r="S85" i="2" s="1"/>
  <c r="K84" i="2"/>
  <c r="L84" i="2" s="1"/>
  <c r="M84" i="2" s="1"/>
  <c r="N84" i="2" s="1"/>
  <c r="J84" i="2"/>
  <c r="W84" i="2" s="1"/>
  <c r="I84" i="2"/>
  <c r="V84" i="2" s="1"/>
  <c r="H84" i="2"/>
  <c r="S84" i="2" s="1"/>
  <c r="K83" i="2"/>
  <c r="L83" i="2" s="1"/>
  <c r="M83" i="2" s="1"/>
  <c r="N83" i="2" s="1"/>
  <c r="J83" i="2"/>
  <c r="W83" i="2" s="1"/>
  <c r="I83" i="2"/>
  <c r="V83" i="2" s="1"/>
  <c r="H83" i="2"/>
  <c r="S83" i="2" s="1"/>
  <c r="G83" i="2"/>
  <c r="Z83" i="2" s="1"/>
  <c r="K82" i="2"/>
  <c r="L82" i="2" s="1"/>
  <c r="M82" i="2" s="1"/>
  <c r="N82" i="2" s="1"/>
  <c r="J82" i="2"/>
  <c r="W82" i="2" s="1"/>
  <c r="I82" i="2"/>
  <c r="V82" i="2" s="1"/>
  <c r="H82" i="2"/>
  <c r="S82" i="2" s="1"/>
  <c r="G82" i="2"/>
  <c r="Z82" i="2" s="1"/>
  <c r="K81" i="2"/>
  <c r="L81" i="2" s="1"/>
  <c r="M81" i="2" s="1"/>
  <c r="N81" i="2" s="1"/>
  <c r="J81" i="2"/>
  <c r="W81" i="2" s="1"/>
  <c r="I81" i="2"/>
  <c r="V81" i="2" s="1"/>
  <c r="H81" i="2"/>
  <c r="S81" i="2" s="1"/>
  <c r="P76" i="2"/>
  <c r="P77" i="2"/>
  <c r="P78" i="2"/>
  <c r="P79" i="2"/>
  <c r="P80" i="2"/>
  <c r="Q76" i="2"/>
  <c r="Q77" i="2"/>
  <c r="Q78" i="2"/>
  <c r="Q79" i="2"/>
  <c r="Q80" i="2"/>
  <c r="R76" i="2"/>
  <c r="R77" i="2"/>
  <c r="R78" i="2"/>
  <c r="R79" i="2"/>
  <c r="R80" i="2"/>
  <c r="T76" i="2"/>
  <c r="T77" i="2"/>
  <c r="T78" i="2"/>
  <c r="T79" i="2"/>
  <c r="T80" i="2"/>
  <c r="U76" i="2"/>
  <c r="Y76" i="2" s="1"/>
  <c r="U77" i="2"/>
  <c r="Y77" i="2" s="1"/>
  <c r="U78" i="2"/>
  <c r="Y78" i="2" s="1"/>
  <c r="U79" i="2"/>
  <c r="Y79" i="2" s="1"/>
  <c r="U80" i="2"/>
  <c r="Y80" i="2" s="1"/>
  <c r="X76" i="2"/>
  <c r="X77" i="2"/>
  <c r="X78" i="2"/>
  <c r="X79" i="2"/>
  <c r="X80" i="2"/>
  <c r="Z76" i="2"/>
  <c r="Z79" i="2"/>
  <c r="Z80" i="2"/>
  <c r="AA76" i="2"/>
  <c r="AA77" i="2"/>
  <c r="AA78" i="2"/>
  <c r="AA79" i="2"/>
  <c r="AA80" i="2"/>
  <c r="K80" i="2"/>
  <c r="L80" i="2" s="1"/>
  <c r="M80" i="2" s="1"/>
  <c r="N80" i="2" s="1"/>
  <c r="J80" i="2"/>
  <c r="W80" i="2" s="1"/>
  <c r="I80" i="2"/>
  <c r="V80" i="2" s="1"/>
  <c r="H80" i="2"/>
  <c r="S80" i="2" s="1"/>
  <c r="K79" i="2"/>
  <c r="L79" i="2" s="1"/>
  <c r="M79" i="2" s="1"/>
  <c r="N79" i="2" s="1"/>
  <c r="J79" i="2"/>
  <c r="W79" i="2" s="1"/>
  <c r="I79" i="2"/>
  <c r="V79" i="2" s="1"/>
  <c r="H79" i="2"/>
  <c r="S79" i="2" s="1"/>
  <c r="K78" i="2"/>
  <c r="L78" i="2" s="1"/>
  <c r="M78" i="2" s="1"/>
  <c r="N78" i="2" s="1"/>
  <c r="J78" i="2"/>
  <c r="W78" i="2" s="1"/>
  <c r="I78" i="2"/>
  <c r="V78" i="2" s="1"/>
  <c r="H78" i="2"/>
  <c r="S78" i="2" s="1"/>
  <c r="G78" i="2"/>
  <c r="Z78" i="2" s="1"/>
  <c r="K77" i="2"/>
  <c r="L77" i="2" s="1"/>
  <c r="M77" i="2" s="1"/>
  <c r="N77" i="2" s="1"/>
  <c r="J77" i="2"/>
  <c r="W77" i="2" s="1"/>
  <c r="I77" i="2"/>
  <c r="V77" i="2" s="1"/>
  <c r="H77" i="2"/>
  <c r="S77" i="2" s="1"/>
  <c r="G77" i="2"/>
  <c r="Z77" i="2" s="1"/>
  <c r="K76" i="2"/>
  <c r="L76" i="2" s="1"/>
  <c r="M76" i="2" s="1"/>
  <c r="N76" i="2" s="1"/>
  <c r="J76" i="2"/>
  <c r="W76" i="2" s="1"/>
  <c r="I76" i="2"/>
  <c r="V76" i="2" s="1"/>
  <c r="H76" i="2"/>
  <c r="S76" i="2" s="1"/>
  <c r="P71" i="2"/>
  <c r="P72" i="2"/>
  <c r="P73" i="2"/>
  <c r="P74" i="2"/>
  <c r="P75" i="2"/>
  <c r="Q71" i="2"/>
  <c r="Q72" i="2"/>
  <c r="Q73" i="2"/>
  <c r="Q74" i="2"/>
  <c r="Q75" i="2"/>
  <c r="R71" i="2"/>
  <c r="R72" i="2"/>
  <c r="R73" i="2"/>
  <c r="R74" i="2"/>
  <c r="R75" i="2"/>
  <c r="T71" i="2"/>
  <c r="T72" i="2"/>
  <c r="T73" i="2"/>
  <c r="T74" i="2"/>
  <c r="T75" i="2"/>
  <c r="U71" i="2"/>
  <c r="Y71" i="2" s="1"/>
  <c r="U72" i="2"/>
  <c r="Y72" i="2" s="1"/>
  <c r="U73" i="2"/>
  <c r="Y73" i="2" s="1"/>
  <c r="U74" i="2"/>
  <c r="Y74" i="2" s="1"/>
  <c r="U75" i="2"/>
  <c r="Y75" i="2" s="1"/>
  <c r="X71" i="2"/>
  <c r="X72" i="2"/>
  <c r="X73" i="2"/>
  <c r="X74" i="2"/>
  <c r="X75" i="2"/>
  <c r="Z71" i="2"/>
  <c r="Z74" i="2"/>
  <c r="Z75" i="2"/>
  <c r="AA71" i="2"/>
  <c r="AA72" i="2"/>
  <c r="AA73" i="2"/>
  <c r="AA74" i="2"/>
  <c r="AA75" i="2"/>
  <c r="K75" i="2"/>
  <c r="L75" i="2" s="1"/>
  <c r="M75" i="2" s="1"/>
  <c r="N75" i="2" s="1"/>
  <c r="J75" i="2"/>
  <c r="W75" i="2" s="1"/>
  <c r="I75" i="2"/>
  <c r="V75" i="2" s="1"/>
  <c r="H75" i="2"/>
  <c r="S75" i="2" s="1"/>
  <c r="K74" i="2"/>
  <c r="L74" i="2" s="1"/>
  <c r="M74" i="2" s="1"/>
  <c r="N74" i="2" s="1"/>
  <c r="J74" i="2"/>
  <c r="W74" i="2" s="1"/>
  <c r="I74" i="2"/>
  <c r="V74" i="2" s="1"/>
  <c r="H74" i="2"/>
  <c r="S74" i="2" s="1"/>
  <c r="K73" i="2"/>
  <c r="L73" i="2" s="1"/>
  <c r="M73" i="2" s="1"/>
  <c r="N73" i="2" s="1"/>
  <c r="J73" i="2"/>
  <c r="W73" i="2" s="1"/>
  <c r="I73" i="2"/>
  <c r="V73" i="2" s="1"/>
  <c r="H73" i="2"/>
  <c r="S73" i="2" s="1"/>
  <c r="G73" i="2"/>
  <c r="Z73" i="2" s="1"/>
  <c r="K72" i="2"/>
  <c r="L72" i="2" s="1"/>
  <c r="M72" i="2" s="1"/>
  <c r="N72" i="2" s="1"/>
  <c r="J72" i="2"/>
  <c r="W72" i="2" s="1"/>
  <c r="I72" i="2"/>
  <c r="V72" i="2" s="1"/>
  <c r="H72" i="2"/>
  <c r="S72" i="2" s="1"/>
  <c r="G72" i="2"/>
  <c r="Z72" i="2" s="1"/>
  <c r="K71" i="2"/>
  <c r="L71" i="2" s="1"/>
  <c r="M71" i="2" s="1"/>
  <c r="N71" i="2" s="1"/>
  <c r="J71" i="2"/>
  <c r="W71" i="2" s="1"/>
  <c r="I71" i="2"/>
  <c r="V71" i="2" s="1"/>
  <c r="H71" i="2"/>
  <c r="S71" i="2" s="1"/>
  <c r="P66" i="2"/>
  <c r="P67" i="2"/>
  <c r="P68" i="2"/>
  <c r="P69" i="2"/>
  <c r="P70" i="2"/>
  <c r="Q66" i="2"/>
  <c r="Q67" i="2"/>
  <c r="Q68" i="2"/>
  <c r="Q69" i="2"/>
  <c r="Q70" i="2"/>
  <c r="R66" i="2"/>
  <c r="R67" i="2"/>
  <c r="R68" i="2"/>
  <c r="R69" i="2"/>
  <c r="R70" i="2"/>
  <c r="T66" i="2"/>
  <c r="T67" i="2"/>
  <c r="T68" i="2"/>
  <c r="T69" i="2"/>
  <c r="T70" i="2"/>
  <c r="U66" i="2"/>
  <c r="Y66" i="2" s="1"/>
  <c r="U67" i="2"/>
  <c r="Y67" i="2" s="1"/>
  <c r="U68" i="2"/>
  <c r="Y68" i="2" s="1"/>
  <c r="U69" i="2"/>
  <c r="Y69" i="2" s="1"/>
  <c r="U70" i="2"/>
  <c r="Y70" i="2" s="1"/>
  <c r="X66" i="2"/>
  <c r="X67" i="2"/>
  <c r="X68" i="2"/>
  <c r="X69" i="2"/>
  <c r="X70" i="2"/>
  <c r="Z66" i="2"/>
  <c r="Z69" i="2"/>
  <c r="Z70" i="2"/>
  <c r="AA66" i="2"/>
  <c r="AA67" i="2"/>
  <c r="AA68" i="2"/>
  <c r="AA69" i="2"/>
  <c r="AA70" i="2"/>
  <c r="K70" i="2"/>
  <c r="L70" i="2" s="1"/>
  <c r="M70" i="2" s="1"/>
  <c r="N70" i="2" s="1"/>
  <c r="J70" i="2"/>
  <c r="W70" i="2" s="1"/>
  <c r="I70" i="2"/>
  <c r="V70" i="2" s="1"/>
  <c r="H70" i="2"/>
  <c r="S70" i="2" s="1"/>
  <c r="K69" i="2"/>
  <c r="L69" i="2" s="1"/>
  <c r="M69" i="2" s="1"/>
  <c r="N69" i="2" s="1"/>
  <c r="J69" i="2"/>
  <c r="W69" i="2" s="1"/>
  <c r="I69" i="2"/>
  <c r="V69" i="2" s="1"/>
  <c r="H69" i="2"/>
  <c r="S69" i="2" s="1"/>
  <c r="K68" i="2"/>
  <c r="L68" i="2" s="1"/>
  <c r="M68" i="2" s="1"/>
  <c r="N68" i="2" s="1"/>
  <c r="J68" i="2"/>
  <c r="W68" i="2" s="1"/>
  <c r="I68" i="2"/>
  <c r="V68" i="2" s="1"/>
  <c r="H68" i="2"/>
  <c r="S68" i="2" s="1"/>
  <c r="G68" i="2"/>
  <c r="Z68" i="2" s="1"/>
  <c r="K67" i="2"/>
  <c r="L67" i="2" s="1"/>
  <c r="M67" i="2" s="1"/>
  <c r="N67" i="2" s="1"/>
  <c r="J67" i="2"/>
  <c r="W67" i="2" s="1"/>
  <c r="I67" i="2"/>
  <c r="V67" i="2" s="1"/>
  <c r="H67" i="2"/>
  <c r="S67" i="2" s="1"/>
  <c r="G67" i="2"/>
  <c r="Z67" i="2" s="1"/>
  <c r="K66" i="2"/>
  <c r="L66" i="2" s="1"/>
  <c r="M66" i="2" s="1"/>
  <c r="N66" i="2" s="1"/>
  <c r="J66" i="2"/>
  <c r="W66" i="2" s="1"/>
  <c r="I66" i="2"/>
  <c r="V66" i="2" s="1"/>
  <c r="H66" i="2"/>
  <c r="S66" i="2" s="1"/>
  <c r="P56" i="2"/>
  <c r="P57" i="2"/>
  <c r="P58" i="2"/>
  <c r="P59" i="2"/>
  <c r="P60" i="2"/>
  <c r="Q56" i="2"/>
  <c r="Q57" i="2"/>
  <c r="Q58" i="2"/>
  <c r="Q59" i="2"/>
  <c r="Q60" i="2"/>
  <c r="R56" i="2"/>
  <c r="R57" i="2"/>
  <c r="R58" i="2"/>
  <c r="R59" i="2"/>
  <c r="R60" i="2"/>
  <c r="T56" i="2"/>
  <c r="T57" i="2"/>
  <c r="T58" i="2"/>
  <c r="T59" i="2"/>
  <c r="T60" i="2"/>
  <c r="U56" i="2"/>
  <c r="Y56" i="2" s="1"/>
  <c r="U57" i="2"/>
  <c r="Y57" i="2" s="1"/>
  <c r="U58" i="2"/>
  <c r="Y58" i="2" s="1"/>
  <c r="U59" i="2"/>
  <c r="Y59" i="2" s="1"/>
  <c r="U60" i="2"/>
  <c r="Y60" i="2" s="1"/>
  <c r="X56" i="2"/>
  <c r="X57" i="2"/>
  <c r="X58" i="2"/>
  <c r="X59" i="2"/>
  <c r="X60" i="2"/>
  <c r="Z56" i="2"/>
  <c r="Z59" i="2"/>
  <c r="Z60" i="2"/>
  <c r="AA56" i="2"/>
  <c r="AA57" i="2"/>
  <c r="AA58" i="2"/>
  <c r="AA59" i="2"/>
  <c r="AA60" i="2"/>
  <c r="K60" i="2"/>
  <c r="L60" i="2" s="1"/>
  <c r="M60" i="2" s="1"/>
  <c r="N60" i="2" s="1"/>
  <c r="J60" i="2"/>
  <c r="W60" i="2" s="1"/>
  <c r="I60" i="2"/>
  <c r="V60" i="2" s="1"/>
  <c r="H60" i="2"/>
  <c r="S60" i="2" s="1"/>
  <c r="K59" i="2"/>
  <c r="L59" i="2" s="1"/>
  <c r="M59" i="2" s="1"/>
  <c r="N59" i="2" s="1"/>
  <c r="J59" i="2"/>
  <c r="W59" i="2" s="1"/>
  <c r="I59" i="2"/>
  <c r="V59" i="2" s="1"/>
  <c r="H59" i="2"/>
  <c r="S59" i="2" s="1"/>
  <c r="K58" i="2"/>
  <c r="L58" i="2" s="1"/>
  <c r="M58" i="2" s="1"/>
  <c r="N58" i="2" s="1"/>
  <c r="J58" i="2"/>
  <c r="W58" i="2" s="1"/>
  <c r="I58" i="2"/>
  <c r="V58" i="2" s="1"/>
  <c r="H58" i="2"/>
  <c r="S58" i="2" s="1"/>
  <c r="G58" i="2"/>
  <c r="Z58" i="2" s="1"/>
  <c r="K57" i="2"/>
  <c r="L57" i="2" s="1"/>
  <c r="M57" i="2" s="1"/>
  <c r="N57" i="2" s="1"/>
  <c r="J57" i="2"/>
  <c r="W57" i="2" s="1"/>
  <c r="I57" i="2"/>
  <c r="V57" i="2" s="1"/>
  <c r="H57" i="2"/>
  <c r="S57" i="2" s="1"/>
  <c r="G57" i="2"/>
  <c r="Z57" i="2" s="1"/>
  <c r="K56" i="2"/>
  <c r="L56" i="2" s="1"/>
  <c r="M56" i="2" s="1"/>
  <c r="N56" i="2" s="1"/>
  <c r="J56" i="2"/>
  <c r="W56" i="2" s="1"/>
  <c r="I56" i="2"/>
  <c r="V56" i="2" s="1"/>
  <c r="H56" i="2"/>
  <c r="S56" i="2" s="1"/>
  <c r="P51" i="2"/>
  <c r="P52" i="2"/>
  <c r="P53" i="2"/>
  <c r="P54" i="2"/>
  <c r="P55" i="2"/>
  <c r="Q51" i="2"/>
  <c r="Q52" i="2"/>
  <c r="Q53" i="2"/>
  <c r="Q54" i="2"/>
  <c r="Q55" i="2"/>
  <c r="R51" i="2"/>
  <c r="R52" i="2"/>
  <c r="R53" i="2"/>
  <c r="R54" i="2"/>
  <c r="R55" i="2"/>
  <c r="T51" i="2"/>
  <c r="T52" i="2"/>
  <c r="T53" i="2"/>
  <c r="T54" i="2"/>
  <c r="T55" i="2"/>
  <c r="U51" i="2"/>
  <c r="Y51" i="2" s="1"/>
  <c r="U52" i="2"/>
  <c r="Y52" i="2" s="1"/>
  <c r="U53" i="2"/>
  <c r="Y53" i="2" s="1"/>
  <c r="U54" i="2"/>
  <c r="Y54" i="2" s="1"/>
  <c r="U55" i="2"/>
  <c r="Y55" i="2" s="1"/>
  <c r="X51" i="2"/>
  <c r="X52" i="2"/>
  <c r="X53" i="2"/>
  <c r="X54" i="2"/>
  <c r="X55" i="2"/>
  <c r="Z51" i="2"/>
  <c r="Z54" i="2"/>
  <c r="Z55" i="2"/>
  <c r="AA51" i="2"/>
  <c r="AA52" i="2"/>
  <c r="AA53" i="2"/>
  <c r="AA54" i="2"/>
  <c r="AA55" i="2"/>
  <c r="K55" i="2"/>
  <c r="L55" i="2" s="1"/>
  <c r="M55" i="2" s="1"/>
  <c r="N55" i="2" s="1"/>
  <c r="J55" i="2"/>
  <c r="W55" i="2" s="1"/>
  <c r="I55" i="2"/>
  <c r="V55" i="2" s="1"/>
  <c r="H55" i="2"/>
  <c r="S55" i="2" s="1"/>
  <c r="K54" i="2"/>
  <c r="L54" i="2" s="1"/>
  <c r="M54" i="2" s="1"/>
  <c r="N54" i="2" s="1"/>
  <c r="J54" i="2"/>
  <c r="W54" i="2" s="1"/>
  <c r="I54" i="2"/>
  <c r="V54" i="2" s="1"/>
  <c r="H54" i="2"/>
  <c r="S54" i="2" s="1"/>
  <c r="K53" i="2"/>
  <c r="L53" i="2" s="1"/>
  <c r="M53" i="2" s="1"/>
  <c r="N53" i="2" s="1"/>
  <c r="J53" i="2"/>
  <c r="W53" i="2" s="1"/>
  <c r="I53" i="2"/>
  <c r="V53" i="2" s="1"/>
  <c r="H53" i="2"/>
  <c r="S53" i="2" s="1"/>
  <c r="G53" i="2"/>
  <c r="Z53" i="2" s="1"/>
  <c r="K52" i="2"/>
  <c r="L52" i="2" s="1"/>
  <c r="M52" i="2" s="1"/>
  <c r="N52" i="2" s="1"/>
  <c r="J52" i="2"/>
  <c r="W52" i="2" s="1"/>
  <c r="I52" i="2"/>
  <c r="V52" i="2" s="1"/>
  <c r="H52" i="2"/>
  <c r="S52" i="2" s="1"/>
  <c r="G52" i="2"/>
  <c r="Z52" i="2" s="1"/>
  <c r="K51" i="2"/>
  <c r="L51" i="2" s="1"/>
  <c r="M51" i="2" s="1"/>
  <c r="N51" i="2" s="1"/>
  <c r="J51" i="2"/>
  <c r="W51" i="2" s="1"/>
  <c r="I51" i="2"/>
  <c r="V51" i="2" s="1"/>
  <c r="H51" i="2"/>
  <c r="S51" i="2" s="1"/>
  <c r="P46" i="2"/>
  <c r="P47" i="2"/>
  <c r="P48" i="2"/>
  <c r="P49" i="2"/>
  <c r="P50" i="2"/>
  <c r="Q46" i="2"/>
  <c r="Q47" i="2"/>
  <c r="Q48" i="2"/>
  <c r="Q49" i="2"/>
  <c r="Q50" i="2"/>
  <c r="R46" i="2"/>
  <c r="R47" i="2"/>
  <c r="R48" i="2"/>
  <c r="R49" i="2"/>
  <c r="R50" i="2"/>
  <c r="T46" i="2"/>
  <c r="T47" i="2"/>
  <c r="T48" i="2"/>
  <c r="T49" i="2"/>
  <c r="T50" i="2"/>
  <c r="U46" i="2"/>
  <c r="Y46" i="2" s="1"/>
  <c r="U47" i="2"/>
  <c r="Y47" i="2" s="1"/>
  <c r="U48" i="2"/>
  <c r="Y48" i="2" s="1"/>
  <c r="U49" i="2"/>
  <c r="Y49" i="2" s="1"/>
  <c r="U50" i="2"/>
  <c r="Y50" i="2" s="1"/>
  <c r="X46" i="2"/>
  <c r="X47" i="2"/>
  <c r="X48" i="2"/>
  <c r="X49" i="2"/>
  <c r="X50" i="2"/>
  <c r="Z46" i="2"/>
  <c r="Z49" i="2"/>
  <c r="Z50" i="2"/>
  <c r="AA46" i="2"/>
  <c r="AA47" i="2"/>
  <c r="AA48" i="2"/>
  <c r="AA49" i="2"/>
  <c r="AA50" i="2"/>
  <c r="K50" i="2"/>
  <c r="L50" i="2" s="1"/>
  <c r="M50" i="2" s="1"/>
  <c r="N50" i="2" s="1"/>
  <c r="J50" i="2"/>
  <c r="W50" i="2" s="1"/>
  <c r="I50" i="2"/>
  <c r="V50" i="2" s="1"/>
  <c r="H50" i="2"/>
  <c r="S50" i="2" s="1"/>
  <c r="K49" i="2"/>
  <c r="L49" i="2" s="1"/>
  <c r="M49" i="2" s="1"/>
  <c r="N49" i="2" s="1"/>
  <c r="J49" i="2"/>
  <c r="W49" i="2" s="1"/>
  <c r="I49" i="2"/>
  <c r="V49" i="2" s="1"/>
  <c r="H49" i="2"/>
  <c r="S49" i="2" s="1"/>
  <c r="K48" i="2"/>
  <c r="L48" i="2" s="1"/>
  <c r="M48" i="2" s="1"/>
  <c r="N48" i="2" s="1"/>
  <c r="J48" i="2"/>
  <c r="W48" i="2" s="1"/>
  <c r="I48" i="2"/>
  <c r="V48" i="2" s="1"/>
  <c r="H48" i="2"/>
  <c r="S48" i="2" s="1"/>
  <c r="G48" i="2"/>
  <c r="Z48" i="2" s="1"/>
  <c r="K47" i="2"/>
  <c r="L47" i="2" s="1"/>
  <c r="M47" i="2" s="1"/>
  <c r="N47" i="2" s="1"/>
  <c r="J47" i="2"/>
  <c r="W47" i="2" s="1"/>
  <c r="I47" i="2"/>
  <c r="V47" i="2" s="1"/>
  <c r="H47" i="2"/>
  <c r="S47" i="2" s="1"/>
  <c r="G47" i="2"/>
  <c r="Z47" i="2" s="1"/>
  <c r="K46" i="2"/>
  <c r="L46" i="2" s="1"/>
  <c r="M46" i="2" s="1"/>
  <c r="N46" i="2" s="1"/>
  <c r="J46" i="2"/>
  <c r="W46" i="2" s="1"/>
  <c r="I46" i="2"/>
  <c r="V46" i="2" s="1"/>
  <c r="H46" i="2"/>
  <c r="S46" i="2" s="1"/>
  <c r="P41" i="2"/>
  <c r="P42" i="2"/>
  <c r="P43" i="2"/>
  <c r="P44" i="2"/>
  <c r="P45" i="2"/>
  <c r="Q41" i="2"/>
  <c r="Q42" i="2"/>
  <c r="Q43" i="2"/>
  <c r="Q44" i="2"/>
  <c r="Q45" i="2"/>
  <c r="R41" i="2"/>
  <c r="R42" i="2"/>
  <c r="R43" i="2"/>
  <c r="R44" i="2"/>
  <c r="R45" i="2"/>
  <c r="T41" i="2"/>
  <c r="T42" i="2"/>
  <c r="T43" i="2"/>
  <c r="T44" i="2"/>
  <c r="T45" i="2"/>
  <c r="U41" i="2"/>
  <c r="Y41" i="2" s="1"/>
  <c r="U42" i="2"/>
  <c r="Y42" i="2" s="1"/>
  <c r="U43" i="2"/>
  <c r="Y43" i="2" s="1"/>
  <c r="U44" i="2"/>
  <c r="Y44" i="2" s="1"/>
  <c r="U45" i="2"/>
  <c r="Y45" i="2" s="1"/>
  <c r="X41" i="2"/>
  <c r="X42" i="2"/>
  <c r="X43" i="2"/>
  <c r="X44" i="2"/>
  <c r="X45" i="2"/>
  <c r="Z41" i="2"/>
  <c r="Z44" i="2"/>
  <c r="Z45" i="2"/>
  <c r="AA41" i="2"/>
  <c r="AA42" i="2"/>
  <c r="AA43" i="2"/>
  <c r="AA44" i="2"/>
  <c r="AA45" i="2"/>
  <c r="K45" i="2"/>
  <c r="L45" i="2" s="1"/>
  <c r="M45" i="2" s="1"/>
  <c r="N45" i="2" s="1"/>
  <c r="J45" i="2"/>
  <c r="W45" i="2" s="1"/>
  <c r="I45" i="2"/>
  <c r="V45" i="2" s="1"/>
  <c r="H45" i="2"/>
  <c r="S45" i="2" s="1"/>
  <c r="K44" i="2"/>
  <c r="L44" i="2" s="1"/>
  <c r="M44" i="2" s="1"/>
  <c r="N44" i="2" s="1"/>
  <c r="J44" i="2"/>
  <c r="W44" i="2" s="1"/>
  <c r="I44" i="2"/>
  <c r="V44" i="2" s="1"/>
  <c r="H44" i="2"/>
  <c r="S44" i="2" s="1"/>
  <c r="K43" i="2"/>
  <c r="L43" i="2" s="1"/>
  <c r="M43" i="2" s="1"/>
  <c r="N43" i="2" s="1"/>
  <c r="J43" i="2"/>
  <c r="W43" i="2" s="1"/>
  <c r="I43" i="2"/>
  <c r="V43" i="2" s="1"/>
  <c r="H43" i="2"/>
  <c r="S43" i="2" s="1"/>
  <c r="G43" i="2"/>
  <c r="Z43" i="2" s="1"/>
  <c r="K42" i="2"/>
  <c r="L42" i="2" s="1"/>
  <c r="M42" i="2" s="1"/>
  <c r="N42" i="2" s="1"/>
  <c r="J42" i="2"/>
  <c r="W42" i="2" s="1"/>
  <c r="I42" i="2"/>
  <c r="V42" i="2" s="1"/>
  <c r="H42" i="2"/>
  <c r="S42" i="2" s="1"/>
  <c r="G42" i="2"/>
  <c r="Z42" i="2" s="1"/>
  <c r="K41" i="2"/>
  <c r="L41" i="2" s="1"/>
  <c r="M41" i="2" s="1"/>
  <c r="N41" i="2" s="1"/>
  <c r="J41" i="2"/>
  <c r="W41" i="2" s="1"/>
  <c r="I41" i="2"/>
  <c r="V41" i="2" s="1"/>
  <c r="H41" i="2"/>
  <c r="S41" i="2" s="1"/>
  <c r="P36" i="2"/>
  <c r="P37" i="2"/>
  <c r="P38" i="2"/>
  <c r="P39" i="2"/>
  <c r="P40" i="2"/>
  <c r="Q36" i="2"/>
  <c r="Q37" i="2"/>
  <c r="Q38" i="2"/>
  <c r="Q39" i="2"/>
  <c r="Q40" i="2"/>
  <c r="R36" i="2"/>
  <c r="R37" i="2"/>
  <c r="R38" i="2"/>
  <c r="R39" i="2"/>
  <c r="R40" i="2"/>
  <c r="T36" i="2"/>
  <c r="T37" i="2"/>
  <c r="T38" i="2"/>
  <c r="T39" i="2"/>
  <c r="T40" i="2"/>
  <c r="U36" i="2"/>
  <c r="Y36" i="2" s="1"/>
  <c r="U37" i="2"/>
  <c r="Y37" i="2" s="1"/>
  <c r="U38" i="2"/>
  <c r="Y38" i="2" s="1"/>
  <c r="U39" i="2"/>
  <c r="Y39" i="2" s="1"/>
  <c r="U40" i="2"/>
  <c r="Y40" i="2" s="1"/>
  <c r="V39" i="2"/>
  <c r="X36" i="2"/>
  <c r="X37" i="2"/>
  <c r="X38" i="2"/>
  <c r="X39" i="2"/>
  <c r="X40" i="2"/>
  <c r="Z36" i="2"/>
  <c r="Z39" i="2"/>
  <c r="Z40" i="2"/>
  <c r="AA36" i="2"/>
  <c r="AA37" i="2"/>
  <c r="AA38" i="2"/>
  <c r="AA39" i="2"/>
  <c r="AA40" i="2"/>
  <c r="K40" i="2"/>
  <c r="L40" i="2" s="1"/>
  <c r="M40" i="2" s="1"/>
  <c r="N40" i="2" s="1"/>
  <c r="J40" i="2"/>
  <c r="W40" i="2" s="1"/>
  <c r="I40" i="2"/>
  <c r="V40" i="2" s="1"/>
  <c r="H40" i="2"/>
  <c r="S40" i="2" s="1"/>
  <c r="K39" i="2"/>
  <c r="L39" i="2" s="1"/>
  <c r="M39" i="2" s="1"/>
  <c r="N39" i="2" s="1"/>
  <c r="J39" i="2"/>
  <c r="W39" i="2" s="1"/>
  <c r="I39" i="2"/>
  <c r="H39" i="2"/>
  <c r="S39" i="2" s="1"/>
  <c r="K38" i="2"/>
  <c r="L38" i="2" s="1"/>
  <c r="M38" i="2" s="1"/>
  <c r="N38" i="2" s="1"/>
  <c r="J38" i="2"/>
  <c r="W38" i="2" s="1"/>
  <c r="I38" i="2"/>
  <c r="V38" i="2" s="1"/>
  <c r="H38" i="2"/>
  <c r="S38" i="2" s="1"/>
  <c r="G38" i="2"/>
  <c r="Z38" i="2" s="1"/>
  <c r="K37" i="2"/>
  <c r="L37" i="2" s="1"/>
  <c r="M37" i="2" s="1"/>
  <c r="N37" i="2" s="1"/>
  <c r="J37" i="2"/>
  <c r="W37" i="2" s="1"/>
  <c r="I37" i="2"/>
  <c r="V37" i="2" s="1"/>
  <c r="H37" i="2"/>
  <c r="S37" i="2" s="1"/>
  <c r="G37" i="2"/>
  <c r="Z37" i="2" s="1"/>
  <c r="K36" i="2"/>
  <c r="L36" i="2" s="1"/>
  <c r="M36" i="2" s="1"/>
  <c r="N36" i="2" s="1"/>
  <c r="J36" i="2"/>
  <c r="W36" i="2" s="1"/>
  <c r="I36" i="2"/>
  <c r="V36" i="2" s="1"/>
  <c r="H36" i="2"/>
  <c r="S36" i="2" s="1"/>
  <c r="P31" i="2"/>
  <c r="P32" i="2"/>
  <c r="P33" i="2"/>
  <c r="P34" i="2"/>
  <c r="P35" i="2"/>
  <c r="Q31" i="2"/>
  <c r="Q32" i="2"/>
  <c r="Q33" i="2"/>
  <c r="Q34" i="2"/>
  <c r="Q35" i="2"/>
  <c r="R31" i="2"/>
  <c r="R32" i="2"/>
  <c r="R33" i="2"/>
  <c r="R34" i="2"/>
  <c r="R35" i="2"/>
  <c r="T31" i="2"/>
  <c r="T32" i="2"/>
  <c r="T33" i="2"/>
  <c r="T34" i="2"/>
  <c r="T35" i="2"/>
  <c r="U31" i="2"/>
  <c r="Y31" i="2" s="1"/>
  <c r="U32" i="2"/>
  <c r="Y32" i="2" s="1"/>
  <c r="U33" i="2"/>
  <c r="Y33" i="2" s="1"/>
  <c r="U34" i="2"/>
  <c r="Y34" i="2" s="1"/>
  <c r="U35" i="2"/>
  <c r="Y35" i="2" s="1"/>
  <c r="X31" i="2"/>
  <c r="X32" i="2"/>
  <c r="X33" i="2"/>
  <c r="X34" i="2"/>
  <c r="X35" i="2"/>
  <c r="Z31" i="2"/>
  <c r="Z34" i="2"/>
  <c r="Z35" i="2"/>
  <c r="AA31" i="2"/>
  <c r="AA32" i="2"/>
  <c r="AA33" i="2"/>
  <c r="AA34" i="2"/>
  <c r="AA35" i="2"/>
  <c r="K35" i="2"/>
  <c r="L35" i="2" s="1"/>
  <c r="M35" i="2" s="1"/>
  <c r="N35" i="2" s="1"/>
  <c r="J35" i="2"/>
  <c r="W35" i="2" s="1"/>
  <c r="I35" i="2"/>
  <c r="V35" i="2" s="1"/>
  <c r="H35" i="2"/>
  <c r="S35" i="2" s="1"/>
  <c r="K34" i="2"/>
  <c r="L34" i="2" s="1"/>
  <c r="M34" i="2" s="1"/>
  <c r="N34" i="2" s="1"/>
  <c r="J34" i="2"/>
  <c r="W34" i="2" s="1"/>
  <c r="I34" i="2"/>
  <c r="V34" i="2" s="1"/>
  <c r="H34" i="2"/>
  <c r="S34" i="2" s="1"/>
  <c r="K33" i="2"/>
  <c r="L33" i="2" s="1"/>
  <c r="M33" i="2" s="1"/>
  <c r="N33" i="2" s="1"/>
  <c r="J33" i="2"/>
  <c r="W33" i="2" s="1"/>
  <c r="I33" i="2"/>
  <c r="V33" i="2" s="1"/>
  <c r="H33" i="2"/>
  <c r="S33" i="2" s="1"/>
  <c r="G33" i="2"/>
  <c r="Z33" i="2" s="1"/>
  <c r="K32" i="2"/>
  <c r="L32" i="2" s="1"/>
  <c r="M32" i="2" s="1"/>
  <c r="N32" i="2" s="1"/>
  <c r="J32" i="2"/>
  <c r="W32" i="2" s="1"/>
  <c r="I32" i="2"/>
  <c r="V32" i="2" s="1"/>
  <c r="H32" i="2"/>
  <c r="S32" i="2" s="1"/>
  <c r="G32" i="2"/>
  <c r="Z32" i="2" s="1"/>
  <c r="K31" i="2"/>
  <c r="L31" i="2" s="1"/>
  <c r="M31" i="2" s="1"/>
  <c r="N31" i="2" s="1"/>
  <c r="J31" i="2"/>
  <c r="W31" i="2" s="1"/>
  <c r="I31" i="2"/>
  <c r="V31" i="2" s="1"/>
  <c r="H31" i="2"/>
  <c r="S31" i="2" s="1"/>
  <c r="P26" i="2"/>
  <c r="P27" i="2"/>
  <c r="P28" i="2"/>
  <c r="P29" i="2"/>
  <c r="P30" i="2"/>
  <c r="Q26" i="2"/>
  <c r="Q27" i="2"/>
  <c r="Q28" i="2"/>
  <c r="Q29" i="2"/>
  <c r="Q30" i="2"/>
  <c r="R26" i="2"/>
  <c r="R27" i="2"/>
  <c r="R28" i="2"/>
  <c r="R29" i="2"/>
  <c r="R30" i="2"/>
  <c r="T26" i="2"/>
  <c r="T27" i="2"/>
  <c r="T28" i="2"/>
  <c r="T29" i="2"/>
  <c r="T30" i="2"/>
  <c r="U26" i="2"/>
  <c r="Y26" i="2" s="1"/>
  <c r="U27" i="2"/>
  <c r="Y27" i="2" s="1"/>
  <c r="U28" i="2"/>
  <c r="Y28" i="2" s="1"/>
  <c r="U29" i="2"/>
  <c r="Y29" i="2" s="1"/>
  <c r="U30" i="2"/>
  <c r="Y30" i="2" s="1"/>
  <c r="X26" i="2"/>
  <c r="X27" i="2"/>
  <c r="X28" i="2"/>
  <c r="X29" i="2"/>
  <c r="X30" i="2"/>
  <c r="Z26" i="2"/>
  <c r="Z29" i="2"/>
  <c r="Z30" i="2"/>
  <c r="AA26" i="2"/>
  <c r="AA27" i="2"/>
  <c r="AA28" i="2"/>
  <c r="AA29" i="2"/>
  <c r="AA30" i="2"/>
  <c r="K30" i="2"/>
  <c r="L30" i="2" s="1"/>
  <c r="M30" i="2" s="1"/>
  <c r="N30" i="2" s="1"/>
  <c r="J30" i="2"/>
  <c r="W30" i="2" s="1"/>
  <c r="I30" i="2"/>
  <c r="V30" i="2" s="1"/>
  <c r="H30" i="2"/>
  <c r="S30" i="2" s="1"/>
  <c r="K29" i="2"/>
  <c r="L29" i="2" s="1"/>
  <c r="M29" i="2" s="1"/>
  <c r="N29" i="2" s="1"/>
  <c r="J29" i="2"/>
  <c r="W29" i="2" s="1"/>
  <c r="I29" i="2"/>
  <c r="V29" i="2" s="1"/>
  <c r="H29" i="2"/>
  <c r="S29" i="2" s="1"/>
  <c r="K28" i="2"/>
  <c r="L28" i="2" s="1"/>
  <c r="M28" i="2" s="1"/>
  <c r="N28" i="2" s="1"/>
  <c r="J28" i="2"/>
  <c r="W28" i="2" s="1"/>
  <c r="I28" i="2"/>
  <c r="V28" i="2" s="1"/>
  <c r="H28" i="2"/>
  <c r="S28" i="2" s="1"/>
  <c r="G28" i="2"/>
  <c r="Z28" i="2" s="1"/>
  <c r="K27" i="2"/>
  <c r="L27" i="2" s="1"/>
  <c r="M27" i="2" s="1"/>
  <c r="N27" i="2" s="1"/>
  <c r="J27" i="2"/>
  <c r="W27" i="2" s="1"/>
  <c r="I27" i="2"/>
  <c r="V27" i="2" s="1"/>
  <c r="H27" i="2"/>
  <c r="S27" i="2" s="1"/>
  <c r="G27" i="2"/>
  <c r="Z27" i="2" s="1"/>
  <c r="K26" i="2"/>
  <c r="L26" i="2" s="1"/>
  <c r="M26" i="2" s="1"/>
  <c r="N26" i="2" s="1"/>
  <c r="J26" i="2"/>
  <c r="W26" i="2" s="1"/>
  <c r="I26" i="2"/>
  <c r="V26" i="2" s="1"/>
  <c r="H26" i="2"/>
  <c r="S26" i="2" s="1"/>
  <c r="P21" i="2"/>
  <c r="P22" i="2"/>
  <c r="P23" i="2"/>
  <c r="P24" i="2"/>
  <c r="P25" i="2"/>
  <c r="Q21" i="2"/>
  <c r="Q22" i="2"/>
  <c r="Q23" i="2"/>
  <c r="Q24" i="2"/>
  <c r="Q25" i="2"/>
  <c r="R21" i="2"/>
  <c r="R22" i="2"/>
  <c r="R23" i="2"/>
  <c r="R24" i="2"/>
  <c r="R25" i="2"/>
  <c r="T21" i="2"/>
  <c r="T22" i="2"/>
  <c r="T23" i="2"/>
  <c r="T24" i="2"/>
  <c r="T25" i="2"/>
  <c r="U21" i="2"/>
  <c r="Y21" i="2" s="1"/>
  <c r="U22" i="2"/>
  <c r="Y22" i="2" s="1"/>
  <c r="U23" i="2"/>
  <c r="Y23" i="2" s="1"/>
  <c r="U24" i="2"/>
  <c r="Y24" i="2" s="1"/>
  <c r="U25" i="2"/>
  <c r="Y25" i="2" s="1"/>
  <c r="X21" i="2"/>
  <c r="X22" i="2"/>
  <c r="X23" i="2"/>
  <c r="X24" i="2"/>
  <c r="X25" i="2"/>
  <c r="Z21" i="2"/>
  <c r="Z24" i="2"/>
  <c r="Z25" i="2"/>
  <c r="AA21" i="2"/>
  <c r="AA22" i="2"/>
  <c r="AA23" i="2"/>
  <c r="AA24" i="2"/>
  <c r="AA25" i="2"/>
  <c r="K25" i="2"/>
  <c r="L25" i="2" s="1"/>
  <c r="M25" i="2" s="1"/>
  <c r="N25" i="2" s="1"/>
  <c r="J25" i="2"/>
  <c r="W25" i="2" s="1"/>
  <c r="I25" i="2"/>
  <c r="V25" i="2" s="1"/>
  <c r="H25" i="2"/>
  <c r="S25" i="2" s="1"/>
  <c r="K24" i="2"/>
  <c r="L24" i="2" s="1"/>
  <c r="M24" i="2" s="1"/>
  <c r="N24" i="2" s="1"/>
  <c r="J24" i="2"/>
  <c r="W24" i="2" s="1"/>
  <c r="I24" i="2"/>
  <c r="V24" i="2" s="1"/>
  <c r="H24" i="2"/>
  <c r="S24" i="2" s="1"/>
  <c r="K23" i="2"/>
  <c r="L23" i="2" s="1"/>
  <c r="M23" i="2" s="1"/>
  <c r="N23" i="2" s="1"/>
  <c r="J23" i="2"/>
  <c r="W23" i="2" s="1"/>
  <c r="I23" i="2"/>
  <c r="V23" i="2" s="1"/>
  <c r="H23" i="2"/>
  <c r="S23" i="2" s="1"/>
  <c r="G23" i="2"/>
  <c r="Z23" i="2" s="1"/>
  <c r="K22" i="2"/>
  <c r="L22" i="2" s="1"/>
  <c r="M22" i="2" s="1"/>
  <c r="N22" i="2" s="1"/>
  <c r="J22" i="2"/>
  <c r="W22" i="2" s="1"/>
  <c r="I22" i="2"/>
  <c r="V22" i="2" s="1"/>
  <c r="H22" i="2"/>
  <c r="S22" i="2" s="1"/>
  <c r="G22" i="2"/>
  <c r="Z22" i="2" s="1"/>
  <c r="K21" i="2"/>
  <c r="L21" i="2" s="1"/>
  <c r="M21" i="2" s="1"/>
  <c r="N21" i="2" s="1"/>
  <c r="J21" i="2"/>
  <c r="W21" i="2" s="1"/>
  <c r="I21" i="2"/>
  <c r="V21" i="2" s="1"/>
  <c r="H21" i="2"/>
  <c r="S21" i="2" s="1"/>
  <c r="A1" i="10" a="1"/>
  <c r="A1" i="10" s="1"/>
  <c r="A1" i="9" a="1"/>
  <c r="A1" i="9" s="1"/>
  <c r="J4" i="2"/>
  <c r="W4" i="2" s="1"/>
  <c r="J5" i="2"/>
  <c r="W5" i="2" s="1"/>
  <c r="J6" i="2"/>
  <c r="W6" i="2" s="1"/>
  <c r="J7" i="2"/>
  <c r="W7" i="2" s="1"/>
  <c r="J8" i="2"/>
  <c r="J9" i="2"/>
  <c r="W9" i="2" s="1"/>
  <c r="J10" i="2"/>
  <c r="W10" i="2" s="1"/>
  <c r="J11" i="2"/>
  <c r="W11" i="2" s="1"/>
  <c r="J12" i="2"/>
  <c r="W12" i="2" s="1"/>
  <c r="J13" i="2"/>
  <c r="W13" i="2" s="1"/>
  <c r="J14" i="2"/>
  <c r="W14" i="2" s="1"/>
  <c r="J15" i="2"/>
  <c r="J16" i="2"/>
  <c r="W16" i="2" s="1"/>
  <c r="J17" i="2"/>
  <c r="W17" i="2" s="1"/>
  <c r="J20" i="2"/>
  <c r="W20" i="2" s="1"/>
  <c r="J18" i="2"/>
  <c r="W18" i="2" s="1"/>
  <c r="J19" i="2"/>
  <c r="J336" i="2"/>
  <c r="W336" i="2" s="1"/>
  <c r="J116" i="2"/>
  <c r="J117" i="2"/>
  <c r="J118" i="2"/>
  <c r="W118" i="2" s="1"/>
  <c r="J119" i="2"/>
  <c r="J120" i="2"/>
  <c r="W120" i="2" s="1"/>
  <c r="J121" i="2"/>
  <c r="J122" i="2"/>
  <c r="W122" i="2" s="1"/>
  <c r="J123" i="2"/>
  <c r="W123" i="2" s="1"/>
  <c r="J124" i="2"/>
  <c r="W124" i="2" s="1"/>
  <c r="J125" i="2"/>
  <c r="W125" i="2" s="1"/>
  <c r="J126" i="2"/>
  <c r="W126" i="2" s="1"/>
  <c r="J127" i="2"/>
  <c r="W127" i="2" s="1"/>
  <c r="J128" i="2"/>
  <c r="J129" i="2"/>
  <c r="J130" i="2"/>
  <c r="W130" i="2" s="1"/>
  <c r="J131" i="2"/>
  <c r="J132" i="2"/>
  <c r="W132" i="2" s="1"/>
  <c r="J133" i="2"/>
  <c r="J134" i="2"/>
  <c r="W134" i="2" s="1"/>
  <c r="J135" i="2"/>
  <c r="W135" i="2" s="1"/>
  <c r="J136" i="2"/>
  <c r="W136" i="2" s="1"/>
  <c r="J137" i="2"/>
  <c r="W137" i="2" s="1"/>
  <c r="J138" i="2"/>
  <c r="J139" i="2"/>
  <c r="W139" i="2" s="1"/>
  <c r="J140" i="2"/>
  <c r="J141" i="2"/>
  <c r="J142" i="2"/>
  <c r="W142" i="2" s="1"/>
  <c r="J143" i="2"/>
  <c r="J144" i="2"/>
  <c r="W144" i="2" s="1"/>
  <c r="J145" i="2"/>
  <c r="J146" i="2"/>
  <c r="W146" i="2" s="1"/>
  <c r="J147" i="2"/>
  <c r="W147" i="2" s="1"/>
  <c r="J148" i="2"/>
  <c r="W148" i="2" s="1"/>
  <c r="J149" i="2"/>
  <c r="W149" i="2" s="1"/>
  <c r="J150" i="2"/>
  <c r="W150" i="2" s="1"/>
  <c r="J151" i="2"/>
  <c r="W151" i="2" s="1"/>
  <c r="J152" i="2"/>
  <c r="J153" i="2"/>
  <c r="J154" i="2"/>
  <c r="W154" i="2" s="1"/>
  <c r="J155" i="2"/>
  <c r="J156" i="2"/>
  <c r="W156" i="2" s="1"/>
  <c r="J157" i="2"/>
  <c r="J158" i="2"/>
  <c r="W158" i="2" s="1"/>
  <c r="J159" i="2"/>
  <c r="W159" i="2" s="1"/>
  <c r="J160" i="2"/>
  <c r="W160" i="2" s="1"/>
  <c r="J161" i="2"/>
  <c r="W161" i="2" s="1"/>
  <c r="J162" i="2"/>
  <c r="W162" i="2" s="1"/>
  <c r="J163" i="2"/>
  <c r="W163" i="2" s="1"/>
  <c r="J164" i="2"/>
  <c r="J165" i="2"/>
  <c r="J166" i="2"/>
  <c r="W166" i="2" s="1"/>
  <c r="J167" i="2"/>
  <c r="J168" i="2"/>
  <c r="W168" i="2" s="1"/>
  <c r="J169" i="2"/>
  <c r="J170" i="2"/>
  <c r="W170" i="2" s="1"/>
  <c r="J171" i="2"/>
  <c r="W171" i="2" s="1"/>
  <c r="J172" i="2"/>
  <c r="W172" i="2" s="1"/>
  <c r="J173" i="2"/>
  <c r="W173" i="2" s="1"/>
  <c r="J174" i="2"/>
  <c r="W174" i="2" s="1"/>
  <c r="J175" i="2"/>
  <c r="W175" i="2" s="1"/>
  <c r="J176" i="2"/>
  <c r="J177" i="2"/>
  <c r="J178" i="2"/>
  <c r="W178" i="2" s="1"/>
  <c r="J179" i="2"/>
  <c r="J180" i="2"/>
  <c r="W180" i="2" s="1"/>
  <c r="J181" i="2"/>
  <c r="J182" i="2"/>
  <c r="W182" i="2" s="1"/>
  <c r="J183" i="2"/>
  <c r="W183" i="2" s="1"/>
  <c r="J184" i="2"/>
  <c r="W184" i="2" s="1"/>
  <c r="J185" i="2"/>
  <c r="W185" i="2" s="1"/>
  <c r="J186" i="2"/>
  <c r="W186" i="2" s="1"/>
  <c r="J187" i="2"/>
  <c r="W187" i="2" s="1"/>
  <c r="J188" i="2"/>
  <c r="J189" i="2"/>
  <c r="J190" i="2"/>
  <c r="J191" i="2"/>
  <c r="J192" i="2"/>
  <c r="W192" i="2" s="1"/>
  <c r="J193" i="2"/>
  <c r="J194" i="2"/>
  <c r="W194" i="2" s="1"/>
  <c r="J195" i="2"/>
  <c r="W195" i="2" s="1"/>
  <c r="J196" i="2"/>
  <c r="W196" i="2" s="1"/>
  <c r="J197" i="2"/>
  <c r="W197" i="2" s="1"/>
  <c r="J198" i="2"/>
  <c r="W198" i="2" s="1"/>
  <c r="J199" i="2"/>
  <c r="W199" i="2" s="1"/>
  <c r="J200" i="2"/>
  <c r="J201" i="2"/>
  <c r="J202" i="2"/>
  <c r="W202" i="2" s="1"/>
  <c r="J203" i="2"/>
  <c r="J204" i="2"/>
  <c r="W204" i="2" s="1"/>
  <c r="J205" i="2"/>
  <c r="J206" i="2"/>
  <c r="W206" i="2" s="1"/>
  <c r="J207" i="2"/>
  <c r="W207" i="2" s="1"/>
  <c r="J208" i="2"/>
  <c r="W208" i="2" s="1"/>
  <c r="J209" i="2"/>
  <c r="W209" i="2" s="1"/>
  <c r="J210" i="2"/>
  <c r="W210" i="2" s="1"/>
  <c r="J211" i="2"/>
  <c r="W211" i="2" s="1"/>
  <c r="J212" i="2"/>
  <c r="J213" i="2"/>
  <c r="J214" i="2"/>
  <c r="W214" i="2" s="1"/>
  <c r="J215" i="2"/>
  <c r="J216" i="2"/>
  <c r="W216" i="2" s="1"/>
  <c r="J217" i="2"/>
  <c r="J218" i="2"/>
  <c r="W218" i="2" s="1"/>
  <c r="J219" i="2"/>
  <c r="W219" i="2" s="1"/>
  <c r="J220" i="2"/>
  <c r="W220" i="2" s="1"/>
  <c r="J221" i="2"/>
  <c r="W221" i="2" s="1"/>
  <c r="J222" i="2"/>
  <c r="W222" i="2" s="1"/>
  <c r="J223" i="2"/>
  <c r="W223" i="2" s="1"/>
  <c r="J224" i="2"/>
  <c r="J225" i="2"/>
  <c r="J226" i="2"/>
  <c r="W226" i="2" s="1"/>
  <c r="J227" i="2"/>
  <c r="J228" i="2"/>
  <c r="W228" i="2" s="1"/>
  <c r="J229" i="2"/>
  <c r="J230" i="2"/>
  <c r="W230" i="2" s="1"/>
  <c r="J231" i="2"/>
  <c r="W231" i="2" s="1"/>
  <c r="J232" i="2"/>
  <c r="W232" i="2" s="1"/>
  <c r="J233" i="2"/>
  <c r="W233" i="2" s="1"/>
  <c r="J234" i="2"/>
  <c r="W234" i="2" s="1"/>
  <c r="J235" i="2"/>
  <c r="J236" i="2"/>
  <c r="J237" i="2"/>
  <c r="J238" i="2"/>
  <c r="W238" i="2" s="1"/>
  <c r="J239" i="2"/>
  <c r="J240" i="2"/>
  <c r="W240" i="2" s="1"/>
  <c r="J241" i="2"/>
  <c r="J242" i="2"/>
  <c r="W242" i="2" s="1"/>
  <c r="J243" i="2"/>
  <c r="W243" i="2" s="1"/>
  <c r="J244" i="2"/>
  <c r="W244" i="2" s="1"/>
  <c r="J245" i="2"/>
  <c r="W245" i="2" s="1"/>
  <c r="J246" i="2"/>
  <c r="W246" i="2" s="1"/>
  <c r="J247" i="2"/>
  <c r="W247" i="2" s="1"/>
  <c r="J248" i="2"/>
  <c r="J249" i="2"/>
  <c r="J250" i="2"/>
  <c r="J251" i="2"/>
  <c r="J252" i="2"/>
  <c r="W252" i="2" s="1"/>
  <c r="J253" i="2"/>
  <c r="J254" i="2"/>
  <c r="W254" i="2" s="1"/>
  <c r="J255" i="2"/>
  <c r="W255" i="2" s="1"/>
  <c r="J256" i="2"/>
  <c r="W256" i="2" s="1"/>
  <c r="J257" i="2"/>
  <c r="W257" i="2" s="1"/>
  <c r="J258" i="2"/>
  <c r="W258" i="2" s="1"/>
  <c r="J259" i="2"/>
  <c r="W259" i="2" s="1"/>
  <c r="J260" i="2"/>
  <c r="J261" i="2"/>
  <c r="J262" i="2"/>
  <c r="W262" i="2" s="1"/>
  <c r="J263" i="2"/>
  <c r="J264" i="2"/>
  <c r="W264" i="2" s="1"/>
  <c r="J265" i="2"/>
  <c r="J266" i="2"/>
  <c r="W266" i="2" s="1"/>
  <c r="J267" i="2"/>
  <c r="W267" i="2" s="1"/>
  <c r="J268" i="2"/>
  <c r="W268" i="2" s="1"/>
  <c r="J269" i="2"/>
  <c r="W269" i="2" s="1"/>
  <c r="J270" i="2"/>
  <c r="W270" i="2" s="1"/>
  <c r="J271" i="2"/>
  <c r="W271" i="2" s="1"/>
  <c r="J272" i="2"/>
  <c r="J273" i="2"/>
  <c r="J274" i="2"/>
  <c r="W274" i="2" s="1"/>
  <c r="J275" i="2"/>
  <c r="J276" i="2"/>
  <c r="W276" i="2" s="1"/>
  <c r="J277" i="2"/>
  <c r="J278" i="2"/>
  <c r="W278" i="2" s="1"/>
  <c r="J279" i="2"/>
  <c r="W279" i="2" s="1"/>
  <c r="J280" i="2"/>
  <c r="W280" i="2" s="1"/>
  <c r="J281" i="2"/>
  <c r="W281" i="2" s="1"/>
  <c r="J282" i="2"/>
  <c r="J283" i="2"/>
  <c r="W283" i="2" s="1"/>
  <c r="J284" i="2"/>
  <c r="J285" i="2"/>
  <c r="J286" i="2"/>
  <c r="W286" i="2" s="1"/>
  <c r="J287" i="2"/>
  <c r="J288" i="2"/>
  <c r="W288" i="2" s="1"/>
  <c r="J289" i="2"/>
  <c r="J290" i="2"/>
  <c r="W290" i="2" s="1"/>
  <c r="J291" i="2"/>
  <c r="W291" i="2" s="1"/>
  <c r="J292" i="2"/>
  <c r="W292" i="2" s="1"/>
  <c r="J293" i="2"/>
  <c r="W293" i="2" s="1"/>
  <c r="J294" i="2"/>
  <c r="W294" i="2" s="1"/>
  <c r="J295" i="2"/>
  <c r="W295" i="2" s="1"/>
  <c r="J296" i="2"/>
  <c r="J297" i="2"/>
  <c r="J298" i="2"/>
  <c r="W298" i="2" s="1"/>
  <c r="J299" i="2"/>
  <c r="J300" i="2"/>
  <c r="W300" i="2" s="1"/>
  <c r="J301" i="2"/>
  <c r="J302" i="2"/>
  <c r="W302" i="2" s="1"/>
  <c r="J303" i="2"/>
  <c r="W303" i="2" s="1"/>
  <c r="J304" i="2"/>
  <c r="W304" i="2" s="1"/>
  <c r="J305" i="2"/>
  <c r="W305" i="2" s="1"/>
  <c r="J306" i="2"/>
  <c r="W306" i="2" s="1"/>
  <c r="J307" i="2"/>
  <c r="W307" i="2" s="1"/>
  <c r="J308" i="2"/>
  <c r="J309" i="2"/>
  <c r="J310" i="2"/>
  <c r="W310" i="2" s="1"/>
  <c r="J311" i="2"/>
  <c r="J312" i="2"/>
  <c r="W312" i="2" s="1"/>
  <c r="J313" i="2"/>
  <c r="J314" i="2"/>
  <c r="W314" i="2" s="1"/>
  <c r="J315" i="2"/>
  <c r="W315" i="2" s="1"/>
  <c r="J316" i="2"/>
  <c r="W316" i="2" s="1"/>
  <c r="J317" i="2"/>
  <c r="W317" i="2" s="1"/>
  <c r="J318" i="2"/>
  <c r="W318" i="2" s="1"/>
  <c r="J319" i="2"/>
  <c r="W319" i="2" s="1"/>
  <c r="J320" i="2"/>
  <c r="J321" i="2"/>
  <c r="J322" i="2"/>
  <c r="W322" i="2" s="1"/>
  <c r="J323" i="2"/>
  <c r="J324" i="2"/>
  <c r="W324" i="2" s="1"/>
  <c r="J325" i="2"/>
  <c r="J326" i="2"/>
  <c r="W326" i="2" s="1"/>
  <c r="J327" i="2"/>
  <c r="W327" i="2" s="1"/>
  <c r="J328" i="2"/>
  <c r="W328" i="2" s="1"/>
  <c r="J329" i="2"/>
  <c r="W329" i="2" s="1"/>
  <c r="J330" i="2"/>
  <c r="W330" i="2" s="1"/>
  <c r="J331" i="2"/>
  <c r="W331" i="2" s="1"/>
  <c r="J332" i="2"/>
  <c r="J333" i="2"/>
  <c r="J334" i="2"/>
  <c r="W334" i="2" s="1"/>
  <c r="J335" i="2"/>
  <c r="R4" i="2"/>
  <c r="R5" i="2"/>
  <c r="R6" i="2"/>
  <c r="R7" i="2"/>
  <c r="R8" i="2"/>
  <c r="R9" i="2"/>
  <c r="R10" i="2"/>
  <c r="R11" i="2"/>
  <c r="R12" i="2"/>
  <c r="R13" i="2"/>
  <c r="R14" i="2"/>
  <c r="R15" i="2"/>
  <c r="R16" i="2"/>
  <c r="R17" i="2"/>
  <c r="R20" i="2"/>
  <c r="R18" i="2"/>
  <c r="R19" i="2"/>
  <c r="R336"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K4" i="2"/>
  <c r="L4" i="2" s="1"/>
  <c r="M4" i="2" s="1"/>
  <c r="N4" i="2" s="1"/>
  <c r="K5" i="2"/>
  <c r="L5" i="2" s="1"/>
  <c r="M5" i="2" s="1"/>
  <c r="N5" i="2" s="1"/>
  <c r="K6" i="2"/>
  <c r="L6" i="2" s="1"/>
  <c r="M6" i="2" s="1"/>
  <c r="N6" i="2" s="1"/>
  <c r="K7" i="2"/>
  <c r="L7" i="2" s="1"/>
  <c r="M7" i="2" s="1"/>
  <c r="N7" i="2" s="1"/>
  <c r="K8" i="2"/>
  <c r="L8" i="2" s="1"/>
  <c r="M8" i="2" s="1"/>
  <c r="N8" i="2" s="1"/>
  <c r="K9" i="2"/>
  <c r="L9" i="2" s="1"/>
  <c r="M9" i="2" s="1"/>
  <c r="N9" i="2" s="1"/>
  <c r="K10" i="2"/>
  <c r="L10" i="2" s="1"/>
  <c r="M10" i="2" s="1"/>
  <c r="N10" i="2" s="1"/>
  <c r="K11" i="2"/>
  <c r="L11" i="2" s="1"/>
  <c r="M11" i="2" s="1"/>
  <c r="N11" i="2" s="1"/>
  <c r="K12" i="2"/>
  <c r="L12" i="2" s="1"/>
  <c r="M12" i="2" s="1"/>
  <c r="N12" i="2" s="1"/>
  <c r="K13" i="2"/>
  <c r="L13" i="2" s="1"/>
  <c r="M13" i="2" s="1"/>
  <c r="N13" i="2" s="1"/>
  <c r="K14" i="2"/>
  <c r="L14" i="2" s="1"/>
  <c r="M14" i="2" s="1"/>
  <c r="N14" i="2" s="1"/>
  <c r="K15" i="2"/>
  <c r="L15" i="2" s="1"/>
  <c r="M15" i="2" s="1"/>
  <c r="N15" i="2" s="1"/>
  <c r="K16" i="2"/>
  <c r="L16" i="2" s="1"/>
  <c r="M16" i="2" s="1"/>
  <c r="N16" i="2" s="1"/>
  <c r="K17" i="2"/>
  <c r="L17" i="2" s="1"/>
  <c r="M17" i="2" s="1"/>
  <c r="N17" i="2" s="1"/>
  <c r="K20" i="2"/>
  <c r="L20" i="2" s="1"/>
  <c r="M20" i="2" s="1"/>
  <c r="N20" i="2" s="1"/>
  <c r="K18" i="2"/>
  <c r="L18" i="2" s="1"/>
  <c r="M18" i="2" s="1"/>
  <c r="N18" i="2" s="1"/>
  <c r="K19" i="2"/>
  <c r="L19" i="2" s="1"/>
  <c r="M19" i="2" s="1"/>
  <c r="N19" i="2" s="1"/>
  <c r="K336" i="2"/>
  <c r="L336" i="2" s="1"/>
  <c r="M336" i="2" s="1"/>
  <c r="N336" i="2" s="1"/>
  <c r="K116" i="2"/>
  <c r="L116" i="2" s="1"/>
  <c r="M116" i="2" s="1"/>
  <c r="N116" i="2" s="1"/>
  <c r="K117" i="2"/>
  <c r="L117" i="2" s="1"/>
  <c r="M117" i="2" s="1"/>
  <c r="N117" i="2" s="1"/>
  <c r="K118" i="2"/>
  <c r="L118" i="2" s="1"/>
  <c r="M118" i="2" s="1"/>
  <c r="N118" i="2" s="1"/>
  <c r="K119" i="2"/>
  <c r="L119" i="2" s="1"/>
  <c r="M119" i="2" s="1"/>
  <c r="N119" i="2" s="1"/>
  <c r="K120" i="2"/>
  <c r="L120" i="2" s="1"/>
  <c r="M120" i="2" s="1"/>
  <c r="N120" i="2" s="1"/>
  <c r="K121" i="2"/>
  <c r="L121" i="2" s="1"/>
  <c r="M121" i="2" s="1"/>
  <c r="N121" i="2" s="1"/>
  <c r="K122" i="2"/>
  <c r="L122" i="2" s="1"/>
  <c r="M122" i="2" s="1"/>
  <c r="N122" i="2" s="1"/>
  <c r="K123" i="2"/>
  <c r="L123" i="2" s="1"/>
  <c r="M123" i="2" s="1"/>
  <c r="N123" i="2" s="1"/>
  <c r="K124" i="2"/>
  <c r="L124" i="2" s="1"/>
  <c r="M124" i="2" s="1"/>
  <c r="N124" i="2" s="1"/>
  <c r="K125" i="2"/>
  <c r="L125" i="2" s="1"/>
  <c r="M125" i="2" s="1"/>
  <c r="N125" i="2" s="1"/>
  <c r="K126" i="2"/>
  <c r="L126" i="2" s="1"/>
  <c r="M126" i="2" s="1"/>
  <c r="N126" i="2" s="1"/>
  <c r="K127" i="2"/>
  <c r="L127" i="2" s="1"/>
  <c r="M127" i="2" s="1"/>
  <c r="N127" i="2" s="1"/>
  <c r="K128" i="2"/>
  <c r="L128" i="2" s="1"/>
  <c r="M128" i="2" s="1"/>
  <c r="N128" i="2" s="1"/>
  <c r="K129" i="2"/>
  <c r="L129" i="2" s="1"/>
  <c r="M129" i="2" s="1"/>
  <c r="N129" i="2" s="1"/>
  <c r="K130" i="2"/>
  <c r="L130" i="2" s="1"/>
  <c r="M130" i="2" s="1"/>
  <c r="N130" i="2" s="1"/>
  <c r="K131" i="2"/>
  <c r="L131" i="2" s="1"/>
  <c r="M131" i="2" s="1"/>
  <c r="N131" i="2" s="1"/>
  <c r="K132" i="2"/>
  <c r="L132" i="2" s="1"/>
  <c r="M132" i="2" s="1"/>
  <c r="N132" i="2" s="1"/>
  <c r="K133" i="2"/>
  <c r="L133" i="2" s="1"/>
  <c r="M133" i="2" s="1"/>
  <c r="N133" i="2" s="1"/>
  <c r="K134" i="2"/>
  <c r="L134" i="2" s="1"/>
  <c r="M134" i="2" s="1"/>
  <c r="N134" i="2" s="1"/>
  <c r="K135" i="2"/>
  <c r="L135" i="2" s="1"/>
  <c r="M135" i="2" s="1"/>
  <c r="N135" i="2" s="1"/>
  <c r="K136" i="2"/>
  <c r="L136" i="2" s="1"/>
  <c r="M136" i="2" s="1"/>
  <c r="N136" i="2" s="1"/>
  <c r="K137" i="2"/>
  <c r="L137" i="2" s="1"/>
  <c r="M137" i="2" s="1"/>
  <c r="N137" i="2" s="1"/>
  <c r="K138" i="2"/>
  <c r="L138" i="2" s="1"/>
  <c r="M138" i="2" s="1"/>
  <c r="N138" i="2" s="1"/>
  <c r="K139" i="2"/>
  <c r="L139" i="2" s="1"/>
  <c r="M139" i="2" s="1"/>
  <c r="N139" i="2" s="1"/>
  <c r="K140" i="2"/>
  <c r="L140" i="2" s="1"/>
  <c r="M140" i="2" s="1"/>
  <c r="N140" i="2" s="1"/>
  <c r="K141" i="2"/>
  <c r="L141" i="2" s="1"/>
  <c r="M141" i="2" s="1"/>
  <c r="N141" i="2" s="1"/>
  <c r="K142" i="2"/>
  <c r="L142" i="2" s="1"/>
  <c r="M142" i="2" s="1"/>
  <c r="N142" i="2" s="1"/>
  <c r="K143" i="2"/>
  <c r="L143" i="2" s="1"/>
  <c r="M143" i="2" s="1"/>
  <c r="N143" i="2" s="1"/>
  <c r="K144" i="2"/>
  <c r="L144" i="2" s="1"/>
  <c r="M144" i="2" s="1"/>
  <c r="N144" i="2" s="1"/>
  <c r="K145" i="2"/>
  <c r="L145" i="2" s="1"/>
  <c r="M145" i="2" s="1"/>
  <c r="N145" i="2" s="1"/>
  <c r="K146" i="2"/>
  <c r="L146" i="2" s="1"/>
  <c r="M146" i="2" s="1"/>
  <c r="N146" i="2" s="1"/>
  <c r="K147" i="2"/>
  <c r="L147" i="2" s="1"/>
  <c r="M147" i="2" s="1"/>
  <c r="N147" i="2" s="1"/>
  <c r="K148" i="2"/>
  <c r="L148" i="2" s="1"/>
  <c r="M148" i="2" s="1"/>
  <c r="N148" i="2" s="1"/>
  <c r="K149" i="2"/>
  <c r="L149" i="2" s="1"/>
  <c r="M149" i="2" s="1"/>
  <c r="N149" i="2" s="1"/>
  <c r="K150" i="2"/>
  <c r="L150" i="2" s="1"/>
  <c r="M150" i="2" s="1"/>
  <c r="N150" i="2" s="1"/>
  <c r="K151" i="2"/>
  <c r="L151" i="2" s="1"/>
  <c r="M151" i="2" s="1"/>
  <c r="N151" i="2" s="1"/>
  <c r="K152" i="2"/>
  <c r="L152" i="2" s="1"/>
  <c r="M152" i="2" s="1"/>
  <c r="N152" i="2" s="1"/>
  <c r="K153" i="2"/>
  <c r="L153" i="2" s="1"/>
  <c r="M153" i="2" s="1"/>
  <c r="N153" i="2" s="1"/>
  <c r="K154" i="2"/>
  <c r="L154" i="2" s="1"/>
  <c r="M154" i="2" s="1"/>
  <c r="N154" i="2" s="1"/>
  <c r="K155" i="2"/>
  <c r="L155" i="2" s="1"/>
  <c r="M155" i="2" s="1"/>
  <c r="N155" i="2" s="1"/>
  <c r="K156" i="2"/>
  <c r="L156" i="2" s="1"/>
  <c r="M156" i="2" s="1"/>
  <c r="N156" i="2" s="1"/>
  <c r="K157" i="2"/>
  <c r="L157" i="2" s="1"/>
  <c r="M157" i="2" s="1"/>
  <c r="N157" i="2" s="1"/>
  <c r="K158" i="2"/>
  <c r="L158" i="2" s="1"/>
  <c r="M158" i="2" s="1"/>
  <c r="N158" i="2" s="1"/>
  <c r="K159" i="2"/>
  <c r="L159" i="2" s="1"/>
  <c r="M159" i="2" s="1"/>
  <c r="N159" i="2" s="1"/>
  <c r="K160" i="2"/>
  <c r="L160" i="2" s="1"/>
  <c r="M160" i="2" s="1"/>
  <c r="N160" i="2" s="1"/>
  <c r="K161" i="2"/>
  <c r="L161" i="2" s="1"/>
  <c r="M161" i="2" s="1"/>
  <c r="N161" i="2" s="1"/>
  <c r="K162" i="2"/>
  <c r="L162" i="2" s="1"/>
  <c r="M162" i="2" s="1"/>
  <c r="N162" i="2" s="1"/>
  <c r="K163" i="2"/>
  <c r="L163" i="2" s="1"/>
  <c r="M163" i="2" s="1"/>
  <c r="N163" i="2" s="1"/>
  <c r="K164" i="2"/>
  <c r="L164" i="2" s="1"/>
  <c r="M164" i="2" s="1"/>
  <c r="N164" i="2" s="1"/>
  <c r="K165" i="2"/>
  <c r="L165" i="2" s="1"/>
  <c r="M165" i="2" s="1"/>
  <c r="N165" i="2" s="1"/>
  <c r="K166" i="2"/>
  <c r="L166" i="2" s="1"/>
  <c r="M166" i="2" s="1"/>
  <c r="N166" i="2" s="1"/>
  <c r="K167" i="2"/>
  <c r="L167" i="2" s="1"/>
  <c r="M167" i="2" s="1"/>
  <c r="N167" i="2" s="1"/>
  <c r="K168" i="2"/>
  <c r="L168" i="2" s="1"/>
  <c r="M168" i="2" s="1"/>
  <c r="N168" i="2" s="1"/>
  <c r="K169" i="2"/>
  <c r="L169" i="2" s="1"/>
  <c r="M169" i="2" s="1"/>
  <c r="N169" i="2" s="1"/>
  <c r="K170" i="2"/>
  <c r="L170" i="2" s="1"/>
  <c r="M170" i="2" s="1"/>
  <c r="N170" i="2" s="1"/>
  <c r="K171" i="2"/>
  <c r="L171" i="2" s="1"/>
  <c r="M171" i="2" s="1"/>
  <c r="N171" i="2" s="1"/>
  <c r="K172" i="2"/>
  <c r="L172" i="2" s="1"/>
  <c r="M172" i="2" s="1"/>
  <c r="N172" i="2" s="1"/>
  <c r="K173" i="2"/>
  <c r="L173" i="2" s="1"/>
  <c r="M173" i="2" s="1"/>
  <c r="N173" i="2" s="1"/>
  <c r="K174" i="2"/>
  <c r="L174" i="2" s="1"/>
  <c r="M174" i="2" s="1"/>
  <c r="N174" i="2" s="1"/>
  <c r="K175" i="2"/>
  <c r="L175" i="2" s="1"/>
  <c r="M175" i="2" s="1"/>
  <c r="N175" i="2" s="1"/>
  <c r="K176" i="2"/>
  <c r="L176" i="2" s="1"/>
  <c r="M176" i="2" s="1"/>
  <c r="N176" i="2" s="1"/>
  <c r="K177" i="2"/>
  <c r="L177" i="2" s="1"/>
  <c r="M177" i="2" s="1"/>
  <c r="N177" i="2" s="1"/>
  <c r="K178" i="2"/>
  <c r="L178" i="2" s="1"/>
  <c r="M178" i="2" s="1"/>
  <c r="N178" i="2" s="1"/>
  <c r="K179" i="2"/>
  <c r="L179" i="2" s="1"/>
  <c r="M179" i="2" s="1"/>
  <c r="N179" i="2" s="1"/>
  <c r="K180" i="2"/>
  <c r="L180" i="2" s="1"/>
  <c r="M180" i="2" s="1"/>
  <c r="N180" i="2" s="1"/>
  <c r="K181" i="2"/>
  <c r="L181" i="2" s="1"/>
  <c r="M181" i="2" s="1"/>
  <c r="N181" i="2" s="1"/>
  <c r="K182" i="2"/>
  <c r="L182" i="2" s="1"/>
  <c r="M182" i="2" s="1"/>
  <c r="N182" i="2" s="1"/>
  <c r="K183" i="2"/>
  <c r="L183" i="2" s="1"/>
  <c r="M183" i="2" s="1"/>
  <c r="N183" i="2" s="1"/>
  <c r="K184" i="2"/>
  <c r="L184" i="2" s="1"/>
  <c r="M184" i="2" s="1"/>
  <c r="N184" i="2" s="1"/>
  <c r="K185" i="2"/>
  <c r="L185" i="2" s="1"/>
  <c r="M185" i="2" s="1"/>
  <c r="N185" i="2" s="1"/>
  <c r="K186" i="2"/>
  <c r="L186" i="2" s="1"/>
  <c r="M186" i="2" s="1"/>
  <c r="N186" i="2" s="1"/>
  <c r="K187" i="2"/>
  <c r="L187" i="2" s="1"/>
  <c r="M187" i="2" s="1"/>
  <c r="N187" i="2" s="1"/>
  <c r="K188" i="2"/>
  <c r="L188" i="2" s="1"/>
  <c r="M188" i="2" s="1"/>
  <c r="N188" i="2" s="1"/>
  <c r="K189" i="2"/>
  <c r="L189" i="2" s="1"/>
  <c r="M189" i="2" s="1"/>
  <c r="N189" i="2" s="1"/>
  <c r="K190" i="2"/>
  <c r="L190" i="2" s="1"/>
  <c r="M190" i="2" s="1"/>
  <c r="N190" i="2" s="1"/>
  <c r="K191" i="2"/>
  <c r="L191" i="2" s="1"/>
  <c r="M191" i="2" s="1"/>
  <c r="N191" i="2" s="1"/>
  <c r="K192" i="2"/>
  <c r="L192" i="2" s="1"/>
  <c r="M192" i="2" s="1"/>
  <c r="N192" i="2" s="1"/>
  <c r="K193" i="2"/>
  <c r="L193" i="2" s="1"/>
  <c r="M193" i="2" s="1"/>
  <c r="N193" i="2" s="1"/>
  <c r="K194" i="2"/>
  <c r="L194" i="2" s="1"/>
  <c r="M194" i="2" s="1"/>
  <c r="N194" i="2" s="1"/>
  <c r="K195" i="2"/>
  <c r="L195" i="2" s="1"/>
  <c r="M195" i="2" s="1"/>
  <c r="N195" i="2" s="1"/>
  <c r="K196" i="2"/>
  <c r="L196" i="2" s="1"/>
  <c r="M196" i="2" s="1"/>
  <c r="N196" i="2" s="1"/>
  <c r="K197" i="2"/>
  <c r="L197" i="2" s="1"/>
  <c r="M197" i="2" s="1"/>
  <c r="N197" i="2" s="1"/>
  <c r="K198" i="2"/>
  <c r="L198" i="2" s="1"/>
  <c r="M198" i="2" s="1"/>
  <c r="N198" i="2" s="1"/>
  <c r="K199" i="2"/>
  <c r="L199" i="2" s="1"/>
  <c r="M199" i="2" s="1"/>
  <c r="N199" i="2" s="1"/>
  <c r="K200" i="2"/>
  <c r="L200" i="2" s="1"/>
  <c r="M200" i="2" s="1"/>
  <c r="N200" i="2" s="1"/>
  <c r="K201" i="2"/>
  <c r="L201" i="2" s="1"/>
  <c r="M201" i="2" s="1"/>
  <c r="N201" i="2" s="1"/>
  <c r="K202" i="2"/>
  <c r="L202" i="2" s="1"/>
  <c r="M202" i="2" s="1"/>
  <c r="N202" i="2" s="1"/>
  <c r="K203" i="2"/>
  <c r="L203" i="2" s="1"/>
  <c r="M203" i="2" s="1"/>
  <c r="N203" i="2" s="1"/>
  <c r="K204" i="2"/>
  <c r="L204" i="2" s="1"/>
  <c r="M204" i="2" s="1"/>
  <c r="N204" i="2" s="1"/>
  <c r="K205" i="2"/>
  <c r="L205" i="2" s="1"/>
  <c r="M205" i="2" s="1"/>
  <c r="N205" i="2" s="1"/>
  <c r="K206" i="2"/>
  <c r="L206" i="2" s="1"/>
  <c r="M206" i="2" s="1"/>
  <c r="N206" i="2" s="1"/>
  <c r="K207" i="2"/>
  <c r="L207" i="2" s="1"/>
  <c r="M207" i="2" s="1"/>
  <c r="N207" i="2" s="1"/>
  <c r="K208" i="2"/>
  <c r="L208" i="2" s="1"/>
  <c r="M208" i="2" s="1"/>
  <c r="N208" i="2" s="1"/>
  <c r="K209" i="2"/>
  <c r="L209" i="2" s="1"/>
  <c r="M209" i="2" s="1"/>
  <c r="N209" i="2" s="1"/>
  <c r="K210" i="2"/>
  <c r="L210" i="2" s="1"/>
  <c r="M210" i="2" s="1"/>
  <c r="N210" i="2" s="1"/>
  <c r="K211" i="2"/>
  <c r="L211" i="2" s="1"/>
  <c r="M211" i="2" s="1"/>
  <c r="N211" i="2" s="1"/>
  <c r="K212" i="2"/>
  <c r="L212" i="2" s="1"/>
  <c r="M212" i="2" s="1"/>
  <c r="N212" i="2" s="1"/>
  <c r="K213" i="2"/>
  <c r="L213" i="2" s="1"/>
  <c r="M213" i="2" s="1"/>
  <c r="N213" i="2" s="1"/>
  <c r="K214" i="2"/>
  <c r="L214" i="2" s="1"/>
  <c r="M214" i="2" s="1"/>
  <c r="N214" i="2" s="1"/>
  <c r="K215" i="2"/>
  <c r="L215" i="2" s="1"/>
  <c r="M215" i="2" s="1"/>
  <c r="N215" i="2" s="1"/>
  <c r="K216" i="2"/>
  <c r="L216" i="2" s="1"/>
  <c r="M216" i="2" s="1"/>
  <c r="N216" i="2" s="1"/>
  <c r="K217" i="2"/>
  <c r="L217" i="2" s="1"/>
  <c r="M217" i="2" s="1"/>
  <c r="N217" i="2" s="1"/>
  <c r="K218" i="2"/>
  <c r="L218" i="2" s="1"/>
  <c r="M218" i="2" s="1"/>
  <c r="N218" i="2" s="1"/>
  <c r="K219" i="2"/>
  <c r="L219" i="2" s="1"/>
  <c r="M219" i="2" s="1"/>
  <c r="N219" i="2" s="1"/>
  <c r="K220" i="2"/>
  <c r="L220" i="2" s="1"/>
  <c r="M220" i="2" s="1"/>
  <c r="N220" i="2" s="1"/>
  <c r="K221" i="2"/>
  <c r="L221" i="2" s="1"/>
  <c r="M221" i="2" s="1"/>
  <c r="N221" i="2" s="1"/>
  <c r="K222" i="2"/>
  <c r="L222" i="2" s="1"/>
  <c r="M222" i="2" s="1"/>
  <c r="N222" i="2" s="1"/>
  <c r="K223" i="2"/>
  <c r="L223" i="2" s="1"/>
  <c r="M223" i="2" s="1"/>
  <c r="N223" i="2" s="1"/>
  <c r="K224" i="2"/>
  <c r="L224" i="2" s="1"/>
  <c r="M224" i="2" s="1"/>
  <c r="N224" i="2" s="1"/>
  <c r="K225" i="2"/>
  <c r="L225" i="2" s="1"/>
  <c r="M225" i="2" s="1"/>
  <c r="N225" i="2" s="1"/>
  <c r="K226" i="2"/>
  <c r="L226" i="2" s="1"/>
  <c r="M226" i="2" s="1"/>
  <c r="N226" i="2" s="1"/>
  <c r="K227" i="2"/>
  <c r="L227" i="2" s="1"/>
  <c r="M227" i="2" s="1"/>
  <c r="N227" i="2" s="1"/>
  <c r="K228" i="2"/>
  <c r="L228" i="2" s="1"/>
  <c r="M228" i="2" s="1"/>
  <c r="N228" i="2" s="1"/>
  <c r="K229" i="2"/>
  <c r="L229" i="2" s="1"/>
  <c r="M229" i="2" s="1"/>
  <c r="N229" i="2" s="1"/>
  <c r="K230" i="2"/>
  <c r="L230" i="2" s="1"/>
  <c r="M230" i="2" s="1"/>
  <c r="N230" i="2" s="1"/>
  <c r="K231" i="2"/>
  <c r="L231" i="2" s="1"/>
  <c r="M231" i="2" s="1"/>
  <c r="N231" i="2" s="1"/>
  <c r="K232" i="2"/>
  <c r="L232" i="2" s="1"/>
  <c r="M232" i="2" s="1"/>
  <c r="N232" i="2" s="1"/>
  <c r="K233" i="2"/>
  <c r="L233" i="2" s="1"/>
  <c r="M233" i="2" s="1"/>
  <c r="N233" i="2" s="1"/>
  <c r="K234" i="2"/>
  <c r="L234" i="2" s="1"/>
  <c r="M234" i="2" s="1"/>
  <c r="N234" i="2" s="1"/>
  <c r="K235" i="2"/>
  <c r="L235" i="2" s="1"/>
  <c r="M235" i="2" s="1"/>
  <c r="N235" i="2" s="1"/>
  <c r="K236" i="2"/>
  <c r="L236" i="2" s="1"/>
  <c r="M236" i="2" s="1"/>
  <c r="N236" i="2" s="1"/>
  <c r="K237" i="2"/>
  <c r="L237" i="2" s="1"/>
  <c r="M237" i="2" s="1"/>
  <c r="N237" i="2" s="1"/>
  <c r="K238" i="2"/>
  <c r="L238" i="2" s="1"/>
  <c r="M238" i="2" s="1"/>
  <c r="N238" i="2" s="1"/>
  <c r="K239" i="2"/>
  <c r="L239" i="2" s="1"/>
  <c r="M239" i="2" s="1"/>
  <c r="N239" i="2" s="1"/>
  <c r="K240" i="2"/>
  <c r="L240" i="2" s="1"/>
  <c r="M240" i="2" s="1"/>
  <c r="N240" i="2" s="1"/>
  <c r="K241" i="2"/>
  <c r="L241" i="2" s="1"/>
  <c r="M241" i="2" s="1"/>
  <c r="N241" i="2" s="1"/>
  <c r="K242" i="2"/>
  <c r="L242" i="2" s="1"/>
  <c r="M242" i="2" s="1"/>
  <c r="N242" i="2" s="1"/>
  <c r="K243" i="2"/>
  <c r="L243" i="2" s="1"/>
  <c r="M243" i="2" s="1"/>
  <c r="N243" i="2" s="1"/>
  <c r="K244" i="2"/>
  <c r="L244" i="2" s="1"/>
  <c r="M244" i="2" s="1"/>
  <c r="N244" i="2" s="1"/>
  <c r="K245" i="2"/>
  <c r="L245" i="2" s="1"/>
  <c r="M245" i="2" s="1"/>
  <c r="N245" i="2" s="1"/>
  <c r="K246" i="2"/>
  <c r="L246" i="2" s="1"/>
  <c r="M246" i="2" s="1"/>
  <c r="N246" i="2" s="1"/>
  <c r="K247" i="2"/>
  <c r="L247" i="2" s="1"/>
  <c r="M247" i="2" s="1"/>
  <c r="N247" i="2" s="1"/>
  <c r="K248" i="2"/>
  <c r="L248" i="2" s="1"/>
  <c r="M248" i="2" s="1"/>
  <c r="N248" i="2" s="1"/>
  <c r="K249" i="2"/>
  <c r="L249" i="2" s="1"/>
  <c r="M249" i="2" s="1"/>
  <c r="N249" i="2" s="1"/>
  <c r="K250" i="2"/>
  <c r="L250" i="2" s="1"/>
  <c r="M250" i="2" s="1"/>
  <c r="N250" i="2" s="1"/>
  <c r="K251" i="2"/>
  <c r="L251" i="2" s="1"/>
  <c r="M251" i="2" s="1"/>
  <c r="N251" i="2" s="1"/>
  <c r="K252" i="2"/>
  <c r="L252" i="2" s="1"/>
  <c r="M252" i="2" s="1"/>
  <c r="N252" i="2" s="1"/>
  <c r="K253" i="2"/>
  <c r="L253" i="2" s="1"/>
  <c r="M253" i="2" s="1"/>
  <c r="N253" i="2" s="1"/>
  <c r="K254" i="2"/>
  <c r="L254" i="2" s="1"/>
  <c r="M254" i="2" s="1"/>
  <c r="N254" i="2" s="1"/>
  <c r="K255" i="2"/>
  <c r="L255" i="2" s="1"/>
  <c r="M255" i="2" s="1"/>
  <c r="N255" i="2" s="1"/>
  <c r="K256" i="2"/>
  <c r="L256" i="2" s="1"/>
  <c r="M256" i="2" s="1"/>
  <c r="N256" i="2" s="1"/>
  <c r="K257" i="2"/>
  <c r="L257" i="2" s="1"/>
  <c r="M257" i="2" s="1"/>
  <c r="N257" i="2" s="1"/>
  <c r="K258" i="2"/>
  <c r="L258" i="2" s="1"/>
  <c r="M258" i="2" s="1"/>
  <c r="N258" i="2" s="1"/>
  <c r="K259" i="2"/>
  <c r="L259" i="2" s="1"/>
  <c r="M259" i="2" s="1"/>
  <c r="N259" i="2" s="1"/>
  <c r="K260" i="2"/>
  <c r="L260" i="2" s="1"/>
  <c r="M260" i="2" s="1"/>
  <c r="N260" i="2" s="1"/>
  <c r="K261" i="2"/>
  <c r="L261" i="2" s="1"/>
  <c r="M261" i="2" s="1"/>
  <c r="N261" i="2" s="1"/>
  <c r="K262" i="2"/>
  <c r="L262" i="2" s="1"/>
  <c r="M262" i="2" s="1"/>
  <c r="N262" i="2" s="1"/>
  <c r="K263" i="2"/>
  <c r="L263" i="2" s="1"/>
  <c r="M263" i="2" s="1"/>
  <c r="N263" i="2" s="1"/>
  <c r="K264" i="2"/>
  <c r="L264" i="2" s="1"/>
  <c r="M264" i="2" s="1"/>
  <c r="N264" i="2" s="1"/>
  <c r="K265" i="2"/>
  <c r="L265" i="2" s="1"/>
  <c r="M265" i="2" s="1"/>
  <c r="N265" i="2" s="1"/>
  <c r="K266" i="2"/>
  <c r="L266" i="2" s="1"/>
  <c r="M266" i="2" s="1"/>
  <c r="N266" i="2" s="1"/>
  <c r="K267" i="2"/>
  <c r="L267" i="2" s="1"/>
  <c r="M267" i="2" s="1"/>
  <c r="N267" i="2" s="1"/>
  <c r="K268" i="2"/>
  <c r="L268" i="2" s="1"/>
  <c r="M268" i="2" s="1"/>
  <c r="N268" i="2" s="1"/>
  <c r="K269" i="2"/>
  <c r="L269" i="2" s="1"/>
  <c r="M269" i="2" s="1"/>
  <c r="N269" i="2" s="1"/>
  <c r="K270" i="2"/>
  <c r="L270" i="2" s="1"/>
  <c r="M270" i="2" s="1"/>
  <c r="N270" i="2" s="1"/>
  <c r="K271" i="2"/>
  <c r="L271" i="2" s="1"/>
  <c r="M271" i="2" s="1"/>
  <c r="N271" i="2" s="1"/>
  <c r="K272" i="2"/>
  <c r="L272" i="2" s="1"/>
  <c r="M272" i="2" s="1"/>
  <c r="N272" i="2" s="1"/>
  <c r="K273" i="2"/>
  <c r="L273" i="2" s="1"/>
  <c r="M273" i="2" s="1"/>
  <c r="N273" i="2" s="1"/>
  <c r="K274" i="2"/>
  <c r="L274" i="2" s="1"/>
  <c r="M274" i="2" s="1"/>
  <c r="N274" i="2" s="1"/>
  <c r="K275" i="2"/>
  <c r="L275" i="2" s="1"/>
  <c r="M275" i="2" s="1"/>
  <c r="N275" i="2" s="1"/>
  <c r="K276" i="2"/>
  <c r="L276" i="2" s="1"/>
  <c r="M276" i="2" s="1"/>
  <c r="N276" i="2" s="1"/>
  <c r="K277" i="2"/>
  <c r="L277" i="2" s="1"/>
  <c r="M277" i="2" s="1"/>
  <c r="N277" i="2" s="1"/>
  <c r="K278" i="2"/>
  <c r="L278" i="2" s="1"/>
  <c r="M278" i="2" s="1"/>
  <c r="N278" i="2" s="1"/>
  <c r="K279" i="2"/>
  <c r="L279" i="2" s="1"/>
  <c r="M279" i="2" s="1"/>
  <c r="N279" i="2" s="1"/>
  <c r="K280" i="2"/>
  <c r="L280" i="2" s="1"/>
  <c r="M280" i="2" s="1"/>
  <c r="N280" i="2" s="1"/>
  <c r="K281" i="2"/>
  <c r="L281" i="2" s="1"/>
  <c r="M281" i="2" s="1"/>
  <c r="N281" i="2" s="1"/>
  <c r="K282" i="2"/>
  <c r="L282" i="2" s="1"/>
  <c r="M282" i="2" s="1"/>
  <c r="N282" i="2" s="1"/>
  <c r="K283" i="2"/>
  <c r="L283" i="2" s="1"/>
  <c r="M283" i="2" s="1"/>
  <c r="N283" i="2" s="1"/>
  <c r="K284" i="2"/>
  <c r="L284" i="2" s="1"/>
  <c r="M284" i="2" s="1"/>
  <c r="N284" i="2" s="1"/>
  <c r="K285" i="2"/>
  <c r="L285" i="2" s="1"/>
  <c r="M285" i="2" s="1"/>
  <c r="N285" i="2" s="1"/>
  <c r="K286" i="2"/>
  <c r="L286" i="2" s="1"/>
  <c r="M286" i="2" s="1"/>
  <c r="N286" i="2" s="1"/>
  <c r="K287" i="2"/>
  <c r="L287" i="2" s="1"/>
  <c r="M287" i="2" s="1"/>
  <c r="N287" i="2" s="1"/>
  <c r="K288" i="2"/>
  <c r="L288" i="2" s="1"/>
  <c r="M288" i="2" s="1"/>
  <c r="N288" i="2" s="1"/>
  <c r="K289" i="2"/>
  <c r="L289" i="2" s="1"/>
  <c r="M289" i="2" s="1"/>
  <c r="N289" i="2" s="1"/>
  <c r="K290" i="2"/>
  <c r="L290" i="2" s="1"/>
  <c r="M290" i="2" s="1"/>
  <c r="N290" i="2" s="1"/>
  <c r="K291" i="2"/>
  <c r="L291" i="2" s="1"/>
  <c r="M291" i="2" s="1"/>
  <c r="N291" i="2" s="1"/>
  <c r="K292" i="2"/>
  <c r="L292" i="2" s="1"/>
  <c r="M292" i="2" s="1"/>
  <c r="N292" i="2" s="1"/>
  <c r="K293" i="2"/>
  <c r="L293" i="2" s="1"/>
  <c r="M293" i="2" s="1"/>
  <c r="N293" i="2" s="1"/>
  <c r="K294" i="2"/>
  <c r="L294" i="2" s="1"/>
  <c r="M294" i="2" s="1"/>
  <c r="N294" i="2" s="1"/>
  <c r="K295" i="2"/>
  <c r="L295" i="2" s="1"/>
  <c r="M295" i="2" s="1"/>
  <c r="N295" i="2" s="1"/>
  <c r="K296" i="2"/>
  <c r="L296" i="2" s="1"/>
  <c r="M296" i="2" s="1"/>
  <c r="N296" i="2" s="1"/>
  <c r="K297" i="2"/>
  <c r="L297" i="2" s="1"/>
  <c r="M297" i="2" s="1"/>
  <c r="N297" i="2" s="1"/>
  <c r="K298" i="2"/>
  <c r="L298" i="2" s="1"/>
  <c r="M298" i="2" s="1"/>
  <c r="N298" i="2" s="1"/>
  <c r="K299" i="2"/>
  <c r="L299" i="2" s="1"/>
  <c r="M299" i="2" s="1"/>
  <c r="N299" i="2" s="1"/>
  <c r="K300" i="2"/>
  <c r="L300" i="2" s="1"/>
  <c r="M300" i="2" s="1"/>
  <c r="N300" i="2" s="1"/>
  <c r="K301" i="2"/>
  <c r="L301" i="2" s="1"/>
  <c r="M301" i="2" s="1"/>
  <c r="N301" i="2" s="1"/>
  <c r="K302" i="2"/>
  <c r="L302" i="2" s="1"/>
  <c r="M302" i="2" s="1"/>
  <c r="N302" i="2" s="1"/>
  <c r="K303" i="2"/>
  <c r="L303" i="2" s="1"/>
  <c r="M303" i="2" s="1"/>
  <c r="N303" i="2" s="1"/>
  <c r="K304" i="2"/>
  <c r="L304" i="2" s="1"/>
  <c r="M304" i="2" s="1"/>
  <c r="N304" i="2" s="1"/>
  <c r="K305" i="2"/>
  <c r="L305" i="2" s="1"/>
  <c r="M305" i="2" s="1"/>
  <c r="N305" i="2" s="1"/>
  <c r="K306" i="2"/>
  <c r="L306" i="2" s="1"/>
  <c r="M306" i="2" s="1"/>
  <c r="N306" i="2" s="1"/>
  <c r="K307" i="2"/>
  <c r="L307" i="2" s="1"/>
  <c r="M307" i="2" s="1"/>
  <c r="N307" i="2" s="1"/>
  <c r="K308" i="2"/>
  <c r="L308" i="2" s="1"/>
  <c r="M308" i="2" s="1"/>
  <c r="N308" i="2" s="1"/>
  <c r="K309" i="2"/>
  <c r="L309" i="2" s="1"/>
  <c r="M309" i="2" s="1"/>
  <c r="N309" i="2" s="1"/>
  <c r="K310" i="2"/>
  <c r="L310" i="2" s="1"/>
  <c r="M310" i="2" s="1"/>
  <c r="N310" i="2" s="1"/>
  <c r="K311" i="2"/>
  <c r="L311" i="2" s="1"/>
  <c r="M311" i="2" s="1"/>
  <c r="N311" i="2" s="1"/>
  <c r="K312" i="2"/>
  <c r="L312" i="2" s="1"/>
  <c r="M312" i="2" s="1"/>
  <c r="N312" i="2" s="1"/>
  <c r="K313" i="2"/>
  <c r="L313" i="2" s="1"/>
  <c r="M313" i="2" s="1"/>
  <c r="N313" i="2" s="1"/>
  <c r="K314" i="2"/>
  <c r="L314" i="2" s="1"/>
  <c r="M314" i="2" s="1"/>
  <c r="N314" i="2" s="1"/>
  <c r="K315" i="2"/>
  <c r="L315" i="2" s="1"/>
  <c r="M315" i="2" s="1"/>
  <c r="N315" i="2" s="1"/>
  <c r="K316" i="2"/>
  <c r="L316" i="2" s="1"/>
  <c r="M316" i="2" s="1"/>
  <c r="N316" i="2" s="1"/>
  <c r="K317" i="2"/>
  <c r="L317" i="2" s="1"/>
  <c r="M317" i="2" s="1"/>
  <c r="N317" i="2" s="1"/>
  <c r="K318" i="2"/>
  <c r="L318" i="2" s="1"/>
  <c r="M318" i="2" s="1"/>
  <c r="N318" i="2" s="1"/>
  <c r="K319" i="2"/>
  <c r="L319" i="2" s="1"/>
  <c r="M319" i="2" s="1"/>
  <c r="N319" i="2" s="1"/>
  <c r="K320" i="2"/>
  <c r="L320" i="2" s="1"/>
  <c r="M320" i="2" s="1"/>
  <c r="N320" i="2" s="1"/>
  <c r="K321" i="2"/>
  <c r="L321" i="2" s="1"/>
  <c r="M321" i="2" s="1"/>
  <c r="N321" i="2" s="1"/>
  <c r="K322" i="2"/>
  <c r="L322" i="2" s="1"/>
  <c r="M322" i="2" s="1"/>
  <c r="N322" i="2" s="1"/>
  <c r="K323" i="2"/>
  <c r="L323" i="2" s="1"/>
  <c r="M323" i="2" s="1"/>
  <c r="N323" i="2" s="1"/>
  <c r="K324" i="2"/>
  <c r="L324" i="2" s="1"/>
  <c r="M324" i="2" s="1"/>
  <c r="N324" i="2" s="1"/>
  <c r="K325" i="2"/>
  <c r="L325" i="2" s="1"/>
  <c r="M325" i="2" s="1"/>
  <c r="N325" i="2" s="1"/>
  <c r="K326" i="2"/>
  <c r="L326" i="2" s="1"/>
  <c r="M326" i="2" s="1"/>
  <c r="N326" i="2" s="1"/>
  <c r="K327" i="2"/>
  <c r="L327" i="2" s="1"/>
  <c r="M327" i="2" s="1"/>
  <c r="N327" i="2" s="1"/>
  <c r="K328" i="2"/>
  <c r="L328" i="2" s="1"/>
  <c r="M328" i="2" s="1"/>
  <c r="N328" i="2" s="1"/>
  <c r="K329" i="2"/>
  <c r="L329" i="2" s="1"/>
  <c r="M329" i="2" s="1"/>
  <c r="N329" i="2" s="1"/>
  <c r="K330" i="2"/>
  <c r="L330" i="2" s="1"/>
  <c r="M330" i="2" s="1"/>
  <c r="N330" i="2" s="1"/>
  <c r="K331" i="2"/>
  <c r="L331" i="2" s="1"/>
  <c r="M331" i="2" s="1"/>
  <c r="N331" i="2" s="1"/>
  <c r="K332" i="2"/>
  <c r="L332" i="2" s="1"/>
  <c r="M332" i="2" s="1"/>
  <c r="N332" i="2" s="1"/>
  <c r="K333" i="2"/>
  <c r="L333" i="2" s="1"/>
  <c r="M333" i="2" s="1"/>
  <c r="N333" i="2" s="1"/>
  <c r="K334" i="2"/>
  <c r="L334" i="2" s="1"/>
  <c r="M334" i="2" s="1"/>
  <c r="N334" i="2" s="1"/>
  <c r="K335" i="2"/>
  <c r="L335" i="2" s="1"/>
  <c r="M335" i="2" s="1"/>
  <c r="N335" i="2" s="1"/>
  <c r="H4" i="2"/>
  <c r="H5" i="2"/>
  <c r="H8" i="2"/>
  <c r="S8" i="2" s="1"/>
  <c r="H9" i="2"/>
  <c r="S9" i="2" s="1"/>
  <c r="H10" i="2"/>
  <c r="S10" i="2" s="1"/>
  <c r="H11" i="2"/>
  <c r="S11" i="2" s="1"/>
  <c r="H12" i="2"/>
  <c r="S12" i="2" s="1"/>
  <c r="H13" i="2"/>
  <c r="S13" i="2" s="1"/>
  <c r="H14" i="2"/>
  <c r="S14" i="2" s="1"/>
  <c r="H15" i="2"/>
  <c r="S15" i="2" s="1"/>
  <c r="H16" i="2"/>
  <c r="S16" i="2" s="1"/>
  <c r="H17" i="2"/>
  <c r="S17" i="2" s="1"/>
  <c r="H20" i="2"/>
  <c r="S20" i="2" s="1"/>
  <c r="H18" i="2"/>
  <c r="H19" i="2"/>
  <c r="S19" i="2" s="1"/>
  <c r="H336" i="2"/>
  <c r="S336" i="2" s="1"/>
  <c r="H116" i="2"/>
  <c r="S116" i="2" s="1"/>
  <c r="H117" i="2"/>
  <c r="S117" i="2" s="1"/>
  <c r="H118" i="2"/>
  <c r="S118" i="2" s="1"/>
  <c r="H119" i="2"/>
  <c r="S119" i="2" s="1"/>
  <c r="H120" i="2"/>
  <c r="S120" i="2" s="1"/>
  <c r="H121" i="2"/>
  <c r="S121" i="2" s="1"/>
  <c r="H122" i="2"/>
  <c r="S122" i="2" s="1"/>
  <c r="H123" i="2"/>
  <c r="S123" i="2" s="1"/>
  <c r="H124" i="2"/>
  <c r="H125" i="2"/>
  <c r="S125" i="2" s="1"/>
  <c r="H126" i="2"/>
  <c r="S126" i="2" s="1"/>
  <c r="H127" i="2"/>
  <c r="S127" i="2" s="1"/>
  <c r="H128" i="2"/>
  <c r="S128" i="2" s="1"/>
  <c r="H129" i="2"/>
  <c r="S129" i="2" s="1"/>
  <c r="H130" i="2"/>
  <c r="S130" i="2" s="1"/>
  <c r="H131" i="2"/>
  <c r="S131" i="2" s="1"/>
  <c r="H132" i="2"/>
  <c r="S132" i="2" s="1"/>
  <c r="H133" i="2"/>
  <c r="S133" i="2" s="1"/>
  <c r="H134" i="2"/>
  <c r="H135" i="2"/>
  <c r="S135" i="2" s="1"/>
  <c r="H136" i="2"/>
  <c r="H137" i="2"/>
  <c r="S137" i="2" s="1"/>
  <c r="H138" i="2"/>
  <c r="S138" i="2" s="1"/>
  <c r="H139" i="2"/>
  <c r="S139" i="2" s="1"/>
  <c r="H140" i="2"/>
  <c r="S140" i="2" s="1"/>
  <c r="H141" i="2"/>
  <c r="H142" i="2"/>
  <c r="S142" i="2" s="1"/>
  <c r="H143" i="2"/>
  <c r="S143" i="2" s="1"/>
  <c r="H144" i="2"/>
  <c r="S144" i="2" s="1"/>
  <c r="H145" i="2"/>
  <c r="S145" i="2" s="1"/>
  <c r="H146" i="2"/>
  <c r="S146" i="2" s="1"/>
  <c r="H147" i="2"/>
  <c r="S147" i="2" s="1"/>
  <c r="H148" i="2"/>
  <c r="H149" i="2"/>
  <c r="S149" i="2" s="1"/>
  <c r="H150" i="2"/>
  <c r="S150" i="2" s="1"/>
  <c r="H151" i="2"/>
  <c r="S151" i="2" s="1"/>
  <c r="H152" i="2"/>
  <c r="S152" i="2" s="1"/>
  <c r="H153" i="2"/>
  <c r="S153" i="2" s="1"/>
  <c r="H154" i="2"/>
  <c r="S154" i="2" s="1"/>
  <c r="H155" i="2"/>
  <c r="S155" i="2" s="1"/>
  <c r="H156" i="2"/>
  <c r="H157" i="2"/>
  <c r="S157" i="2" s="1"/>
  <c r="H158" i="2"/>
  <c r="S158" i="2" s="1"/>
  <c r="H159" i="2"/>
  <c r="S159" i="2" s="1"/>
  <c r="H160" i="2"/>
  <c r="H161" i="2"/>
  <c r="S161" i="2" s="1"/>
  <c r="H162" i="2"/>
  <c r="S162" i="2" s="1"/>
  <c r="H163" i="2"/>
  <c r="S163" i="2" s="1"/>
  <c r="H164" i="2"/>
  <c r="S164" i="2" s="1"/>
  <c r="H165" i="2"/>
  <c r="S165" i="2" s="1"/>
  <c r="H166" i="2"/>
  <c r="S166" i="2" s="1"/>
  <c r="H167" i="2"/>
  <c r="S167" i="2" s="1"/>
  <c r="H168" i="2"/>
  <c r="S168" i="2" s="1"/>
  <c r="H169" i="2"/>
  <c r="S169" i="2" s="1"/>
  <c r="H170" i="2"/>
  <c r="S170" i="2" s="1"/>
  <c r="H171" i="2"/>
  <c r="S171" i="2" s="1"/>
  <c r="H172" i="2"/>
  <c r="H173" i="2"/>
  <c r="H174" i="2"/>
  <c r="S174" i="2" s="1"/>
  <c r="H175" i="2"/>
  <c r="S175" i="2" s="1"/>
  <c r="H176" i="2"/>
  <c r="S176" i="2" s="1"/>
  <c r="H177" i="2"/>
  <c r="H178" i="2"/>
  <c r="S178" i="2" s="1"/>
  <c r="H179" i="2"/>
  <c r="S179" i="2" s="1"/>
  <c r="H180" i="2"/>
  <c r="S180" i="2" s="1"/>
  <c r="H181" i="2"/>
  <c r="S181" i="2" s="1"/>
  <c r="H182" i="2"/>
  <c r="S182" i="2" s="1"/>
  <c r="H183" i="2"/>
  <c r="S183" i="2" s="1"/>
  <c r="H184" i="2"/>
  <c r="H185" i="2"/>
  <c r="S185" i="2" s="1"/>
  <c r="H186" i="2"/>
  <c r="S186" i="2" s="1"/>
  <c r="H187" i="2"/>
  <c r="S187" i="2" s="1"/>
  <c r="H188" i="2"/>
  <c r="S188" i="2" s="1"/>
  <c r="H189" i="2"/>
  <c r="S189" i="2" s="1"/>
  <c r="H190" i="2"/>
  <c r="S190" i="2" s="1"/>
  <c r="H191" i="2"/>
  <c r="S191" i="2" s="1"/>
  <c r="H192" i="2"/>
  <c r="S192" i="2" s="1"/>
  <c r="H193" i="2"/>
  <c r="S193" i="2" s="1"/>
  <c r="H194" i="2"/>
  <c r="S194" i="2" s="1"/>
  <c r="H195" i="2"/>
  <c r="S195" i="2" s="1"/>
  <c r="H196" i="2"/>
  <c r="H197" i="2"/>
  <c r="H198" i="2"/>
  <c r="S198" i="2" s="1"/>
  <c r="H199" i="2"/>
  <c r="S199" i="2" s="1"/>
  <c r="H200" i="2"/>
  <c r="S200" i="2" s="1"/>
  <c r="H201" i="2"/>
  <c r="S201" i="2" s="1"/>
  <c r="H202" i="2"/>
  <c r="S202" i="2" s="1"/>
  <c r="H203" i="2"/>
  <c r="S203" i="2" s="1"/>
  <c r="H204" i="2"/>
  <c r="H205" i="2"/>
  <c r="S205" i="2" s="1"/>
  <c r="H206" i="2"/>
  <c r="H207" i="2"/>
  <c r="S207" i="2" s="1"/>
  <c r="H208" i="2"/>
  <c r="H209" i="2"/>
  <c r="S209" i="2" s="1"/>
  <c r="H210" i="2"/>
  <c r="S210" i="2" s="1"/>
  <c r="H211" i="2"/>
  <c r="S211" i="2" s="1"/>
  <c r="H212" i="2"/>
  <c r="S212" i="2" s="1"/>
  <c r="H213" i="2"/>
  <c r="S213" i="2" s="1"/>
  <c r="H214" i="2"/>
  <c r="S214" i="2" s="1"/>
  <c r="H215" i="2"/>
  <c r="S215" i="2" s="1"/>
  <c r="H216" i="2"/>
  <c r="S216" i="2" s="1"/>
  <c r="H217" i="2"/>
  <c r="S217" i="2" s="1"/>
  <c r="H218" i="2"/>
  <c r="S218" i="2" s="1"/>
  <c r="H219" i="2"/>
  <c r="S219" i="2" s="1"/>
  <c r="H220" i="2"/>
  <c r="H221" i="2"/>
  <c r="S221" i="2" s="1"/>
  <c r="H222" i="2"/>
  <c r="S222" i="2" s="1"/>
  <c r="H223" i="2"/>
  <c r="S223" i="2" s="1"/>
  <c r="H224" i="2"/>
  <c r="S224" i="2" s="1"/>
  <c r="H225" i="2"/>
  <c r="S225" i="2" s="1"/>
  <c r="H226" i="2"/>
  <c r="S226" i="2" s="1"/>
  <c r="H227" i="2"/>
  <c r="S227" i="2" s="1"/>
  <c r="H228" i="2"/>
  <c r="S228" i="2" s="1"/>
  <c r="H229" i="2"/>
  <c r="S229" i="2" s="1"/>
  <c r="H230" i="2"/>
  <c r="S230" i="2" s="1"/>
  <c r="H231" i="2"/>
  <c r="S231" i="2" s="1"/>
  <c r="H232" i="2"/>
  <c r="H233" i="2"/>
  <c r="S233" i="2" s="1"/>
  <c r="H234" i="2"/>
  <c r="S234" i="2" s="1"/>
  <c r="H235" i="2"/>
  <c r="S235" i="2" s="1"/>
  <c r="H236" i="2"/>
  <c r="S236" i="2" s="1"/>
  <c r="H237" i="2"/>
  <c r="S237" i="2" s="1"/>
  <c r="H238" i="2"/>
  <c r="S238" i="2" s="1"/>
  <c r="H239" i="2"/>
  <c r="S239" i="2" s="1"/>
  <c r="H240" i="2"/>
  <c r="S240" i="2" s="1"/>
  <c r="H241" i="2"/>
  <c r="S241" i="2" s="1"/>
  <c r="H242" i="2"/>
  <c r="S242" i="2" s="1"/>
  <c r="H243" i="2"/>
  <c r="S243" i="2" s="1"/>
  <c r="H244" i="2"/>
  <c r="H245" i="2"/>
  <c r="S245" i="2" s="1"/>
  <c r="H246" i="2"/>
  <c r="S246" i="2" s="1"/>
  <c r="H247" i="2"/>
  <c r="S247" i="2" s="1"/>
  <c r="H248" i="2"/>
  <c r="S248" i="2" s="1"/>
  <c r="H249" i="2"/>
  <c r="S249" i="2" s="1"/>
  <c r="H250" i="2"/>
  <c r="S250" i="2" s="1"/>
  <c r="H251" i="2"/>
  <c r="H252" i="2"/>
  <c r="S252" i="2" s="1"/>
  <c r="H253" i="2"/>
  <c r="S253" i="2" s="1"/>
  <c r="H254" i="2"/>
  <c r="S254" i="2" s="1"/>
  <c r="H255" i="2"/>
  <c r="S255" i="2" s="1"/>
  <c r="H256" i="2"/>
  <c r="H257" i="2"/>
  <c r="S257" i="2" s="1"/>
  <c r="H258" i="2"/>
  <c r="S258" i="2" s="1"/>
  <c r="H259" i="2"/>
  <c r="S259" i="2" s="1"/>
  <c r="H260" i="2"/>
  <c r="S260" i="2" s="1"/>
  <c r="H261" i="2"/>
  <c r="S261" i="2" s="1"/>
  <c r="H262" i="2"/>
  <c r="S262" i="2" s="1"/>
  <c r="H263" i="2"/>
  <c r="S263" i="2" s="1"/>
  <c r="H264" i="2"/>
  <c r="H265" i="2"/>
  <c r="S265" i="2" s="1"/>
  <c r="H266" i="2"/>
  <c r="S266" i="2" s="1"/>
  <c r="H267" i="2"/>
  <c r="S267" i="2" s="1"/>
  <c r="H268" i="2"/>
  <c r="H269" i="2"/>
  <c r="S269" i="2" s="1"/>
  <c r="H270" i="2"/>
  <c r="S270" i="2" s="1"/>
  <c r="H271" i="2"/>
  <c r="S271" i="2" s="1"/>
  <c r="H272" i="2"/>
  <c r="S272" i="2" s="1"/>
  <c r="H273" i="2"/>
  <c r="S273" i="2" s="1"/>
  <c r="H274" i="2"/>
  <c r="S274" i="2" s="1"/>
  <c r="H275" i="2"/>
  <c r="S275" i="2" s="1"/>
  <c r="H276" i="2"/>
  <c r="S276" i="2" s="1"/>
  <c r="H277" i="2"/>
  <c r="S277" i="2" s="1"/>
  <c r="H278" i="2"/>
  <c r="H279" i="2"/>
  <c r="S279" i="2" s="1"/>
  <c r="H280" i="2"/>
  <c r="H281" i="2"/>
  <c r="H282" i="2"/>
  <c r="S282" i="2" s="1"/>
  <c r="H283" i="2"/>
  <c r="S283" i="2" s="1"/>
  <c r="H284" i="2"/>
  <c r="S284" i="2" s="1"/>
  <c r="H285" i="2"/>
  <c r="S285" i="2" s="1"/>
  <c r="H286" i="2"/>
  <c r="S286" i="2" s="1"/>
  <c r="H287" i="2"/>
  <c r="S287" i="2" s="1"/>
  <c r="H288" i="2"/>
  <c r="S288" i="2" s="1"/>
  <c r="H289" i="2"/>
  <c r="S289" i="2" s="1"/>
  <c r="H290" i="2"/>
  <c r="S290" i="2" s="1"/>
  <c r="H291" i="2"/>
  <c r="S291" i="2" s="1"/>
  <c r="H292" i="2"/>
  <c r="H293" i="2"/>
  <c r="S293" i="2" s="1"/>
  <c r="H294" i="2"/>
  <c r="S294" i="2" s="1"/>
  <c r="H295" i="2"/>
  <c r="S295" i="2" s="1"/>
  <c r="H296" i="2"/>
  <c r="S296" i="2" s="1"/>
  <c r="H297" i="2"/>
  <c r="H298" i="2"/>
  <c r="S298" i="2" s="1"/>
  <c r="H299" i="2"/>
  <c r="S299" i="2" s="1"/>
  <c r="H300" i="2"/>
  <c r="S300" i="2" s="1"/>
  <c r="H301" i="2"/>
  <c r="S301" i="2" s="1"/>
  <c r="H302" i="2"/>
  <c r="S302" i="2" s="1"/>
  <c r="H303" i="2"/>
  <c r="S303" i="2" s="1"/>
  <c r="H304" i="2"/>
  <c r="H305" i="2"/>
  <c r="H306" i="2"/>
  <c r="S306" i="2" s="1"/>
  <c r="H307" i="2"/>
  <c r="S307" i="2" s="1"/>
  <c r="H308" i="2"/>
  <c r="S308" i="2" s="1"/>
  <c r="H309" i="2"/>
  <c r="S309" i="2" s="1"/>
  <c r="H310" i="2"/>
  <c r="S310" i="2" s="1"/>
  <c r="H311" i="2"/>
  <c r="S311" i="2" s="1"/>
  <c r="H312" i="2"/>
  <c r="H313" i="2"/>
  <c r="S313" i="2" s="1"/>
  <c r="H314" i="2"/>
  <c r="S314" i="2" s="1"/>
  <c r="H315" i="2"/>
  <c r="S315" i="2" s="1"/>
  <c r="H316" i="2"/>
  <c r="H317" i="2"/>
  <c r="S317" i="2" s="1"/>
  <c r="H318" i="2"/>
  <c r="S318" i="2" s="1"/>
  <c r="H319" i="2"/>
  <c r="S319" i="2" s="1"/>
  <c r="H320" i="2"/>
  <c r="S320" i="2" s="1"/>
  <c r="H321" i="2"/>
  <c r="S321" i="2" s="1"/>
  <c r="H322" i="2"/>
  <c r="S322" i="2" s="1"/>
  <c r="H323" i="2"/>
  <c r="S323" i="2" s="1"/>
  <c r="H324" i="2"/>
  <c r="S324" i="2" s="1"/>
  <c r="H325" i="2"/>
  <c r="S325" i="2" s="1"/>
  <c r="H326" i="2"/>
  <c r="S326" i="2" s="1"/>
  <c r="H327" i="2"/>
  <c r="S327" i="2" s="1"/>
  <c r="H328" i="2"/>
  <c r="H329" i="2"/>
  <c r="S329" i="2" s="1"/>
  <c r="H330" i="2"/>
  <c r="S330" i="2" s="1"/>
  <c r="H331" i="2"/>
  <c r="S331" i="2" s="1"/>
  <c r="H332" i="2"/>
  <c r="S332" i="2" s="1"/>
  <c r="H333" i="2"/>
  <c r="H334" i="2"/>
  <c r="S334" i="2" s="1"/>
  <c r="H335" i="2"/>
  <c r="S335" i="2" s="1"/>
  <c r="G4" i="2"/>
  <c r="Z4" i="2" s="1"/>
  <c r="G5" i="2"/>
  <c r="Z5" i="2" s="1"/>
  <c r="G6" i="2"/>
  <c r="Z6" i="2" s="1"/>
  <c r="G7" i="2"/>
  <c r="Z7" i="2" s="1"/>
  <c r="G8" i="2"/>
  <c r="Z8" i="2" s="1"/>
  <c r="G9" i="2"/>
  <c r="Z9" i="2" s="1"/>
  <c r="G10" i="2"/>
  <c r="Z10" i="2" s="1"/>
  <c r="G11" i="2"/>
  <c r="Z11" i="2" s="1"/>
  <c r="G12" i="2"/>
  <c r="Z12" i="2" s="1"/>
  <c r="G13" i="2"/>
  <c r="Z13" i="2" s="1"/>
  <c r="G14" i="2"/>
  <c r="Z14" i="2" s="1"/>
  <c r="G15" i="2"/>
  <c r="Z15" i="2" s="1"/>
  <c r="G17" i="2"/>
  <c r="Z17" i="2" s="1"/>
  <c r="Z20" i="2"/>
  <c r="G18" i="2"/>
  <c r="Z18" i="2" s="1"/>
  <c r="Z19" i="2"/>
  <c r="G336" i="2"/>
  <c r="G116" i="2"/>
  <c r="G117" i="2"/>
  <c r="Z117" i="2" s="1"/>
  <c r="G118" i="2"/>
  <c r="Z118" i="2" s="1"/>
  <c r="G119" i="2"/>
  <c r="Z119" i="2" s="1"/>
  <c r="G120" i="2"/>
  <c r="Z120" i="2" s="1"/>
  <c r="G121" i="2"/>
  <c r="Z121" i="2" s="1"/>
  <c r="G122" i="2"/>
  <c r="Z122" i="2" s="1"/>
  <c r="G123" i="2"/>
  <c r="Z123" i="2" s="1"/>
  <c r="G124" i="2"/>
  <c r="Z124" i="2" s="1"/>
  <c r="G125" i="2"/>
  <c r="Z125" i="2" s="1"/>
  <c r="G126" i="2"/>
  <c r="Z126" i="2" s="1"/>
  <c r="G127" i="2"/>
  <c r="Z127" i="2" s="1"/>
  <c r="G128" i="2"/>
  <c r="G129" i="2"/>
  <c r="Z129" i="2" s="1"/>
  <c r="G130" i="2"/>
  <c r="Z130" i="2" s="1"/>
  <c r="G131" i="2"/>
  <c r="Z131" i="2" s="1"/>
  <c r="G132" i="2"/>
  <c r="Z132" i="2" s="1"/>
  <c r="G133" i="2"/>
  <c r="Z133" i="2" s="1"/>
  <c r="G134" i="2"/>
  <c r="Z134" i="2" s="1"/>
  <c r="G135" i="2"/>
  <c r="Z135" i="2" s="1"/>
  <c r="G136" i="2"/>
  <c r="Z136" i="2" s="1"/>
  <c r="G137" i="2"/>
  <c r="G138" i="2"/>
  <c r="Z138" i="2" s="1"/>
  <c r="G139" i="2"/>
  <c r="Z139" i="2" s="1"/>
  <c r="G140" i="2"/>
  <c r="G141" i="2"/>
  <c r="Z141" i="2" s="1"/>
  <c r="G142" i="2"/>
  <c r="Z142" i="2" s="1"/>
  <c r="G143" i="2"/>
  <c r="Z143" i="2" s="1"/>
  <c r="G144" i="2"/>
  <c r="Z144" i="2" s="1"/>
  <c r="G145" i="2"/>
  <c r="Z145" i="2" s="1"/>
  <c r="G146" i="2"/>
  <c r="Z146" i="2" s="1"/>
  <c r="G147" i="2"/>
  <c r="Z147" i="2" s="1"/>
  <c r="G148" i="2"/>
  <c r="Z148" i="2" s="1"/>
  <c r="G149" i="2"/>
  <c r="Z149" i="2" s="1"/>
  <c r="G150" i="2"/>
  <c r="Z150" i="2" s="1"/>
  <c r="G151" i="2"/>
  <c r="Z151" i="2" s="1"/>
  <c r="G152" i="2"/>
  <c r="G153" i="2"/>
  <c r="Z153" i="2" s="1"/>
  <c r="G154" i="2"/>
  <c r="Z154" i="2" s="1"/>
  <c r="G155" i="2"/>
  <c r="Z155" i="2" s="1"/>
  <c r="G156" i="2"/>
  <c r="Z156" i="2" s="1"/>
  <c r="G157" i="2"/>
  <c r="Z157" i="2" s="1"/>
  <c r="G158" i="2"/>
  <c r="Z158" i="2" s="1"/>
  <c r="G159" i="2"/>
  <c r="Z159" i="2" s="1"/>
  <c r="G160" i="2"/>
  <c r="Z160" i="2" s="1"/>
  <c r="G161" i="2"/>
  <c r="Z161" i="2" s="1"/>
  <c r="G162" i="2"/>
  <c r="Z162" i="2" s="1"/>
  <c r="G163" i="2"/>
  <c r="Z163" i="2" s="1"/>
  <c r="G164" i="2"/>
  <c r="G165" i="2"/>
  <c r="Z165" i="2" s="1"/>
  <c r="G166" i="2"/>
  <c r="Z166" i="2" s="1"/>
  <c r="G167" i="2"/>
  <c r="Z167" i="2" s="1"/>
  <c r="G168" i="2"/>
  <c r="Z168" i="2" s="1"/>
  <c r="G169" i="2"/>
  <c r="Z169" i="2" s="1"/>
  <c r="G170" i="2"/>
  <c r="Z170" i="2" s="1"/>
  <c r="G171" i="2"/>
  <c r="Z171" i="2" s="1"/>
  <c r="G172" i="2"/>
  <c r="Z172" i="2" s="1"/>
  <c r="G173" i="2"/>
  <c r="Z173" i="2" s="1"/>
  <c r="G174" i="2"/>
  <c r="Z174" i="2" s="1"/>
  <c r="G175" i="2"/>
  <c r="Z175" i="2" s="1"/>
  <c r="G176" i="2"/>
  <c r="G177" i="2"/>
  <c r="Z177" i="2" s="1"/>
  <c r="G178" i="2"/>
  <c r="Z178" i="2" s="1"/>
  <c r="G179" i="2"/>
  <c r="Z179" i="2" s="1"/>
  <c r="G180" i="2"/>
  <c r="Z180" i="2" s="1"/>
  <c r="G181" i="2"/>
  <c r="Z181" i="2" s="1"/>
  <c r="G182" i="2"/>
  <c r="Z182" i="2" s="1"/>
  <c r="G183" i="2"/>
  <c r="Z183" i="2" s="1"/>
  <c r="G184" i="2"/>
  <c r="Z184" i="2" s="1"/>
  <c r="G185" i="2"/>
  <c r="Z185" i="2" s="1"/>
  <c r="G186" i="2"/>
  <c r="Z186" i="2" s="1"/>
  <c r="G187" i="2"/>
  <c r="Z187" i="2" s="1"/>
  <c r="G188" i="2"/>
  <c r="G189" i="2"/>
  <c r="Z189" i="2" s="1"/>
  <c r="G190" i="2"/>
  <c r="Z190" i="2" s="1"/>
  <c r="G191" i="2"/>
  <c r="Z191" i="2" s="1"/>
  <c r="G192" i="2"/>
  <c r="Z192" i="2" s="1"/>
  <c r="G193" i="2"/>
  <c r="Z193" i="2" s="1"/>
  <c r="G194" i="2"/>
  <c r="Z194" i="2" s="1"/>
  <c r="G195" i="2"/>
  <c r="Z195" i="2" s="1"/>
  <c r="G196" i="2"/>
  <c r="Z196" i="2" s="1"/>
  <c r="G197" i="2"/>
  <c r="Z197" i="2" s="1"/>
  <c r="G198" i="2"/>
  <c r="Z198" i="2" s="1"/>
  <c r="G199" i="2"/>
  <c r="Z199" i="2" s="1"/>
  <c r="G200" i="2"/>
  <c r="G201" i="2"/>
  <c r="Z201" i="2" s="1"/>
  <c r="G202" i="2"/>
  <c r="Z202" i="2" s="1"/>
  <c r="G203" i="2"/>
  <c r="Z203" i="2" s="1"/>
  <c r="G204" i="2"/>
  <c r="Z204" i="2" s="1"/>
  <c r="G205" i="2"/>
  <c r="Z205" i="2" s="1"/>
  <c r="G206" i="2"/>
  <c r="Z206" i="2" s="1"/>
  <c r="G207" i="2"/>
  <c r="Z207" i="2" s="1"/>
  <c r="G208" i="2"/>
  <c r="Z208" i="2" s="1"/>
  <c r="G209" i="2"/>
  <c r="Z209" i="2" s="1"/>
  <c r="G210" i="2"/>
  <c r="Z210" i="2" s="1"/>
  <c r="G211" i="2"/>
  <c r="Z211" i="2" s="1"/>
  <c r="G212" i="2"/>
  <c r="G213" i="2"/>
  <c r="Z213" i="2" s="1"/>
  <c r="G214" i="2"/>
  <c r="Z214" i="2" s="1"/>
  <c r="G215" i="2"/>
  <c r="Z215" i="2" s="1"/>
  <c r="G216" i="2"/>
  <c r="Z216" i="2" s="1"/>
  <c r="G217" i="2"/>
  <c r="Z217" i="2" s="1"/>
  <c r="G218" i="2"/>
  <c r="Z218" i="2" s="1"/>
  <c r="G219" i="2"/>
  <c r="G220" i="2"/>
  <c r="Z220" i="2" s="1"/>
  <c r="G221" i="2"/>
  <c r="Z221" i="2" s="1"/>
  <c r="G222" i="2"/>
  <c r="Z222" i="2" s="1"/>
  <c r="G223" i="2"/>
  <c r="Z223" i="2" s="1"/>
  <c r="G224" i="2"/>
  <c r="G225" i="2"/>
  <c r="Z225" i="2" s="1"/>
  <c r="G226" i="2"/>
  <c r="Z226" i="2" s="1"/>
  <c r="G227" i="2"/>
  <c r="Z227" i="2" s="1"/>
  <c r="G228" i="2"/>
  <c r="Z228" i="2" s="1"/>
  <c r="G229" i="2"/>
  <c r="Z229" i="2" s="1"/>
  <c r="G230" i="2"/>
  <c r="Z230" i="2" s="1"/>
  <c r="G231" i="2"/>
  <c r="Z231" i="2" s="1"/>
  <c r="G232" i="2"/>
  <c r="Z232" i="2" s="1"/>
  <c r="G233" i="2"/>
  <c r="G234" i="2"/>
  <c r="Z234" i="2" s="1"/>
  <c r="G235" i="2"/>
  <c r="Z235" i="2" s="1"/>
  <c r="G236" i="2"/>
  <c r="G237" i="2"/>
  <c r="G238" i="2"/>
  <c r="Z238" i="2" s="1"/>
  <c r="G239" i="2"/>
  <c r="Z239" i="2" s="1"/>
  <c r="G240" i="2"/>
  <c r="Z240" i="2" s="1"/>
  <c r="G241" i="2"/>
  <c r="Z241" i="2" s="1"/>
  <c r="G242" i="2"/>
  <c r="Z242" i="2" s="1"/>
  <c r="G243" i="2"/>
  <c r="Z243" i="2" s="1"/>
  <c r="G244" i="2"/>
  <c r="Z244" i="2" s="1"/>
  <c r="G245" i="2"/>
  <c r="Z245" i="2" s="1"/>
  <c r="G246" i="2"/>
  <c r="Z246" i="2" s="1"/>
  <c r="G247" i="2"/>
  <c r="Z247" i="2" s="1"/>
  <c r="G248" i="2"/>
  <c r="G249" i="2"/>
  <c r="Z249" i="2" s="1"/>
  <c r="G250" i="2"/>
  <c r="Z250" i="2" s="1"/>
  <c r="G251" i="2"/>
  <c r="Z251" i="2" s="1"/>
  <c r="G252" i="2"/>
  <c r="Z252" i="2" s="1"/>
  <c r="G253" i="2"/>
  <c r="Z253" i="2" s="1"/>
  <c r="G254" i="2"/>
  <c r="Z254" i="2" s="1"/>
  <c r="G255" i="2"/>
  <c r="Z255" i="2" s="1"/>
  <c r="G256" i="2"/>
  <c r="Z256" i="2" s="1"/>
  <c r="G257" i="2"/>
  <c r="Z257" i="2" s="1"/>
  <c r="G258" i="2"/>
  <c r="Z258" i="2" s="1"/>
  <c r="G259" i="2"/>
  <c r="Z259" i="2" s="1"/>
  <c r="G260" i="2"/>
  <c r="G261" i="2"/>
  <c r="Z261" i="2" s="1"/>
  <c r="G262" i="2"/>
  <c r="Z262" i="2" s="1"/>
  <c r="G263" i="2"/>
  <c r="Z263" i="2" s="1"/>
  <c r="G264" i="2"/>
  <c r="Z264" i="2" s="1"/>
  <c r="G265" i="2"/>
  <c r="Z265" i="2" s="1"/>
  <c r="G266" i="2"/>
  <c r="Z266" i="2" s="1"/>
  <c r="G267" i="2"/>
  <c r="Z267" i="2" s="1"/>
  <c r="G268" i="2"/>
  <c r="Z268" i="2" s="1"/>
  <c r="G269" i="2"/>
  <c r="Z269" i="2" s="1"/>
  <c r="G270" i="2"/>
  <c r="Z270" i="2" s="1"/>
  <c r="G271" i="2"/>
  <c r="Z271" i="2" s="1"/>
  <c r="G272" i="2"/>
  <c r="G273" i="2"/>
  <c r="Z273" i="2" s="1"/>
  <c r="G274" i="2"/>
  <c r="Z274" i="2" s="1"/>
  <c r="G275" i="2"/>
  <c r="Z275" i="2" s="1"/>
  <c r="G276" i="2"/>
  <c r="Z276" i="2" s="1"/>
  <c r="G277" i="2"/>
  <c r="Z277" i="2" s="1"/>
  <c r="G278" i="2"/>
  <c r="Z278" i="2" s="1"/>
  <c r="G279" i="2"/>
  <c r="Z279" i="2" s="1"/>
  <c r="G280" i="2"/>
  <c r="Z280" i="2" s="1"/>
  <c r="G281" i="2"/>
  <c r="Z281" i="2" s="1"/>
  <c r="G282" i="2"/>
  <c r="Z282" i="2" s="1"/>
  <c r="G283" i="2"/>
  <c r="Z283" i="2" s="1"/>
  <c r="G284" i="2"/>
  <c r="G285" i="2"/>
  <c r="Z285" i="2" s="1"/>
  <c r="G286" i="2"/>
  <c r="Z286" i="2" s="1"/>
  <c r="G287" i="2"/>
  <c r="Z287" i="2" s="1"/>
  <c r="G288" i="2"/>
  <c r="Z288" i="2" s="1"/>
  <c r="G289" i="2"/>
  <c r="Z289" i="2" s="1"/>
  <c r="G290" i="2"/>
  <c r="Z290" i="2" s="1"/>
  <c r="G291" i="2"/>
  <c r="Z291" i="2" s="1"/>
  <c r="G292" i="2"/>
  <c r="Z292" i="2" s="1"/>
  <c r="G293" i="2"/>
  <c r="G294" i="2"/>
  <c r="Z294" i="2" s="1"/>
  <c r="G295" i="2"/>
  <c r="Z295" i="2" s="1"/>
  <c r="G296" i="2"/>
  <c r="G297" i="2"/>
  <c r="Z297" i="2" s="1"/>
  <c r="G298" i="2"/>
  <c r="Z298" i="2" s="1"/>
  <c r="G299" i="2"/>
  <c r="Z299" i="2" s="1"/>
  <c r="G300" i="2"/>
  <c r="Z300" i="2" s="1"/>
  <c r="G301" i="2"/>
  <c r="Z301" i="2" s="1"/>
  <c r="G302" i="2"/>
  <c r="Z302" i="2" s="1"/>
  <c r="G303" i="2"/>
  <c r="Z303" i="2" s="1"/>
  <c r="G304" i="2"/>
  <c r="Z304" i="2" s="1"/>
  <c r="G305" i="2"/>
  <c r="Z305" i="2" s="1"/>
  <c r="G306" i="2"/>
  <c r="Z306" i="2" s="1"/>
  <c r="G307" i="2"/>
  <c r="Z307" i="2" s="1"/>
  <c r="G308" i="2"/>
  <c r="G309" i="2"/>
  <c r="Z309" i="2" s="1"/>
  <c r="G310" i="2"/>
  <c r="Z310" i="2" s="1"/>
  <c r="G311" i="2"/>
  <c r="Z311" i="2" s="1"/>
  <c r="G312" i="2"/>
  <c r="Z312" i="2" s="1"/>
  <c r="G313" i="2"/>
  <c r="Z313" i="2" s="1"/>
  <c r="G314" i="2"/>
  <c r="Z314" i="2" s="1"/>
  <c r="G315" i="2"/>
  <c r="Z315" i="2" s="1"/>
  <c r="G316" i="2"/>
  <c r="Z316" i="2" s="1"/>
  <c r="G317" i="2"/>
  <c r="Z317" i="2" s="1"/>
  <c r="G318" i="2"/>
  <c r="Z318" i="2" s="1"/>
  <c r="G319" i="2"/>
  <c r="Z319" i="2" s="1"/>
  <c r="G320" i="2"/>
  <c r="G321" i="2"/>
  <c r="Z321" i="2" s="1"/>
  <c r="G322" i="2"/>
  <c r="Z322" i="2" s="1"/>
  <c r="G323" i="2"/>
  <c r="Z323" i="2" s="1"/>
  <c r="G324" i="2"/>
  <c r="Z324" i="2" s="1"/>
  <c r="G325" i="2"/>
  <c r="Z325" i="2" s="1"/>
  <c r="G326" i="2"/>
  <c r="Z326" i="2" s="1"/>
  <c r="G327" i="2"/>
  <c r="Z327" i="2" s="1"/>
  <c r="G328" i="2"/>
  <c r="Z328" i="2" s="1"/>
  <c r="G329" i="2"/>
  <c r="Z329" i="2" s="1"/>
  <c r="G330" i="2"/>
  <c r="Z330" i="2" s="1"/>
  <c r="G331" i="2"/>
  <c r="Z331" i="2" s="1"/>
  <c r="G332" i="2"/>
  <c r="G333" i="2"/>
  <c r="Z333" i="2" s="1"/>
  <c r="G334" i="2"/>
  <c r="Z334" i="2" s="1"/>
  <c r="G335" i="2"/>
  <c r="Z335" i="2" s="1"/>
  <c r="I4" i="2"/>
  <c r="V4" i="2" s="1"/>
  <c r="I5" i="2"/>
  <c r="V5" i="2" s="1"/>
  <c r="I6" i="2"/>
  <c r="V6" i="2" s="1"/>
  <c r="I7" i="2"/>
  <c r="V7" i="2" s="1"/>
  <c r="I8" i="2"/>
  <c r="V8" i="2" s="1"/>
  <c r="I9" i="2"/>
  <c r="V9" i="2" s="1"/>
  <c r="I10" i="2"/>
  <c r="V10" i="2" s="1"/>
  <c r="I11" i="2"/>
  <c r="V11" i="2" s="1"/>
  <c r="I12" i="2"/>
  <c r="V12" i="2" s="1"/>
  <c r="I13" i="2"/>
  <c r="V13" i="2" s="1"/>
  <c r="I14" i="2"/>
  <c r="V14" i="2" s="1"/>
  <c r="I15" i="2"/>
  <c r="V15" i="2" s="1"/>
  <c r="I16" i="2"/>
  <c r="V16" i="2" s="1"/>
  <c r="I17" i="2"/>
  <c r="V17" i="2" s="1"/>
  <c r="I20" i="2"/>
  <c r="V20" i="2" s="1"/>
  <c r="I18" i="2"/>
  <c r="V18" i="2" s="1"/>
  <c r="I19" i="2"/>
  <c r="V19" i="2" s="1"/>
  <c r="I336" i="2"/>
  <c r="V336" i="2" s="1"/>
  <c r="I116" i="2"/>
  <c r="V116" i="2" s="1"/>
  <c r="I117" i="2"/>
  <c r="V117" i="2" s="1"/>
  <c r="I118" i="2"/>
  <c r="V118" i="2" s="1"/>
  <c r="I119" i="2"/>
  <c r="V119" i="2" s="1"/>
  <c r="I120" i="2"/>
  <c r="V120" i="2" s="1"/>
  <c r="I121" i="2"/>
  <c r="V121" i="2" s="1"/>
  <c r="I122" i="2"/>
  <c r="V122" i="2" s="1"/>
  <c r="I123" i="2"/>
  <c r="V123" i="2" s="1"/>
  <c r="I124" i="2"/>
  <c r="V124" i="2" s="1"/>
  <c r="I125" i="2"/>
  <c r="V125" i="2" s="1"/>
  <c r="I126" i="2"/>
  <c r="V126" i="2" s="1"/>
  <c r="I127" i="2"/>
  <c r="V127" i="2" s="1"/>
  <c r="I128" i="2"/>
  <c r="V128" i="2" s="1"/>
  <c r="I129" i="2"/>
  <c r="V129" i="2" s="1"/>
  <c r="I130" i="2"/>
  <c r="V130" i="2" s="1"/>
  <c r="I131" i="2"/>
  <c r="V131" i="2" s="1"/>
  <c r="I132" i="2"/>
  <c r="I133" i="2"/>
  <c r="V133" i="2" s="1"/>
  <c r="I134" i="2"/>
  <c r="V134" i="2" s="1"/>
  <c r="I135" i="2"/>
  <c r="V135" i="2" s="1"/>
  <c r="I136" i="2"/>
  <c r="V136" i="2" s="1"/>
  <c r="I137" i="2"/>
  <c r="V137" i="2" s="1"/>
  <c r="I138" i="2"/>
  <c r="V138" i="2" s="1"/>
  <c r="I139" i="2"/>
  <c r="V139" i="2" s="1"/>
  <c r="I140" i="2"/>
  <c r="V140" i="2" s="1"/>
  <c r="I141" i="2"/>
  <c r="V141" i="2" s="1"/>
  <c r="I142" i="2"/>
  <c r="V142" i="2" s="1"/>
  <c r="I143" i="2"/>
  <c r="V143" i="2" s="1"/>
  <c r="I144" i="2"/>
  <c r="V144" i="2" s="1"/>
  <c r="I145" i="2"/>
  <c r="V145" i="2" s="1"/>
  <c r="I146" i="2"/>
  <c r="V146" i="2" s="1"/>
  <c r="I147" i="2"/>
  <c r="V147" i="2" s="1"/>
  <c r="I148" i="2"/>
  <c r="V148" i="2" s="1"/>
  <c r="I149" i="2"/>
  <c r="V149" i="2" s="1"/>
  <c r="I150" i="2"/>
  <c r="V150" i="2" s="1"/>
  <c r="I151" i="2"/>
  <c r="V151" i="2" s="1"/>
  <c r="I152" i="2"/>
  <c r="V152" i="2" s="1"/>
  <c r="I153" i="2"/>
  <c r="V153" i="2" s="1"/>
  <c r="I154" i="2"/>
  <c r="V154" i="2" s="1"/>
  <c r="I155" i="2"/>
  <c r="V155" i="2" s="1"/>
  <c r="I156" i="2"/>
  <c r="I157" i="2"/>
  <c r="V157" i="2" s="1"/>
  <c r="I158" i="2"/>
  <c r="I159" i="2"/>
  <c r="V159" i="2" s="1"/>
  <c r="I160" i="2"/>
  <c r="V160" i="2" s="1"/>
  <c r="I161" i="2"/>
  <c r="I162" i="2"/>
  <c r="V162" i="2" s="1"/>
  <c r="I163" i="2"/>
  <c r="V163" i="2" s="1"/>
  <c r="I164" i="2"/>
  <c r="V164" i="2" s="1"/>
  <c r="I165" i="2"/>
  <c r="V165" i="2" s="1"/>
  <c r="I166" i="2"/>
  <c r="V166" i="2" s="1"/>
  <c r="I167" i="2"/>
  <c r="V167" i="2" s="1"/>
  <c r="I168" i="2"/>
  <c r="I169" i="2"/>
  <c r="V169" i="2" s="1"/>
  <c r="I170" i="2"/>
  <c r="I171" i="2"/>
  <c r="V171" i="2" s="1"/>
  <c r="I172" i="2"/>
  <c r="V172" i="2" s="1"/>
  <c r="I173" i="2"/>
  <c r="V173" i="2" s="1"/>
  <c r="I174" i="2"/>
  <c r="V174" i="2" s="1"/>
  <c r="I175" i="2"/>
  <c r="V175" i="2" s="1"/>
  <c r="I176" i="2"/>
  <c r="V176" i="2" s="1"/>
  <c r="I177" i="2"/>
  <c r="V177" i="2" s="1"/>
  <c r="I178" i="2"/>
  <c r="V178" i="2" s="1"/>
  <c r="I179" i="2"/>
  <c r="V179" i="2" s="1"/>
  <c r="I180" i="2"/>
  <c r="V180" i="2" s="1"/>
  <c r="I181" i="2"/>
  <c r="V181" i="2" s="1"/>
  <c r="I182" i="2"/>
  <c r="V182" i="2" s="1"/>
  <c r="I183" i="2"/>
  <c r="V183" i="2" s="1"/>
  <c r="I184" i="2"/>
  <c r="V184" i="2" s="1"/>
  <c r="I185" i="2"/>
  <c r="V185" i="2" s="1"/>
  <c r="I186" i="2"/>
  <c r="V186" i="2" s="1"/>
  <c r="I187" i="2"/>
  <c r="V187" i="2" s="1"/>
  <c r="I188" i="2"/>
  <c r="V188" i="2" s="1"/>
  <c r="I189" i="2"/>
  <c r="V189" i="2" s="1"/>
  <c r="I190" i="2"/>
  <c r="V190" i="2" s="1"/>
  <c r="I191" i="2"/>
  <c r="V191" i="2" s="1"/>
  <c r="I192" i="2"/>
  <c r="V192" i="2" s="1"/>
  <c r="I193" i="2"/>
  <c r="V193" i="2" s="1"/>
  <c r="I194" i="2"/>
  <c r="V194" i="2" s="1"/>
  <c r="I195" i="2"/>
  <c r="V195" i="2" s="1"/>
  <c r="I196" i="2"/>
  <c r="V196" i="2" s="1"/>
  <c r="I197" i="2"/>
  <c r="V197" i="2" s="1"/>
  <c r="I198" i="2"/>
  <c r="V198" i="2" s="1"/>
  <c r="I199" i="2"/>
  <c r="V199" i="2" s="1"/>
  <c r="I200" i="2"/>
  <c r="V200" i="2" s="1"/>
  <c r="I201" i="2"/>
  <c r="V201" i="2" s="1"/>
  <c r="I202" i="2"/>
  <c r="V202" i="2" s="1"/>
  <c r="I203" i="2"/>
  <c r="V203" i="2" s="1"/>
  <c r="I204" i="2"/>
  <c r="I205" i="2"/>
  <c r="V205" i="2" s="1"/>
  <c r="I206" i="2"/>
  <c r="V206" i="2" s="1"/>
  <c r="I207" i="2"/>
  <c r="V207" i="2" s="1"/>
  <c r="I208" i="2"/>
  <c r="V208" i="2" s="1"/>
  <c r="I209" i="2"/>
  <c r="V209" i="2" s="1"/>
  <c r="I210" i="2"/>
  <c r="V210" i="2" s="1"/>
  <c r="I211" i="2"/>
  <c r="V211" i="2" s="1"/>
  <c r="I212" i="2"/>
  <c r="V212" i="2" s="1"/>
  <c r="I213" i="2"/>
  <c r="V213" i="2" s="1"/>
  <c r="I214" i="2"/>
  <c r="V214" i="2" s="1"/>
  <c r="I215" i="2"/>
  <c r="V215" i="2" s="1"/>
  <c r="I216" i="2"/>
  <c r="I217" i="2"/>
  <c r="V217" i="2" s="1"/>
  <c r="I218" i="2"/>
  <c r="I219" i="2"/>
  <c r="V219" i="2" s="1"/>
  <c r="I220" i="2"/>
  <c r="V220" i="2" s="1"/>
  <c r="I221" i="2"/>
  <c r="V221" i="2" s="1"/>
  <c r="I222" i="2"/>
  <c r="V222" i="2" s="1"/>
  <c r="I223" i="2"/>
  <c r="V223" i="2" s="1"/>
  <c r="I224" i="2"/>
  <c r="V224" i="2" s="1"/>
  <c r="I225" i="2"/>
  <c r="V225" i="2" s="1"/>
  <c r="I226" i="2"/>
  <c r="V226" i="2" s="1"/>
  <c r="I227" i="2"/>
  <c r="V227" i="2" s="1"/>
  <c r="I228" i="2"/>
  <c r="I229" i="2"/>
  <c r="V229" i="2" s="1"/>
  <c r="I230" i="2"/>
  <c r="I231" i="2"/>
  <c r="V231" i="2" s="1"/>
  <c r="I232" i="2"/>
  <c r="V232" i="2" s="1"/>
  <c r="I233" i="2"/>
  <c r="V233" i="2" s="1"/>
  <c r="I234" i="2"/>
  <c r="V234" i="2" s="1"/>
  <c r="I235" i="2"/>
  <c r="V235" i="2" s="1"/>
  <c r="I236" i="2"/>
  <c r="V236" i="2" s="1"/>
  <c r="I237" i="2"/>
  <c r="V237" i="2" s="1"/>
  <c r="I238" i="2"/>
  <c r="V238" i="2" s="1"/>
  <c r="I239" i="2"/>
  <c r="V239" i="2" s="1"/>
  <c r="I240" i="2"/>
  <c r="I241" i="2"/>
  <c r="V241" i="2" s="1"/>
  <c r="I242" i="2"/>
  <c r="V242" i="2" s="1"/>
  <c r="I243" i="2"/>
  <c r="V243" i="2" s="1"/>
  <c r="I244" i="2"/>
  <c r="V244" i="2" s="1"/>
  <c r="I245" i="2"/>
  <c r="V245" i="2" s="1"/>
  <c r="I246" i="2"/>
  <c r="V246" i="2" s="1"/>
  <c r="I247" i="2"/>
  <c r="V247" i="2" s="1"/>
  <c r="I248" i="2"/>
  <c r="V248" i="2" s="1"/>
  <c r="I249" i="2"/>
  <c r="V249" i="2" s="1"/>
  <c r="I250" i="2"/>
  <c r="V250" i="2" s="1"/>
  <c r="I251" i="2"/>
  <c r="V251" i="2" s="1"/>
  <c r="I252" i="2"/>
  <c r="I253" i="2"/>
  <c r="V253" i="2" s="1"/>
  <c r="I254" i="2"/>
  <c r="V254" i="2" s="1"/>
  <c r="I255" i="2"/>
  <c r="V255" i="2" s="1"/>
  <c r="I256" i="2"/>
  <c r="V256" i="2" s="1"/>
  <c r="I257" i="2"/>
  <c r="V257" i="2" s="1"/>
  <c r="I258" i="2"/>
  <c r="V258" i="2" s="1"/>
  <c r="I259" i="2"/>
  <c r="V259" i="2" s="1"/>
  <c r="I260" i="2"/>
  <c r="V260" i="2" s="1"/>
  <c r="I261" i="2"/>
  <c r="V261" i="2" s="1"/>
  <c r="I262" i="2"/>
  <c r="V262" i="2" s="1"/>
  <c r="I263" i="2"/>
  <c r="V263" i="2" s="1"/>
  <c r="I264" i="2"/>
  <c r="I265" i="2"/>
  <c r="V265" i="2" s="1"/>
  <c r="I266" i="2"/>
  <c r="V266" i="2" s="1"/>
  <c r="I267" i="2"/>
  <c r="V267" i="2" s="1"/>
  <c r="I268" i="2"/>
  <c r="V268" i="2" s="1"/>
  <c r="I269" i="2"/>
  <c r="V269" i="2" s="1"/>
  <c r="I270" i="2"/>
  <c r="V270" i="2" s="1"/>
  <c r="I271" i="2"/>
  <c r="V271" i="2" s="1"/>
  <c r="I272" i="2"/>
  <c r="V272" i="2" s="1"/>
  <c r="I273" i="2"/>
  <c r="V273" i="2" s="1"/>
  <c r="I274" i="2"/>
  <c r="V274" i="2" s="1"/>
  <c r="I275" i="2"/>
  <c r="V275" i="2" s="1"/>
  <c r="I276" i="2"/>
  <c r="V276" i="2" s="1"/>
  <c r="I277" i="2"/>
  <c r="V277" i="2" s="1"/>
  <c r="I278" i="2"/>
  <c r="I279" i="2"/>
  <c r="V279" i="2" s="1"/>
  <c r="I280" i="2"/>
  <c r="V280" i="2" s="1"/>
  <c r="I281" i="2"/>
  <c r="V281" i="2" s="1"/>
  <c r="I282" i="2"/>
  <c r="V282" i="2" s="1"/>
  <c r="I283" i="2"/>
  <c r="V283" i="2" s="1"/>
  <c r="I284" i="2"/>
  <c r="V284" i="2" s="1"/>
  <c r="I285" i="2"/>
  <c r="V285" i="2" s="1"/>
  <c r="I286" i="2"/>
  <c r="V286" i="2" s="1"/>
  <c r="I287" i="2"/>
  <c r="V287" i="2" s="1"/>
  <c r="I288" i="2"/>
  <c r="I289" i="2"/>
  <c r="V289" i="2" s="1"/>
  <c r="I290" i="2"/>
  <c r="I291" i="2"/>
  <c r="V291" i="2" s="1"/>
  <c r="I292" i="2"/>
  <c r="V292" i="2" s="1"/>
  <c r="I293" i="2"/>
  <c r="V293" i="2" s="1"/>
  <c r="I294" i="2"/>
  <c r="V294" i="2" s="1"/>
  <c r="I295" i="2"/>
  <c r="V295" i="2" s="1"/>
  <c r="I296" i="2"/>
  <c r="V296" i="2" s="1"/>
  <c r="I297" i="2"/>
  <c r="V297" i="2" s="1"/>
  <c r="I298" i="2"/>
  <c r="V298" i="2" s="1"/>
  <c r="I299" i="2"/>
  <c r="V299" i="2" s="1"/>
  <c r="I300" i="2"/>
  <c r="I301" i="2"/>
  <c r="V301" i="2" s="1"/>
  <c r="I302" i="2"/>
  <c r="V302" i="2" s="1"/>
  <c r="I303" i="2"/>
  <c r="V303" i="2" s="1"/>
  <c r="I304" i="2"/>
  <c r="V304" i="2" s="1"/>
  <c r="I305" i="2"/>
  <c r="V305" i="2" s="1"/>
  <c r="I306" i="2"/>
  <c r="V306" i="2" s="1"/>
  <c r="I307" i="2"/>
  <c r="V307" i="2" s="1"/>
  <c r="I308" i="2"/>
  <c r="V308" i="2" s="1"/>
  <c r="I309" i="2"/>
  <c r="V309" i="2" s="1"/>
  <c r="I310" i="2"/>
  <c r="V310" i="2" s="1"/>
  <c r="I311" i="2"/>
  <c r="V311" i="2" s="1"/>
  <c r="I312" i="2"/>
  <c r="V312" i="2" s="1"/>
  <c r="I313" i="2"/>
  <c r="V313" i="2" s="1"/>
  <c r="I314" i="2"/>
  <c r="V314" i="2" s="1"/>
  <c r="I315" i="2"/>
  <c r="V315" i="2" s="1"/>
  <c r="I316" i="2"/>
  <c r="V316" i="2" s="1"/>
  <c r="I317" i="2"/>
  <c r="V317" i="2" s="1"/>
  <c r="I318" i="2"/>
  <c r="V318" i="2" s="1"/>
  <c r="I319" i="2"/>
  <c r="V319" i="2" s="1"/>
  <c r="I320" i="2"/>
  <c r="V320" i="2" s="1"/>
  <c r="I321" i="2"/>
  <c r="V321" i="2" s="1"/>
  <c r="I322" i="2"/>
  <c r="V322" i="2" s="1"/>
  <c r="I323" i="2"/>
  <c r="V323" i="2" s="1"/>
  <c r="I324" i="2"/>
  <c r="I325" i="2"/>
  <c r="V325" i="2" s="1"/>
  <c r="I326" i="2"/>
  <c r="V326" i="2" s="1"/>
  <c r="I327" i="2"/>
  <c r="V327" i="2" s="1"/>
  <c r="I328" i="2"/>
  <c r="V328" i="2" s="1"/>
  <c r="I329" i="2"/>
  <c r="V329" i="2" s="1"/>
  <c r="I330" i="2"/>
  <c r="V330" i="2" s="1"/>
  <c r="I331" i="2"/>
  <c r="V331" i="2" s="1"/>
  <c r="I332" i="2"/>
  <c r="V332" i="2" s="1"/>
  <c r="I333" i="2"/>
  <c r="V333" i="2" s="1"/>
  <c r="I334" i="2"/>
  <c r="V334" i="2" s="1"/>
  <c r="I335" i="2"/>
  <c r="V335" i="2" s="1"/>
  <c r="P4" i="2"/>
  <c r="P5" i="2"/>
  <c r="P6" i="2"/>
  <c r="P7" i="2"/>
  <c r="P8" i="2"/>
  <c r="P9" i="2"/>
  <c r="P10" i="2"/>
  <c r="P11" i="2"/>
  <c r="P12" i="2"/>
  <c r="P13" i="2"/>
  <c r="P14" i="2"/>
  <c r="P15" i="2"/>
  <c r="P16" i="2"/>
  <c r="P17" i="2"/>
  <c r="P20" i="2"/>
  <c r="P18" i="2"/>
  <c r="P19" i="2"/>
  <c r="P336"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W8" i="2"/>
  <c r="W15" i="2"/>
  <c r="W19" i="2"/>
  <c r="W116" i="2"/>
  <c r="W117" i="2"/>
  <c r="W119" i="2"/>
  <c r="W121" i="2"/>
  <c r="W128" i="2"/>
  <c r="W129" i="2"/>
  <c r="W131" i="2"/>
  <c r="W133" i="2"/>
  <c r="W138" i="2"/>
  <c r="W140" i="2"/>
  <c r="W141" i="2"/>
  <c r="W143" i="2"/>
  <c r="W145" i="2"/>
  <c r="W152" i="2"/>
  <c r="W153" i="2"/>
  <c r="W155" i="2"/>
  <c r="W157" i="2"/>
  <c r="W164" i="2"/>
  <c r="W165" i="2"/>
  <c r="W167" i="2"/>
  <c r="W169" i="2"/>
  <c r="W176" i="2"/>
  <c r="W177" i="2"/>
  <c r="W179" i="2"/>
  <c r="W181" i="2"/>
  <c r="W188" i="2"/>
  <c r="W189" i="2"/>
  <c r="W190" i="2"/>
  <c r="W191" i="2"/>
  <c r="W193" i="2"/>
  <c r="W200" i="2"/>
  <c r="W201" i="2"/>
  <c r="W203" i="2"/>
  <c r="W205" i="2"/>
  <c r="W212" i="2"/>
  <c r="W213" i="2"/>
  <c r="W215" i="2"/>
  <c r="W217" i="2"/>
  <c r="W224" i="2"/>
  <c r="W225" i="2"/>
  <c r="W227" i="2"/>
  <c r="W229" i="2"/>
  <c r="W235" i="2"/>
  <c r="W236" i="2"/>
  <c r="W237" i="2"/>
  <c r="W239" i="2"/>
  <c r="W241" i="2"/>
  <c r="W248" i="2"/>
  <c r="W249" i="2"/>
  <c r="W250" i="2"/>
  <c r="W251" i="2"/>
  <c r="W253" i="2"/>
  <c r="W260" i="2"/>
  <c r="W261" i="2"/>
  <c r="W263" i="2"/>
  <c r="W265" i="2"/>
  <c r="W272" i="2"/>
  <c r="W273" i="2"/>
  <c r="W275" i="2"/>
  <c r="W277" i="2"/>
  <c r="W282" i="2"/>
  <c r="W284" i="2"/>
  <c r="W285" i="2"/>
  <c r="W287" i="2"/>
  <c r="W289" i="2"/>
  <c r="W296" i="2"/>
  <c r="W297" i="2"/>
  <c r="W299" i="2"/>
  <c r="W301" i="2"/>
  <c r="W308" i="2"/>
  <c r="W309" i="2"/>
  <c r="W311" i="2"/>
  <c r="W313" i="2"/>
  <c r="W320" i="2"/>
  <c r="W321" i="2"/>
  <c r="W323" i="2"/>
  <c r="W325" i="2"/>
  <c r="W332" i="2"/>
  <c r="W333" i="2"/>
  <c r="W335" i="2"/>
  <c r="AA19" i="2"/>
  <c r="X19" i="2"/>
  <c r="U19" i="2"/>
  <c r="Y19" i="2" s="1"/>
  <c r="T19" i="2"/>
  <c r="Q19" i="2"/>
  <c r="AA18" i="2"/>
  <c r="X18" i="2"/>
  <c r="U18" i="2"/>
  <c r="Y18" i="2" s="1"/>
  <c r="T18" i="2"/>
  <c r="S18" i="2"/>
  <c r="Q18" i="2"/>
  <c r="AA17" i="2"/>
  <c r="X17" i="2"/>
  <c r="U17" i="2"/>
  <c r="Y17" i="2" s="1"/>
  <c r="T17" i="2"/>
  <c r="Q17" i="2"/>
  <c r="Q16" i="2"/>
  <c r="T16" i="2"/>
  <c r="U16" i="2"/>
  <c r="Y16" i="2" s="1"/>
  <c r="X16" i="2"/>
  <c r="Z16" i="2"/>
  <c r="AA16" i="2"/>
  <c r="AA4" i="2"/>
  <c r="AA5" i="2"/>
  <c r="AA6" i="2"/>
  <c r="AA7" i="2"/>
  <c r="AA11" i="2"/>
  <c r="AA8" i="2"/>
  <c r="AA9" i="2"/>
  <c r="AA10" i="2"/>
  <c r="AA12" i="2"/>
  <c r="AA13" i="2"/>
  <c r="AA14" i="2"/>
  <c r="AA15" i="2"/>
  <c r="AA20" i="2"/>
  <c r="AA336" i="2"/>
  <c r="AA116" i="2"/>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0" i="2"/>
  <c r="AA261" i="2"/>
  <c r="AA262" i="2"/>
  <c r="AA263" i="2"/>
  <c r="AA264" i="2"/>
  <c r="AA265" i="2"/>
  <c r="AA266" i="2"/>
  <c r="AA267" i="2"/>
  <c r="AA268" i="2"/>
  <c r="AA269" i="2"/>
  <c r="AA270" i="2"/>
  <c r="AA271" i="2"/>
  <c r="AA272" i="2"/>
  <c r="AA273" i="2"/>
  <c r="AA274" i="2"/>
  <c r="AA275" i="2"/>
  <c r="AA276" i="2"/>
  <c r="AA277" i="2"/>
  <c r="AA278" i="2"/>
  <c r="AA279" i="2"/>
  <c r="AA280" i="2"/>
  <c r="AA281" i="2"/>
  <c r="AA282" i="2"/>
  <c r="AA283" i="2"/>
  <c r="AA284" i="2"/>
  <c r="AA285" i="2"/>
  <c r="AA286" i="2"/>
  <c r="AA287" i="2"/>
  <c r="AA288" i="2"/>
  <c r="AA289" i="2"/>
  <c r="AA290" i="2"/>
  <c r="AA291" i="2"/>
  <c r="AA292" i="2"/>
  <c r="AA293" i="2"/>
  <c r="AA294" i="2"/>
  <c r="AA295" i="2"/>
  <c r="AA296" i="2"/>
  <c r="AA297" i="2"/>
  <c r="AA298" i="2"/>
  <c r="AA299" i="2"/>
  <c r="AA300" i="2"/>
  <c r="AA301" i="2"/>
  <c r="AA302" i="2"/>
  <c r="AA303" i="2"/>
  <c r="AA304" i="2"/>
  <c r="AA305" i="2"/>
  <c r="AA306" i="2"/>
  <c r="AA307" i="2"/>
  <c r="AA308" i="2"/>
  <c r="AA309" i="2"/>
  <c r="AA310" i="2"/>
  <c r="AA311" i="2"/>
  <c r="AA312" i="2"/>
  <c r="AA313" i="2"/>
  <c r="AA314" i="2"/>
  <c r="AA315" i="2"/>
  <c r="AA316" i="2"/>
  <c r="AA317" i="2"/>
  <c r="AA318" i="2"/>
  <c r="AA319" i="2"/>
  <c r="AA320" i="2"/>
  <c r="AA321" i="2"/>
  <c r="AA322" i="2"/>
  <c r="AA323" i="2"/>
  <c r="AA324" i="2"/>
  <c r="AA325" i="2"/>
  <c r="AA326" i="2"/>
  <c r="AA327" i="2"/>
  <c r="AA328" i="2"/>
  <c r="AA329" i="2"/>
  <c r="AA330" i="2"/>
  <c r="AA331" i="2"/>
  <c r="AA332" i="2"/>
  <c r="AA333" i="2"/>
  <c r="AA334" i="2"/>
  <c r="AA335" i="2"/>
  <c r="Z336" i="2"/>
  <c r="Z116" i="2"/>
  <c r="Z128" i="2"/>
  <c r="Z137" i="2"/>
  <c r="Z140" i="2"/>
  <c r="Z152" i="2"/>
  <c r="Z164" i="2"/>
  <c r="Z176" i="2"/>
  <c r="Z188" i="2"/>
  <c r="Z200" i="2"/>
  <c r="Z212" i="2"/>
  <c r="Z219" i="2"/>
  <c r="Z224" i="2"/>
  <c r="Z233" i="2"/>
  <c r="Z236" i="2"/>
  <c r="Z237" i="2"/>
  <c r="Z248" i="2"/>
  <c r="Z260" i="2"/>
  <c r="Z272" i="2"/>
  <c r="Z284" i="2"/>
  <c r="Z293" i="2"/>
  <c r="Z296" i="2"/>
  <c r="Z308" i="2"/>
  <c r="Z320" i="2"/>
  <c r="Z332" i="2"/>
  <c r="X4" i="2"/>
  <c r="X5" i="2"/>
  <c r="X6" i="2"/>
  <c r="X7" i="2"/>
  <c r="X11" i="2"/>
  <c r="X8" i="2"/>
  <c r="X9" i="2"/>
  <c r="X10" i="2"/>
  <c r="X12" i="2"/>
  <c r="X13" i="2"/>
  <c r="X14" i="2"/>
  <c r="X15" i="2"/>
  <c r="X20" i="2"/>
  <c r="X336"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V132" i="2"/>
  <c r="V156" i="2"/>
  <c r="V158" i="2"/>
  <c r="V161" i="2"/>
  <c r="V168" i="2"/>
  <c r="V170" i="2"/>
  <c r="V204" i="2"/>
  <c r="V216" i="2"/>
  <c r="V218" i="2"/>
  <c r="V228" i="2"/>
  <c r="V230" i="2"/>
  <c r="V240" i="2"/>
  <c r="V252" i="2"/>
  <c r="V264" i="2"/>
  <c r="V278" i="2"/>
  <c r="V288" i="2"/>
  <c r="V290" i="2"/>
  <c r="V300" i="2"/>
  <c r="V324" i="2"/>
  <c r="T4" i="2"/>
  <c r="T5" i="2"/>
  <c r="T6" i="2"/>
  <c r="T7" i="2"/>
  <c r="T11" i="2"/>
  <c r="T8" i="2"/>
  <c r="T9" i="2"/>
  <c r="T10" i="2"/>
  <c r="T12" i="2"/>
  <c r="T13" i="2"/>
  <c r="T14" i="2"/>
  <c r="T15" i="2"/>
  <c r="T20" i="2"/>
  <c r="T336"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U4" i="2"/>
  <c r="Y4" i="2" s="1"/>
  <c r="U5" i="2"/>
  <c r="Y5" i="2" s="1"/>
  <c r="U6" i="2"/>
  <c r="Y6" i="2" s="1"/>
  <c r="U7" i="2"/>
  <c r="Y7" i="2" s="1"/>
  <c r="U11" i="2"/>
  <c r="Y11" i="2" s="1"/>
  <c r="U8" i="2"/>
  <c r="Y8" i="2" s="1"/>
  <c r="U9" i="2"/>
  <c r="Y9" i="2" s="1"/>
  <c r="U10" i="2"/>
  <c r="Y10" i="2" s="1"/>
  <c r="U12" i="2"/>
  <c r="Y12" i="2" s="1"/>
  <c r="U13" i="2"/>
  <c r="Y13" i="2" s="1"/>
  <c r="U14" i="2"/>
  <c r="Y14" i="2" s="1"/>
  <c r="U15" i="2"/>
  <c r="Y15" i="2" s="1"/>
  <c r="U20" i="2"/>
  <c r="Y20" i="2" s="1"/>
  <c r="U336" i="2"/>
  <c r="Y336" i="2" s="1"/>
  <c r="U116" i="2"/>
  <c r="Y116" i="2" s="1"/>
  <c r="U117" i="2"/>
  <c r="Y117" i="2" s="1"/>
  <c r="U118" i="2"/>
  <c r="Y118" i="2" s="1"/>
  <c r="U119" i="2"/>
  <c r="Y119" i="2" s="1"/>
  <c r="U120" i="2"/>
  <c r="Y120" i="2" s="1"/>
  <c r="U121" i="2"/>
  <c r="Y121"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0" i="2"/>
  <c r="Y260" i="2" s="1"/>
  <c r="U261" i="2"/>
  <c r="Y261" i="2" s="1"/>
  <c r="U262" i="2"/>
  <c r="Y262" i="2" s="1"/>
  <c r="U263" i="2"/>
  <c r="Y263" i="2" s="1"/>
  <c r="U264" i="2"/>
  <c r="Y264" i="2" s="1"/>
  <c r="U265" i="2"/>
  <c r="Y265" i="2" s="1"/>
  <c r="U266" i="2"/>
  <c r="Y266" i="2" s="1"/>
  <c r="U267" i="2"/>
  <c r="Y267" i="2" s="1"/>
  <c r="U268" i="2"/>
  <c r="Y268" i="2" s="1"/>
  <c r="U269" i="2"/>
  <c r="Y269" i="2" s="1"/>
  <c r="U270" i="2"/>
  <c r="Y270" i="2" s="1"/>
  <c r="U271" i="2"/>
  <c r="Y271" i="2" s="1"/>
  <c r="U272" i="2"/>
  <c r="Y272" i="2" s="1"/>
  <c r="U273" i="2"/>
  <c r="Y273" i="2" s="1"/>
  <c r="U274" i="2"/>
  <c r="Y274" i="2" s="1"/>
  <c r="U275" i="2"/>
  <c r="Y275" i="2" s="1"/>
  <c r="U276" i="2"/>
  <c r="Y276" i="2" s="1"/>
  <c r="U277" i="2"/>
  <c r="Y277" i="2" s="1"/>
  <c r="U278" i="2"/>
  <c r="Y278" i="2" s="1"/>
  <c r="U279" i="2"/>
  <c r="Y279" i="2" s="1"/>
  <c r="U280" i="2"/>
  <c r="Y280" i="2" s="1"/>
  <c r="U281" i="2"/>
  <c r="Y281" i="2" s="1"/>
  <c r="U282" i="2"/>
  <c r="Y282" i="2" s="1"/>
  <c r="U283" i="2"/>
  <c r="Y283" i="2" s="1"/>
  <c r="U284" i="2"/>
  <c r="Y284" i="2" s="1"/>
  <c r="U285" i="2"/>
  <c r="Y285" i="2" s="1"/>
  <c r="U286" i="2"/>
  <c r="Y286" i="2" s="1"/>
  <c r="U287" i="2"/>
  <c r="Y287" i="2" s="1"/>
  <c r="U288" i="2"/>
  <c r="Y288" i="2" s="1"/>
  <c r="U289" i="2"/>
  <c r="Y289" i="2" s="1"/>
  <c r="U290" i="2"/>
  <c r="Y290" i="2" s="1"/>
  <c r="U291" i="2"/>
  <c r="Y291" i="2" s="1"/>
  <c r="U292" i="2"/>
  <c r="Y292" i="2" s="1"/>
  <c r="U293" i="2"/>
  <c r="Y293" i="2" s="1"/>
  <c r="U294" i="2"/>
  <c r="Y294" i="2" s="1"/>
  <c r="U295" i="2"/>
  <c r="Y295" i="2" s="1"/>
  <c r="U296" i="2"/>
  <c r="Y296" i="2" s="1"/>
  <c r="U297" i="2"/>
  <c r="Y297" i="2" s="1"/>
  <c r="U298" i="2"/>
  <c r="Y298" i="2" s="1"/>
  <c r="U299" i="2"/>
  <c r="Y299" i="2" s="1"/>
  <c r="U300" i="2"/>
  <c r="Y300" i="2" s="1"/>
  <c r="U301" i="2"/>
  <c r="Y301" i="2" s="1"/>
  <c r="U302" i="2"/>
  <c r="Y302" i="2" s="1"/>
  <c r="U303" i="2"/>
  <c r="Y303" i="2" s="1"/>
  <c r="U304" i="2"/>
  <c r="Y304" i="2" s="1"/>
  <c r="U305" i="2"/>
  <c r="Y305" i="2" s="1"/>
  <c r="U306" i="2"/>
  <c r="Y306" i="2" s="1"/>
  <c r="U307" i="2"/>
  <c r="Y307" i="2" s="1"/>
  <c r="U308" i="2"/>
  <c r="Y308" i="2" s="1"/>
  <c r="U309" i="2"/>
  <c r="Y309" i="2" s="1"/>
  <c r="U310" i="2"/>
  <c r="Y310" i="2" s="1"/>
  <c r="U311" i="2"/>
  <c r="Y311" i="2" s="1"/>
  <c r="U312" i="2"/>
  <c r="Y312" i="2" s="1"/>
  <c r="U313" i="2"/>
  <c r="Y313" i="2" s="1"/>
  <c r="U314" i="2"/>
  <c r="Y314" i="2" s="1"/>
  <c r="U315" i="2"/>
  <c r="Y315" i="2" s="1"/>
  <c r="U316" i="2"/>
  <c r="Y316" i="2" s="1"/>
  <c r="U317" i="2"/>
  <c r="Y317" i="2" s="1"/>
  <c r="U318" i="2"/>
  <c r="Y318" i="2" s="1"/>
  <c r="U319" i="2"/>
  <c r="Y319" i="2" s="1"/>
  <c r="U320" i="2"/>
  <c r="Y320" i="2" s="1"/>
  <c r="U321" i="2"/>
  <c r="Y321" i="2" s="1"/>
  <c r="U322" i="2"/>
  <c r="Y322" i="2" s="1"/>
  <c r="U323" i="2"/>
  <c r="Y323" i="2" s="1"/>
  <c r="U324" i="2"/>
  <c r="Y324" i="2" s="1"/>
  <c r="U325" i="2"/>
  <c r="Y325" i="2" s="1"/>
  <c r="U326" i="2"/>
  <c r="Y326" i="2" s="1"/>
  <c r="U327" i="2"/>
  <c r="Y327" i="2" s="1"/>
  <c r="U328" i="2"/>
  <c r="Y328" i="2" s="1"/>
  <c r="U329" i="2"/>
  <c r="Y329" i="2" s="1"/>
  <c r="U330" i="2"/>
  <c r="Y330" i="2" s="1"/>
  <c r="U331" i="2"/>
  <c r="Y331" i="2" s="1"/>
  <c r="U332" i="2"/>
  <c r="Y332" i="2" s="1"/>
  <c r="U333" i="2"/>
  <c r="Y333" i="2" s="1"/>
  <c r="U334" i="2"/>
  <c r="Y334" i="2" s="1"/>
  <c r="U335" i="2"/>
  <c r="Y335" i="2" s="1"/>
  <c r="Q4" i="2"/>
  <c r="Q5" i="2"/>
  <c r="Q6" i="2"/>
  <c r="Q7" i="2"/>
  <c r="Q11" i="2"/>
  <c r="Q8" i="2"/>
  <c r="Q9" i="2"/>
  <c r="Q10" i="2"/>
  <c r="Q12" i="2"/>
  <c r="Q13" i="2"/>
  <c r="Q14" i="2"/>
  <c r="Q15" i="2"/>
  <c r="Q20" i="2"/>
  <c r="Q336"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S4" i="2"/>
  <c r="S5" i="2"/>
  <c r="S6" i="2"/>
  <c r="S7" i="2"/>
  <c r="S124" i="2"/>
  <c r="S134" i="2"/>
  <c r="S136" i="2"/>
  <c r="S141" i="2"/>
  <c r="S148" i="2"/>
  <c r="S156" i="2"/>
  <c r="S160" i="2"/>
  <c r="S172" i="2"/>
  <c r="S173" i="2"/>
  <c r="S177" i="2"/>
  <c r="S184" i="2"/>
  <c r="S196" i="2"/>
  <c r="S197" i="2"/>
  <c r="S204" i="2"/>
  <c r="S206" i="2"/>
  <c r="S208" i="2"/>
  <c r="S220" i="2"/>
  <c r="S232" i="2"/>
  <c r="S244" i="2"/>
  <c r="S251" i="2"/>
  <c r="S256" i="2"/>
  <c r="S264" i="2"/>
  <c r="S268" i="2"/>
  <c r="S278" i="2"/>
  <c r="S280" i="2"/>
  <c r="S281" i="2"/>
  <c r="S292" i="2"/>
  <c r="S297" i="2"/>
  <c r="S304" i="2"/>
  <c r="S305" i="2"/>
  <c r="S312" i="2"/>
  <c r="S316" i="2"/>
  <c r="S328" i="2"/>
  <c r="S333" i="2"/>
  <c r="A1" i="8" l="1" a="1"/>
  <c r="A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<sst xmlns="http://schemas.openxmlformats.org/spreadsheetml/2006/main" count="2109" uniqueCount="479">
  <si>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</si>
  <si>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</si>
  <si>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</si>
  <si>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</si>
  <si>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</si>
  <si>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</si>
  <si>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</si>
  <si>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</si>
  <si>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</si>
  <si>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</si>
  <si>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</si>
  <si>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</si>
  <si>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</si>
  <si>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</si>
  <si>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</si>
  <si>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</si>
  <si>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</si>
  <si>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</si>
  <si>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</si>
  <si>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[11000 perform]: Mine magmite from the planet's surface, if present.</t>
  </si>
  <si>
    <t>Mine formite</t>
  </si>
  <si>
    <t>[11010 perform]: Mine formite from a planet's surface, if present.</t>
  </si>
  <si>
    <t>Mine voxite</t>
  </si>
  <si>
    <t>[11020 perform]: Mine voxite from the surface of a planet, if present.</t>
  </si>
  <si>
    <t>Mine zenolite</t>
  </si>
  <si>
    <t>[11030 perform]: Mine zenolite from a planet's surface, if present.</t>
  </si>
  <si>
    <t>Mine kunspar</t>
  </si>
  <si>
    <t>[11100 perform]: Mine kunspar from the surface of a moon, if present.</t>
  </si>
  <si>
    <t>Mine yalspar</t>
  </si>
  <si>
    <t>[11110 perform]: Mine yalspar from the surface of a moon, if present.</t>
  </si>
  <si>
    <t>Mine vladnium</t>
  </si>
  <si>
    <t>[11120 perform]: Mine vladnium from the surface of a moon, if present..</t>
  </si>
  <si>
    <t>Mine wolfite</t>
  </si>
  <si>
    <t>[11130 perform]: Mine wolfite from the surface of a moon, if present.</t>
  </si>
  <si>
    <t>Mine kronite</t>
  </si>
  <si>
    <t>[11200 perform]: Mine kronite from an asteroid, if present.</t>
  </si>
  <si>
    <t>Min efrite</t>
  </si>
  <si>
    <t>[11210 perform]: Mine efrite from an asteroid, if present.</t>
  </si>
  <si>
    <t>Mine olivium</t>
  </si>
  <si>
    <t>[11220 perform]: Mine olivium from an asteroid, if present.</t>
  </si>
  <si>
    <t>Mine aladanite</t>
  </si>
  <si>
    <t>[11230 perform]: Mine aladanite from an asteroid, if present.</t>
  </si>
  <si>
    <t>Mine halosite</t>
  </si>
  <si>
    <t>[11300 perform]: Mine halosite from a comet, if present.</t>
  </si>
  <si>
    <t>Mine stellarite</t>
  </si>
  <si>
    <t>[11310 perform]: Mine stellarite from a comet, if present.</t>
  </si>
  <si>
    <t>Mine mullinite</t>
  </si>
  <si>
    <t>[11310 perform]: Mine mullinite from a comet, if present.</t>
  </si>
  <si>
    <t>Mine oznium</t>
  </si>
  <si>
    <t>[11330 perform]: Mine oznium from a comet, if present.</t>
  </si>
  <si>
    <t>Mine tephnium</t>
  </si>
  <si>
    <t>[11400 perform]: Minetephnium from a planetary ring, if present.</t>
  </si>
  <si>
    <t>Mine neptine</t>
  </si>
  <si>
    <t>[11410 perform]: Mine neptine from a planetary ring, if present.</t>
  </si>
  <si>
    <t>Mine empirogen</t>
  </si>
  <si>
    <t>[11420 perform]: Mine empirogen from a planetary ring, if present.</t>
  </si>
  <si>
    <t>Mine laudite</t>
  </si>
  <si>
    <t>[11430 perform]: Mine laudite from a planetary ring, if present.</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</si>
  <si>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</si>
  <si>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</si>
  <si>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</si>
  <si>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</si>
  <si>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</si>
  <si>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</si>
  <si>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</si>
  <si>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</si>
  <si>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</si>
  <si>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</si>
  <si>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</si>
  <si>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</si>
  <si>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</si>
  <si>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</si>
  <si>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</si>
  <si>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</si>
  <si>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</si>
  <si>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</si>
  <si>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</si>
  <si>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</si>
  <si>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</si>
  <si>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</si>
  <si>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</si>
  <si>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</si>
  <si>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</si>
  <si>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</si>
  <si>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</si>
  <si>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</si>
  <si>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</si>
  <si>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</si>
  <si>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</si>
  <si>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</si>
  <si>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</si>
  <si>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</si>
  <si>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</si>
  <si>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</si>
  <si>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</si>
  <si>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</si>
  <si>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</si>
  <si>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</si>
  <si>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</si>
  <si>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</si>
  <si>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</si>
  <si>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</si>
  <si>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</si>
  <si>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</si>
  <si>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</si>
  <si>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</si>
  <si>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</si>
  <si>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</si>
  <si>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</si>
  <si>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</si>
  <si>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</si>
  <si>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</si>
  <si>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</si>
  <si>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</si>
  <si>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</si>
  <si>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</si>
  <si>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</si>
  <si>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</si>
  <si>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</si>
  <si>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</si>
  <si>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</si>
  <si>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</si>
  <si>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</si>
  <si>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</si>
  <si>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</si>
  <si>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</si>
  <si>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</si>
  <si>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</si>
  <si>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</si>
  <si>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</si>
  <si>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</si>
  <si>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</si>
  <si>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</si>
  <si>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</si>
  <si>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</si>
  <si>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</si>
  <si>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</si>
  <si>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</si>
  <si>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</si>
  <si>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</si>
  <si>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</si>
  <si>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</si>
  <si>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</si>
  <si>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</si>
  <si>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</si>
  <si>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</si>
  <si>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</si>
  <si>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</si>
  <si>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</si>
  <si>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[21000 perform]: Produces 2 units common inorganics, 1 unit common metals, and 1 unit common organics from 20 units magmite.</t>
  </si>
  <si>
    <t>Refine formite</t>
  </si>
  <si>
    <t>[21010 perform]: Produces 3 units common metals, 1 unit common inorganics, and 1 unit rare inorganics from 20 units formite.</t>
  </si>
  <si>
    <t>Refine voxite</t>
  </si>
  <si>
    <t>[21020 perform]: Produces 1 unit scarce metals, 1 unit rare metals, and 1 unit common organics from 9 units voxite.</t>
  </si>
  <si>
    <t>Refine zenolite</t>
  </si>
  <si>
    <t>[21030 perform]: Produces 2 units common metals, 1 unit rare metals, and 1 unit common organics from 8 units zenolite.</t>
  </si>
  <si>
    <t>Refine kunspar</t>
  </si>
  <si>
    <t>[21100 perform]: Produces 1 unit common metals, 12 unitsscarce metals, and 1 unit rare metals from 20 inits kunspar.</t>
  </si>
  <si>
    <t>Refine yalspar</t>
  </si>
  <si>
    <t>[21110 perform]:  Produces 3 units common metals and 1 unit common organics from 16 units yalspar.</t>
  </si>
  <si>
    <t>Refine vladnium</t>
  </si>
  <si>
    <t>[21120 perform]: Produces 1 unit scarce metals, 2 units common inorganics, and 3 units scarce inorganics from 12 units vladnium.</t>
  </si>
  <si>
    <t>Refine wolfite</t>
  </si>
  <si>
    <t>[21130 perform]: Produces 3 units common metals, 2 units scarce metals, and 1 unit scarce inorganics from 16 units wolfite.</t>
  </si>
  <si>
    <t>Refine kronite</t>
  </si>
  <si>
    <t>[21200 perform]: Produces 2 units common metals, 1 unit scarce metals, and 1 unit common inorganics from 20 units kronite.</t>
  </si>
  <si>
    <t>Refine efrite</t>
  </si>
  <si>
    <t>[21210 perform]: Produces 1 unit scarce metals, 1 unit scarce inorganics, and 1 unit common organics from 12 units efrite.</t>
  </si>
  <si>
    <t>Refine olivium</t>
  </si>
  <si>
    <t>[21220 perform]: Produces 3 units common metals and 1 unit common organics from 12 units olivium.</t>
  </si>
  <si>
    <t>Refine aladanite</t>
  </si>
  <si>
    <t>[21230 perform]: Produces 2 units common metals, 1 unit scarce inorganics, and 1 unit common organics from 12 units aladanite.</t>
  </si>
  <si>
    <t>Refine halosite</t>
  </si>
  <si>
    <t>[21300 perform]: Produces 1 unit rare metals and 2 units common inorganics from 15 units halosite.</t>
  </si>
  <si>
    <t>Refine stellarite</t>
  </si>
  <si>
    <t>[21310 perform]: Produces 3 units common metals and 1 unit scarce metals from 16 units stellarite.</t>
  </si>
  <si>
    <t>Refine mullinite</t>
  </si>
  <si>
    <t>[21320 perform]: Produces 2 units common metals, 2 units common inorganics, and 1 unit scarce inorganics from 15 units mullinite.</t>
  </si>
  <si>
    <t>Refine oznium</t>
  </si>
  <si>
    <t>[21330 perform]: Produces 2 units scarce metals and 1 unit rare inorganics from 9 units oznium.</t>
  </si>
  <si>
    <t>Refine tephnium</t>
  </si>
  <si>
    <t>[21400 perform]: Produces 1 unit common inorganics, 1 unit scarce inorganics, and 1 unit inogranics from 15 units tephnium.</t>
  </si>
  <si>
    <t>Refine neptine</t>
  </si>
  <si>
    <t>[21410 perform]: Produces 1 unit scarce metals, 1 unit rare metals, and 2 units common organics from 16 units neptine.</t>
  </si>
  <si>
    <t>Refine empirogen</t>
  </si>
  <si>
    <t>[21420 perform]: Produces 2 units common metals, 2 units scarce metals, and 1 unit common organics from 15 units empirogen.</t>
  </si>
  <si>
    <t>Refine laudite</t>
  </si>
  <si>
    <t>[21430 perform]: Produces 1 unit scarce inorganics, 1 unit rare inorganics, and 1 unit common organics from 9 units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</si>
  <si>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</si>
  <si>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</si>
  <si>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</si>
  <si>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</si>
  <si>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</si>
  <si>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</si>
  <si>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</si>
  <si>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</si>
  <si>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</si>
  <si>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</si>
  <si>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</si>
  <si>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</si>
  <si>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</si>
  <si>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</si>
  <si>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</si>
  <si>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</si>
  <si>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</si>
  <si>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</si>
  <si>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</si>
  <si>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</si>
  <si>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</si>
  <si>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</si>
  <si>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</si>
  <si>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</si>
  <si>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</si>
  <si>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</si>
  <si>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</si>
  <si>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</si>
  <si>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</si>
  <si>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</si>
  <si>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</si>
  <si>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</si>
  <si>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</si>
  <si>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</si>
  <si>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</si>
  <si>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</si>
  <si>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</si>
  <si>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</si>
  <si>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</si>
  <si>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</si>
  <si>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</si>
  <si>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</si>
  <si>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</si>
  <si>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</si>
  <si>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</si>
  <si>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</si>
  <si>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</si>
  <si>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</si>
  <si>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</si>
  <si>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</si>
  <si>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</si>
  <si>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</si>
  <si>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</si>
  <si>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</si>
  <si>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</si>
  <si>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</si>
  <si>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</si>
  <si>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</si>
  <si>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</si>
  <si>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</si>
  <si>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</si>
  <si>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</si>
  <si>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</si>
  <si>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</si>
  <si>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</si>
  <si>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</si>
  <si>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</si>
  <si>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</si>
  <si>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</si>
  <si>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</si>
  <si>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</si>
  <si>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</si>
  <si>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</si>
  <si>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</si>
  <si>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</si>
  <si>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</si>
  <si>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</si>
  <si>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</si>
  <si>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</si>
  <si>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</si>
  <si>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</si>
  <si>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</si>
  <si>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</si>
  <si>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</si>
  <si>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</si>
  <si>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</si>
  <si>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</si>
  <si>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</si>
  <si>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</si>
  <si>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</si>
  <si>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</si>
  <si>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</si>
  <si>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</si>
  <si>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</si>
  <si>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</si>
  <si>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</si>
  <si>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</si>
  <si>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</si>
  <si>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</si>
  <si>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</si>
  <si>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</si>
  <si>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</si>
  <si>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</si>
  <si>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</si>
  <si>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</si>
  <si>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</si>
  <si>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</si>
  <si>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</si>
  <si>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</si>
  <si>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</si>
  <si>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</si>
  <si>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</si>
  <si>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</si>
  <si>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</si>
  <si>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</si>
  <si>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</si>
  <si>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</si>
  <si>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</si>
  <si>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</si>
  <si>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</si>
  <si>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</si>
  <si>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</si>
  <si>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</si>
  <si>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</si>
  <si>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</si>
  <si>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</si>
  <si>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</si>
  <si>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</si>
  <si>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</si>
  <si>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</si>
  <si>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</si>
  <si>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</si>
  <si>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</si>
  <si>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</si>
  <si>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</si>
  <si>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</si>
  <si>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</si>
  <si>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</si>
  <si>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</si>
  <si>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</si>
  <si>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</si>
  <si>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</si>
  <si>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</si>
  <si>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</si>
  <si>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</si>
  <si>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</si>
  <si>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</si>
  <si>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</si>
  <si>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</si>
  <si>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</si>
  <si>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</si>
  <si>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</si>
  <si>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</si>
  <si>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</si>
  <si>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</si>
  <si>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</si>
  <si>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</si>
  <si>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</si>
  <si>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</si>
  <si>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</si>
  <si>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</si>
  <si>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</si>
  <si>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</si>
  <si>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</si>
  <si>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</si>
  <si>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</si>
  <si>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</si>
  <si>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</si>
  <si>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</si>
  <si>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</si>
  <si>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</si>
  <si>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</si>
  <si>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</si>
  <si>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</si>
  <si>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</si>
  <si>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</si>
  <si>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</si>
  <si>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</si>
  <si>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</si>
  <si>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</si>
  <si>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</si>
  <si>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</si>
  <si>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</si>
  <si>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</si>
  <si>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</si>
  <si>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</si>
  <si>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</si>
  <si>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</si>
  <si>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</si>
  <si>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</si>
  <si>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</si>
  <si>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</si>
  <si>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</si>
  <si>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</si>
  <si>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</si>
  <si>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</si>
  <si>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</si>
  <si>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</si>
  <si>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</si>
  <si>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</si>
  <si>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</si>
  <si>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</si>
  <si>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</si>
  <si>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</si>
  <si>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</si>
  <si>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</si>
  <si>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</si>
  <si>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</si>
  <si>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</si>
  <si>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</si>
  <si>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</si>
  <si>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</si>
  <si>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</si>
  <si>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</si>
  <si>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</si>
  <si>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</si>
  <si>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</si>
  <si>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</si>
  <si>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</si>
  <si>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</si>
  <si>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</si>
  <si>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</si>
  <si>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</si>
  <si>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</si>
  <si>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</si>
  <si>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</si>
  <si>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</si>
  <si>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</si>
  <si>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</si>
  <si>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</si>
  <si>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</si>
  <si>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</si>
  <si>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</si>
  <si>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</si>
  <si>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</si>
  <si>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</si>
  <si>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</si>
  <si>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</si>
  <si>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</si>
  <si>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</si>
  <si>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</si>
  <si>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</si>
  <si>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</si>
  <si>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</si>
  <si>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</si>
  <si>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</si>
  <si>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</si>
  <si>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</si>
  <si>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</si>
  <si>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</si>
  <si>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</si>
  <si>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</si>
  <si>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</si>
  <si>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</si>
  <si>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User Friendly Valuse (Use this section to define resource effects.)</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</si>
  <si>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</si>
  <si>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</si>
  <si>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</si>
  <si>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</si>
  <si>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</si>
  <si>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</si>
  <si>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</si>
  <si>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</si>
  <si>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</si>
  <si>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</si>
  <si>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</si>
  <si>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</si>
  <si>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</si>
  <si>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</si>
  <si>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</si>
  <si>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</si>
  <si>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</si>
  <si>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</si>
  <si>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</si>
  <si>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</si>
  <si>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</si>
  <si>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</si>
  <si>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</si>
  <si>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</si>
  <si>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</si>
  <si>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</si>
  <si>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</si>
  <si>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</si>
  <si>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</si>
  <si>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Comment</t>
  </si>
  <si>
    <t>Lock module</t>
  </si>
  <si>
    <t>Add product</t>
  </si>
  <si>
    <t>Unlock module</t>
  </si>
  <si>
    <t>Mine Formite</t>
  </si>
  <si>
    <t>Asteroid and comet miner</t>
  </si>
  <si>
    <t>Mine efrite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</si>
</sst>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6">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s>
  <cellStyleXfs count="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cellStyleXfs>
  <cellXfs count="57">
    <xf numFmtId="0" fontId="0" fillId="0" borderId="0" xfId="0"/>
    <xf numFmtId="0" fontId="1" fillId="0" borderId="1" xfId="3" applyFont="1" applyFill="1" applyBorder="1" applyAlignment="1">
      <alignment horizontal="right" wrapText="1"/>
    </xf>
    <xf numFmtId="0" fontId="1" fillId="0" borderId="1" xfId="3" applyFont="1" applyFill="1" applyBorder="1" applyAlignment="1">
      <alignment wrapText="1"/>
    </xf>
    <xf numFmtId="0" fontId="1" fillId="0" borderId="1" xfId="4" applyFont="1" applyFill="1" applyBorder="1" applyAlignment="1">
      <alignment horizontal="right" wrapText="1"/>
    </xf>
    <xf numFmtId="0" fontId="1" fillId="0" borderId="1" xfId="5" applyFont="1" applyFill="1" applyBorder="1" applyAlignment="1">
      <alignment horizontal="right" wrapText="1"/>
    </xf>
    <xf numFmtId="0" fontId="1" fillId="0" borderId="1" xfId="6" applyFont="1" applyFill="1" applyBorder="1" applyAlignment="1">
      <alignment horizontal="right" wrapText="1"/>
    </xf>
    <xf numFmtId="0" fontId="1" fillId="0" borderId="1" xfId="6" applyFont="1" applyFill="1" applyBorder="1" applyAlignment="1">
      <alignment wrapText="1"/>
    </xf>
    <xf numFmtId="0" fontId="0" fillId="0" borderId="0" xfId="0" applyAlignment="1">
      <alignment wrapText="1"/>
    </xf>
    <xf numFmtId="0" fontId="2" fillId="0" borderId="0" xfId="3" applyAlignment="1">
      <alignment wrapText="1"/>
    </xf>
    <xf numFmtId="0" fontId="1" fillId="2" borderId="3" xfId="3" applyFont="1" applyFill="1" applyBorder="1" applyAlignment="1">
      <alignment horizontal="center" wrapText="1"/>
    </xf>
    <xf numFmtId="0" fontId="1" fillId="2" borderId="3" xfId="6" applyFont="1" applyFill="1" applyBorder="1" applyAlignment="1">
      <alignment horizontal="center"/>
    </xf>
    <xf numFmtId="0" fontId="1" fillId="0" borderId="4" xfId="6" applyFont="1" applyFill="1" applyBorder="1" applyAlignment="1">
      <alignment horizontal="right" wrapText="1"/>
    </xf>
    <xf numFmtId="0" fontId="1" fillId="0" borderId="4" xfId="6" applyFont="1" applyFill="1" applyBorder="1" applyAlignment="1">
      <alignment wrapText="1"/>
    </xf>
    <xf numFmtId="0" fontId="1" fillId="2" borderId="3" xfId="1" applyFont="1" applyFill="1" applyBorder="1" applyAlignment="1">
      <alignment horizontal="center"/>
    </xf>
    <xf numFmtId="0" fontId="0" fillId="0" borderId="0" xfId="0" applyAlignment="1"/>
    <xf numFmtId="0" fontId="1" fillId="0" borderId="1" xfId="1" applyFont="1" applyFill="1" applyBorder="1" applyAlignment="1">
      <alignment horizontal="right"/>
    </xf>
    <xf numFmtId="0" fontId="1" fillId="0" borderId="1" xfId="1" applyFont="1" applyFill="1" applyBorder="1" applyAlignment="1"/>
    <xf numFmtId="0" fontId="1" fillId="0" borderId="4" xfId="1" applyFont="1" applyFill="1" applyBorder="1" applyAlignment="1">
      <alignment horizontal="right"/>
    </xf>
    <xf numFmtId="0" fontId="1" fillId="0" borderId="4" xfId="1" applyFont="1" applyFill="1" applyBorder="1" applyAlignment="1"/>
    <xf numFmtId="0" fontId="1" fillId="0" borderId="4" xfId="3" applyFont="1" applyFill="1" applyBorder="1" applyAlignment="1">
      <alignment horizontal="right" wrapText="1"/>
    </xf>
    <xf numFmtId="0" fontId="1" fillId="0" borderId="4" xfId="3" applyFont="1" applyFill="1" applyBorder="1" applyAlignment="1">
      <alignment wrapText="1"/>
    </xf>
    <xf numFmtId="0" fontId="2" fillId="0" borderId="0" xfId="3" applyFill="1" applyBorder="1" applyAlignment="1">
      <alignment wrapText="1"/>
    </xf>
    <xf numFmtId="0" fontId="1" fillId="0" borderId="0" xfId="3" applyFont="1" applyFill="1" applyBorder="1" applyAlignment="1">
      <alignment horizontal="right" wrapText="1"/>
    </xf>
    <xf numFmtId="0" fontId="2" fillId="0" borderId="1" xfId="3" applyBorder="1" applyAlignment="1">
      <alignment wrapText="1"/>
    </xf>
    <xf numFmtId="0" fontId="3" fillId="2" borderId="3" xfId="1" applyFont="1" applyFill="1" applyBorder="1" applyAlignment="1">
      <alignment horizontal="center"/>
    </xf>
    <xf numFmtId="0" fontId="3" fillId="0" borderId="1" xfId="6" applyFont="1" applyFill="1" applyBorder="1" applyAlignment="1">
      <alignment wrapText="1"/>
    </xf>
    <xf numFmtId="0" fontId="0" fillId="0" borderId="0" xfId="0" applyAlignment="1" applyProtection="1">
      <alignment horizontal="center"/>
    </xf>
    <xf numFmtId="0" fontId="0" fillId="0" borderId="0" xfId="0" applyProtection="1"/>
    <xf numFmtId="0" fontId="4" fillId="0" borderId="0" xfId="0" applyFont="1" applyProtection="1"/>
    <xf numFmtId="0" fontId="4" fillId="0" borderId="0" xfId="0" applyNumberFormat="1" applyFont="1" applyProtection="1"/>
    <xf numFmtId="0" fontId="7" fillId="0" borderId="0" xfId="0" applyFont="1" applyProtection="1"/>
    <xf numFmtId="0" fontId="0" fillId="0" borderId="0" xfId="0" applyAlignment="1" applyProtection="1">
      <alignment horizontal="left"/>
    </xf>
    <xf numFmtId="0" fontId="9" fillId="0" borderId="0" xfId="2" applyNumberFormat="1" applyFont="1" applyFill="1" applyBorder="1" applyAlignment="1" applyProtection="1">
      <alignment horizontal="center" wrapText="1"/>
    </xf>
    <xf numFmtId="0" fontId="9" fillId="0" borderId="0" xfId="2" applyNumberFormat="1" applyFont="1" applyFill="1" applyAlignment="1" applyProtection="1">
      <alignment horizontal="center" wrapText="1"/>
    </xf>
    <xf numFmtId="0" fontId="9" fillId="0" borderId="0" xfId="0" applyFont="1" applyAlignment="1" applyProtection="1">
      <alignment horizontal="center"/>
    </xf>
    <xf numFmtId="0" fontId="1" fillId="2" borderId="3" xfId="5" applyFont="1" applyFill="1" applyBorder="1" applyAlignment="1">
      <alignment horizontal="center"/>
    </xf>
    <xf numFmtId="0" fontId="1" fillId="0" borderId="4" xfId="5" applyFont="1" applyFill="1" applyBorder="1" applyAlignment="1">
      <alignment horizontal="right" wrapText="1"/>
    </xf>
    <xf numFmtId="0" fontId="1" fillId="2" borderId="3" xfId="4" applyFont="1" applyFill="1" applyBorder="1" applyAlignment="1">
      <alignment horizontal="center"/>
    </xf>
    <xf numFmtId="0" fontId="1" fillId="0" borderId="4" xfId="4" applyFont="1" applyFill="1" applyBorder="1" applyAlignment="1">
      <alignment horizontal="right" wrapText="1"/>
    </xf>
    <xf numFmtId="0" fontId="1" fillId="2" borderId="3" xfId="3" applyFont="1" applyFill="1" applyBorder="1" applyAlignment="1">
      <alignment horizontal="right" wrapText="1"/>
    </xf>
    <xf numFmtId="0" fontId="1" fillId="2" borderId="3" xfId="3" applyFont="1" applyFill="1" applyBorder="1" applyAlignment="1">
      <alignment horizontal="left" wrapText="1"/>
    </xf>
    <xf numFmtId="0" fontId="3" fillId="2" borderId="3" xfId="3" applyFont="1" applyFill="1" applyBorder="1" applyAlignment="1">
      <alignment horizontal="center" wrapText="1"/>
    </xf>
    <xf numFmtId="0" fontId="2" fillId="0" borderId="0" xfId="3" applyBorder="1" applyAlignment="1">
      <alignment wrapText="1"/>
    </xf>
    <xf numFmtId="0" fontId="5" fillId="2" borderId="2" xfId="2" applyFont="1" applyFill="1" applyBorder="1" applyAlignment="1" applyProtection="1">
      <alignment horizontal="center" wrapText="1"/>
    </xf>
    <xf numFmtId="0" fontId="3" fillId="2" borderId="2" xfId="2" applyFont="1" applyFill="1" applyBorder="1" applyAlignment="1" applyProtection="1">
      <alignment horizontal="left" wrapText="1"/>
    </xf>
    <xf numFmtId="0" fontId="3" fillId="2" borderId="2" xfId="2" applyFont="1" applyFill="1" applyBorder="1" applyAlignment="1" applyProtection="1">
      <alignment horizontal="center" wrapText="1"/>
    </xf>
    <xf numFmtId="0" fontId="0" fillId="0" borderId="0" xfId="0" applyAlignment="1" applyProtection="1">
      <alignment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8" fillId="3" borderId="0" xfId="0" applyFont="1" applyFill="1" applyAlignment="1" applyProtection="1">
      <alignment horizontal="center"/>
    </xf>
    <xf numFmtId="0" fontId="0" fillId="0" borderId="0" xfId="0" applyAlignment="1" applyProtection="1">
      <alignment horizontal="right"/>
    </xf>
    <xf numFmtId="0" fontId="5" fillId="2" borderId="2" xfId="2" applyFont="1" applyFill="1" applyBorder="1" applyAlignment="1" applyProtection="1">
      <alignment horizontal="right" wrapText="1"/>
    </xf>
    <xf numFmtId="0" fontId="8" fillId="3" borderId="0" xfId="0" applyFont="1" applyFill="1" applyAlignment="1" applyProtection="1">
      <alignment horizontal="center"/>
    </xf>
    <xf numFmtId="0" fontId="7" fillId="4" borderId="0" xfId="0" applyFont="1" applyFill="1" applyAlignment="1" applyProtection="1">
      <alignment horizontal="center"/>
    </xf>
    <xf numFmtId="0" fontId="8" fillId="5" borderId="0" xfId="0" applyFont="1" applyFill="1" applyAlignment="1" applyProtection="1">
      <alignment horizontal="right"/>
    </xf>
    <xf numFmtId="0" fontId="0" fillId="0" borderId="0" xfId="0" applyNumberFormat="1" applyAlignment="1" applyProtection="1">
      <alignment horizontal="center"/>
    </xf>
  </cellXfs>
  <cellStyles count="8">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Resource Effects" xfId="2" xr:uid="{434E75A8-7138-4081-9B44-AD510AE403C6}"/>
    <cellStyle name="Normal_Resources" xfId="3" xr:uid="{9B0EECC7-71DE-4E28-9649-AC1D8FF8116A}"/>
  </cellStyles>
  <dxfs count="1302">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general" vertical="bottom" textRotation="0" wrapText="1" indent="0" justifyLastLine="0" shrinkToFit="0" readingOrder="0"/>
    </dxf>
    <dxf>
      <border outline="0">
        <top style="thin">
          <color indexed="8"/>
        </top>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8</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9936480" y="1828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26263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7</xdr:col>
      <xdr:colOff>0</xdr:colOff>
      <xdr:row>6</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G120" totalsRowShown="0" headerRowDxfId="1301" headerRowBorderDxfId="1300" tableBorderDxfId="1299" headerRowCellStyle="Normal_Resources">
  <autoFilter ref="A2:G120" xr:uid="{075C0428-6827-4007-A7C8-5DA279E37959}"/>
  <sortState xmlns:xlrd2="http://schemas.microsoft.com/office/spreadsheetml/2017/richdata2" ref="A3:G120">
    <sortCondition ref="B2:B120"/>
  </sortState>
  <tableColumns count="7">
    <tableColumn id="7" xr3:uid="{D9BAE63D-296D-425E-B98C-094AB48470A5}" name="Category" dataDxfId="1298"/>
    <tableColumn id="1" xr3:uid="{BA9EA03A-BAA9-49CE-80FC-24C322085BAA}" name="id" dataDxfId="1297" dataCellStyle="Normal_Resources"/>
    <tableColumn id="2" xr3:uid="{48787734-04F8-4AA5-A2B7-B09302D2FBB5}" name="name" dataDxfId="1296" dataCellStyle="Normal_Resources"/>
    <tableColumn id="3" xr3:uid="{F77369E2-88BC-4291-A6DB-6F41A0899069}" name="description" dataDxfId="1295" dataCellStyle="Normal_Resources"/>
    <tableColumn id="4" xr3:uid="{04CE4199-267F-46C1-B03D-8CE7742E7B0F}" name="mass" dataDxfId="1294" dataCellStyle="Normal_Resources"/>
    <tableColumn id="5" xr3:uid="{8F52F3E1-6DB3-4251-B27F-57AD43597A2A}" name="capacity" dataDxfId="1293" dataCellStyle="Normal_Resources"/>
    <tableColumn id="6" xr3:uid="{4AE70F1C-9BB4-4EAF-8976-61504598EFEF}" name="slot_size" dataDxfId="1292" dataCellStyle="Normal_Resourc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H93" totalsRowShown="0" headerRowDxfId="1291" dataDxfId="1289" headerRowBorderDxfId="1290" tableBorderDxfId="1288" totalsRowBorderDxfId="1287" headerRowCellStyle="Normal_Protocols" dataCellStyle="Normal_Protocols">
  <autoFilter ref="A1:H93" xr:uid="{2B71DA79-0CC6-4B78-9C52-6A71A6BEBC53}">
    <filterColumn colId="1">
      <filters>
        <filter val="Mine aladanite"/>
        <filter val="Mine efrite"/>
        <filter val="Mine empirogen"/>
        <filter val="Mine formite"/>
        <filter val="Mine halosite"/>
        <filter val="Mine kronite"/>
        <filter val="Mine kunspar"/>
        <filter val="Mine laudite"/>
        <filter val="Mine magmite"/>
        <filter val="Mine mullinite"/>
        <filter val="Mine neptine"/>
        <filter val="Mine olivium"/>
        <filter val="Mine oznium"/>
        <filter val="Mine stellarite"/>
        <filter val="Mine tephnium"/>
        <filter val="Mine vladnium"/>
        <filter val="Mine voxite"/>
        <filter val="Mine wolfite"/>
        <filter val="Mine yalspar"/>
        <filter val="Mine zenolite"/>
      </filters>
    </filterColumn>
  </autoFilter>
  <tableColumns count="8">
    <tableColumn id="1" xr3:uid="{C5A850D4-9A61-45AF-989A-D2DFC13215D4}" name="id" dataDxfId="1286" dataCellStyle="Normal_Protocols"/>
    <tableColumn id="2" xr3:uid="{1FD5A92F-E875-4D83-84AC-7E5AF83926B5}" name="name" dataDxfId="1285" dataCellStyle="Normal_Protocols"/>
    <tableColumn id="3" xr3:uid="{F10E1637-A163-46CE-AB33-95C80067970A}" name="parameters" dataDxfId="1284" dataCellStyle="Normal_Protocols"/>
    <tableColumn id="4" xr3:uid="{61F5A944-902A-48E3-B11A-E3297DAE2E99}" name="bulk_modifier" dataDxfId="1283" dataCellStyle="Normal_Protocols"/>
    <tableColumn id="5" xr3:uid="{B1C87F4C-FB0B-4212-A668-16EAFA57152B}" name="description" dataDxfId="1282" dataCellStyle="Normal_Protocols"/>
    <tableColumn id="6" xr3:uid="{9C25A554-EB68-4996-AE64-BFC4E93D4E88}" name="observable" dataDxfId="1281" dataCellStyle="Normal_Protocols"/>
    <tableColumn id="7" xr3:uid="{A313860F-A5E8-4C35-B380-B8B66D6C7EEA}" name="reportable" dataDxfId="1280" dataCellStyle="Normal_Protocols"/>
    <tableColumn id="8" xr3:uid="{E3CBACF1-E979-4D60-8D5D-A386DB901E90}" name="multiplier" dataDxfId="1279" dataCellStyle="Normal_Protoco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336" totalsRowShown="0" headerRowDxfId="1278" dataDxfId="1277" headerRowCellStyle="Normal_Resource Effects">
  <autoFilter ref="A3:AA336" xr:uid="{65765238-98F4-45E3-B2ED-8C876F69C997}">
    <filterColumn colId="1">
      <filters>
        <filter val="Mine aladanite"/>
        <filter val="Mine efrite"/>
        <filter val="Mine empirogen"/>
        <filter val="Mine Formite"/>
        <filter val="Mine halosite"/>
        <filter val="Mine kronite"/>
        <filter val="Mine kunspar"/>
        <filter val="Mine laudite"/>
        <filter val="Mine magmite"/>
        <filter val="Mine mullinite"/>
        <filter val="Mine neptine"/>
        <filter val="Mine olivium"/>
        <filter val="Mine oznium"/>
        <filter val="Mine stellarite"/>
        <filter val="Mine tephnium"/>
        <filter val="Mine vladnium"/>
        <filter val="Mine voxite"/>
        <filter val="Mine wolfite"/>
        <filter val="Mine yalspar"/>
        <filter val="Mine zenolite"/>
      </filters>
    </filterColumn>
  </autoFilter>
  <sortState xmlns:xlrd2="http://schemas.microsoft.com/office/spreadsheetml/2017/richdata2" ref="A4:AA336">
    <sortCondition ref="Q3:Q336"/>
  </sortState>
  <tableColumns count="27">
    <tableColumn id="30" xr3:uid="{70D98C38-CD91-43A8-9BC6-84085B620913}" name="Time Factor" dataDxfId="1276"/>
    <tableColumn id="1" xr3:uid="{8F1D4A16-351F-422C-9A57-79E68852A2A5}" name="Protocol Name" dataDxfId="1275"/>
    <tableColumn id="4" xr3:uid="{231D0985-1937-49E6-947B-33E787D38278}" name="Event Type" dataDxfId="1274"/>
    <tableColumn id="5" xr3:uid="{397458E6-C18A-4751-B9C0-48DCC3525AB8}" name="∆" dataDxfId="1273"/>
    <tableColumn id="6" xr3:uid="{592FE2F7-E43D-43F7-947D-76958996108F}" name="Status" dataDxfId="1272"/>
    <tableColumn id="7" xr3:uid="{9EA2294B-FF62-42C7-8B33-25FD838E1CBE}" name="Resource Name" dataDxfId="1271"/>
    <tableColumn id="8" xr3:uid="{6AFAFCF9-5575-4915-8D04-B6D9A4A7C43F}" name="Use Abundancies" dataDxfId="1270">
      <calculatedColumnFormula>"No"</calculatedColumnFormula>
    </tableColumn>
    <tableColumn id="9" xr3:uid="{B569171C-E37C-4C78-AD10-E5C09D50EAA8}" name="Drone ID" dataDxfId="1269">
      <calculatedColumnFormula>0</calculatedColumnFormula>
    </tableColumn>
    <tableColumn id="10" xr3:uid="{F1843EE8-9556-43F1-B899-34B9B6EC5980}" name="Is Local" dataDxfId="1268">
      <calculatedColumnFormula>"Yes"</calculatedColumnFormula>
    </tableColumn>
    <tableColumn id="23" xr3:uid="{8475C92F-9D6C-4685-96ED-3BC1D716439B}" name="Is Installed" dataDxfId="1267">
      <calculatedColumnFormula>"No"</calculatedColumnFormula>
    </tableColumn>
    <tableColumn id="29" xr3:uid="{1778EEDF-0A19-466F-9E76-E76E99274719}" name="Days" dataDxfId="1266">
      <calculatedColumnFormula>INT(ResourceEffects[[#This Row],[Time Factor]]*TimeInterval/60/60/24)</calculatedColumnFormula>
    </tableColumn>
    <tableColumn id="28" xr3:uid="{00D1CFB9-65A7-4C7D-9E69-667183E35F3B}" name="Hours" dataDxfId="1265">
      <calculatedColumnFormula>INT(ResourceEffects[[#This Row],[Time Factor]]*TimeInterval/60/60)-ResourceEffects[[#This Row],[Days]]*24</calculatedColumnFormula>
    </tableColumn>
    <tableColumn id="27" xr3:uid="{E9428CDF-1298-4AD9-AA5D-44B772604002}" name="Min" dataDxfId="1264">
      <calculatedColumnFormula>INT(ResourceEffects[[#This Row],[Time Factor]]*TimeInterval/60)-ResourceEffects[[#This Row],[Hours]]*60-ResourceEffects[[#This Row],[Days]]*60*24</calculatedColumnFormula>
    </tableColumn>
    <tableColumn id="26" xr3:uid="{386D41FD-72B0-4184-87F6-ED22EBBD731A}" name="Sec" dataDxfId="1263">
      <calculatedColumnFormula>ResourceEffects[[#This Row],[Time Factor]]*TimeInterval-ResourceEffects[[#This Row],[Min]]*60-ResourceEffects[[#This Row],[Hours]]*60*60-ResourceEffects[[#This Row],[Days]]*60*60*24</calculatedColumnFormula>
    </tableColumn>
    <tableColumn id="2" xr3:uid="{4B700823-366A-475B-8FCD-DB0EC99AB189}" name="Comment" dataDxfId="1262"/>
    <tableColumn id="24" xr3:uid="{0EA9C1FD-9003-4CA4-80E2-64DAF0B5DEAA}" name="id" dataDxfId="1261">
      <calculatedColumnFormula>INT(RAND()*999999999)</calculatedColumnFormula>
    </tableColumn>
    <tableColumn id="11" xr3:uid="{22C5C6ED-3793-4303-9D90-7D5AF4B05CA6}" name="protocol" dataDxfId="1260">
      <calculatedColumnFormula>_xlfn.XLOOKUP(ResourceEffects[[#This Row],[Protocol Name]],ProtocolNamesCol,ProtocolIds,"")</calculatedColumnFormula>
    </tableColumn>
    <tableColumn id="12" xr3:uid="{F24A3BB6-D6DB-48A3-B96C-0302C678DCC6}" name="time" dataDxfId="1259">
      <calculatedColumnFormula>ResourceEffects[[#This Row],[Time Factor]]</calculatedColumnFormula>
    </tableColumn>
    <tableColumn id="13" xr3:uid="{6AEBECE3-BA11-4C12-8E77-D108E869E7F1}" name="drone" dataDxfId="1258">
      <calculatedColumnFormula>ResourceEffects[[#This Row],[Drone ID]]</calculatedColumnFormula>
    </tableColumn>
    <tableColumn id="14" xr3:uid="{EC5CDC0B-2C1A-4A3D-8927-555B8AC0D2B3}" name="resource" dataDxfId="1257">
      <calculatedColumnFormula>_xlfn.XLOOKUP(ResourceEffects[[#This Row],[Resource Name]],ResourceNames,ResourceIds,"")</calculatedColumnFormula>
    </tableColumn>
    <tableColumn id="15" xr3:uid="{E70BF613-897D-4540-846C-AA128E9BAEFB}" name="event_type" dataDxfId="1256">
      <calculatedColumnFormula>_xlfn.XLOOKUP(ResourceEffects[[#This Row],[Event Type]],EventTypeNames,EventTypeIds,"")</calculatedColumnFormula>
    </tableColumn>
    <tableColumn id="16" xr3:uid="{2F57997B-21F5-4906-A478-9B686E84ABC3}" name="local" dataDxfId="1255">
      <calculatedColumnFormula>IF(ResourceEffects[[#This Row],[Is Local]]="Yes",1,0)</calculatedColumnFormula>
    </tableColumn>
    <tableColumn id="17" xr3:uid="{52E280D4-5C25-49B4-BD92-A59AB4CB5EF8}" name="installed" dataDxfId="1254">
      <calculatedColumnFormula>IF(ResourceEffects[[#This Row],[Is Installed]]="Yes",1,0)</calculatedColumnFormula>
    </tableColumn>
    <tableColumn id="18" xr3:uid="{D7A3B10F-4DF6-430B-B721-A9AD2E9DFF1D}" name="locked" dataDxfId="1253">
      <calculatedColumnFormula>IF(ResourceEffects[[#This Row],[Status]]="Locked",1,0)</calculatedColumnFormula>
    </tableColumn>
    <tableColumn id="19" xr3:uid="{B767CE52-B8A8-42B6-A694-D85E3751B951}" name="deplete" dataDxfId="1252">
      <calculatedColumnFormula>IF(ResourceEffects[[#This Row],[event_type]]=1,0,1)</calculatedColumnFormula>
    </tableColumn>
    <tableColumn id="20" xr3:uid="{5D7F74CA-0E50-4D60-8236-E7E1FA4D802D}" name="abundancies" dataDxfId="1251">
      <calculatedColumnFormula>IF(ResourceEffects[[#This Row],[Use Abundancies]]="Yes",1,0)</calculatedColumnFormula>
    </tableColumn>
    <tableColumn id="21" xr3:uid="{76A77580-07CF-4A28-A010-6701F2B9FF37}" name="quantity" dataDxfId="1250">
      <calculatedColumnFormula>ResourceEffects[[#This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1249" dataDxfId="1247" headerRowBorderDxfId="1248" tableBorderDxfId="1246" totalsRowBorderDxfId="1245" headerRowCellStyle="Normal_Location Effects" dataCellStyle="Normal_Location Effects">
  <autoFilter ref="A1:E3" xr:uid="{FB71DF28-7606-43AC-972E-B88D2B83A43B}"/>
  <tableColumns count="5">
    <tableColumn id="1" xr3:uid="{3B90B2BB-25CE-4431-978F-27D0085A479C}" name="id" dataDxfId="1244" dataCellStyle="Normal_Location Effects"/>
    <tableColumn id="2" xr3:uid="{C3FC8073-9EF2-4338-B8AC-F23ECFE77185}" name="protocol" dataDxfId="1243" dataCellStyle="Normal_Location Effects"/>
    <tableColumn id="3" xr3:uid="{AD014B91-325E-4B5E-935A-959651CB441A}" name="event_type" dataDxfId="1242" dataCellStyle="Normal_Location Effects"/>
    <tableColumn id="4" xr3:uid="{32E95B2D-81F7-417E-848A-2F4886459D13}" name="location" dataDxfId="1241" dataCellStyle="Normal_Location Effects"/>
    <tableColumn id="5" xr3:uid="{4182DD52-E244-4C17-9B8A-EE2ABD46B162}" name="time" dataDxfId="1240" dataCellStyle="Normal_Location Effec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1239" dataDxfId="1237" headerRowBorderDxfId="1238" tableBorderDxfId="1236" totalsRowBorderDxfId="1235" headerRowCellStyle="Normal_Market Effectsid_x0009_protocol_x0009_event" dataCellStyle="Normal_Market Effectsid_x0009_protocol_x0009_event">
  <autoFilter ref="A1:H3" xr:uid="{500340D0-9160-4EA6-958A-3073013DC3FE}"/>
  <tableColumns count="8">
    <tableColumn id="1" xr3:uid="{46A569B7-93E4-4C41-9388-89D3F4DE3F8B}" name="id" dataDxfId="1234" dataCellStyle="Normal_Market Effectsid_x0009_protocol_x0009_event"/>
    <tableColumn id="2" xr3:uid="{5B657EFF-6E16-44E4-A603-90D8158DE48C}" name="protocol" dataDxfId="1233" dataCellStyle="Normal_Market Effectsid_x0009_protocol_x0009_event"/>
    <tableColumn id="3" xr3:uid="{27DC62F6-8BA2-4646-89ED-B369C93649B2}" name="event_type" dataDxfId="1232" dataCellStyle="Normal_Market Effectsid_x0009_protocol_x0009_event"/>
    <tableColumn id="4" xr3:uid="{394ECC2C-C9AC-42BF-9A35-8100B111E5EB}" name="resource" dataDxfId="1231" dataCellStyle="Normal_Market Effectsid_x0009_protocol_x0009_event"/>
    <tableColumn id="5" xr3:uid="{38AF0DA9-48F7-4A3D-9A10-1217E8315C29}" name="upper_limit" dataDxfId="1230" dataCellStyle="Normal_Market Effectsid_x0009_protocol_x0009_event"/>
    <tableColumn id="6" xr3:uid="{FD8E8CA7-FB6D-42AF-B0A3-422E1BAE525E}" name="quantity" dataDxfId="1229" dataCellStyle="Normal_Market Effectsid_x0009_protocol_x0009_event"/>
    <tableColumn id="7" xr3:uid="{198DF30C-B39A-42FF-B51A-7719F588B1B1}" name="price" dataDxfId="1228" dataCellStyle="Normal_Market Effectsid_x0009_protocol_x0009_event"/>
    <tableColumn id="8" xr3:uid="{B799BB6E-E56A-4D5E-96B1-2F704B74EE87}" name="time" dataDxfId="1227" dataCellStyle="Normal_Market Effectsid_x0009_protocol_x0009_ev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1226" headerRowBorderDxfId="1225" tableBorderDxfId="1224" totalsRowBorderDxfId="1223" headerRowCellStyle="Normal_Event Types">
  <autoFilter ref="A1:B8" xr:uid="{B568FDA5-DBAF-4A4D-917C-D08E34DB58DD}"/>
  <tableColumns count="2">
    <tableColumn id="1" xr3:uid="{24C94320-B4BC-4B44-80C9-5658CE406728}" name="id" dataDxfId="1222" dataCellStyle="Normal_Event Types"/>
    <tableColumn id="2" xr3:uid="{0B6C7AF5-D78B-474A-872D-6806C37EAA19}" name="name" dataDxfId="1221" dataCellStyle="Normal_Event Typ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tabSelected="1" workbookViewId="0">
      <selection activeCell="B9" sqref="B9"/>
    </sheetView>
  </sheetViews>
  <sheetFormatPr defaultRowHeight="14.4" x14ac:dyDescent="0.3"/>
  <cols>
    <col min="1" max="1" width="80.77734375" style="7" customWidth="1"/>
    <col min="2" max="2" width="15.33203125" style="7" customWidth="1"/>
    <col min="3" max="16384" width="8.88671875" style="7"/>
  </cols>
  <sheetData>
    <row r="1" spans="1:1" ht="31.2" x14ac:dyDescent="0.6">
      <c r="A1" s="48" t="s">
        <v>460</v>
      </c>
    </row>
    <row r="2" spans="1:1" ht="40.799999999999997" customHeight="1" x14ac:dyDescent="0.3">
      <c r="A2" s="49" t="s">
        <v>459</v>
      </c>
    </row>
    <row r="3" spans="1:1" ht="16.2" customHeight="1" x14ac:dyDescent="0.3">
      <c r="A3" s="49" t="s">
        <v>461</v>
      </c>
    </row>
    <row r="4" spans="1:1" x14ac:dyDescent="0.3">
      <c r="A4" s="47" t="s">
        <v>462</v>
      </c>
    </row>
    <row r="5" spans="1:1" x14ac:dyDescent="0.3">
      <c r="A5" s="47" t="s">
        <v>463</v>
      </c>
    </row>
    <row r="6" spans="1:1" x14ac:dyDescent="0.3">
      <c r="A6" s="47" t="s">
        <v>464</v>
      </c>
    </row>
    <row r="8" spans="1:1" ht="28.8" x14ac:dyDescent="0.3">
      <c r="A8" s="7" t="s">
        <v>465</v>
      </c>
    </row>
    <row r="9" spans="1:1" x14ac:dyDescent="0.3">
      <c r="A9" s="47" t="s">
        <v>466</v>
      </c>
    </row>
    <row r="10" spans="1:1" x14ac:dyDescent="0.3">
      <c r="A10" s="47" t="s">
        <v>467</v>
      </c>
    </row>
    <row r="11" spans="1:1" x14ac:dyDescent="0.3">
      <c r="A11" s="47" t="s">
        <v>468</v>
      </c>
    </row>
    <row r="13" spans="1:1" ht="63.6" customHeight="1" x14ac:dyDescent="0.3">
      <c r="A13" s="49" t="s">
        <v>470</v>
      </c>
    </row>
    <row r="14" spans="1:1" ht="43.2" x14ac:dyDescent="0.3">
      <c r="A14" s="49" t="s">
        <v>469</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G120"/>
  <sheetViews>
    <sheetView workbookViewId="0">
      <pane ySplit="2" topLeftCell="A3" activePane="bottomLeft" state="frozen"/>
      <selection pane="bottomLeft" activeCell="G28" sqref="G28"/>
    </sheetView>
  </sheetViews>
  <sheetFormatPr defaultRowHeight="14.4" x14ac:dyDescent="0.3"/>
  <cols>
    <col min="1" max="1" width="13.44140625" style="7" customWidth="1"/>
    <col min="2" max="2" width="7.109375" style="7" customWidth="1"/>
    <col min="3" max="3" width="19.5546875" style="7" customWidth="1"/>
    <col min="4" max="4" width="67.21875" style="7" customWidth="1"/>
    <col min="5" max="5" width="8.88671875" style="7"/>
    <col min="6" max="7" width="9.88671875" style="7" customWidth="1"/>
    <col min="8" max="16384" width="8.88671875" style="7"/>
  </cols>
  <sheetData>
    <row r="2" spans="1:7" x14ac:dyDescent="0.3">
      <c r="A2" s="41" t="s">
        <v>445</v>
      </c>
      <c r="B2" s="39" t="s">
        <v>0</v>
      </c>
      <c r="C2" s="40" t="s">
        <v>1</v>
      </c>
      <c r="D2" s="40" t="s">
        <v>4</v>
      </c>
      <c r="E2" s="9" t="s">
        <v>201</v>
      </c>
      <c r="F2" s="9" t="s">
        <v>202</v>
      </c>
      <c r="G2" s="9" t="s">
        <v>203</v>
      </c>
    </row>
    <row r="3" spans="1:7" x14ac:dyDescent="0.3">
      <c r="A3" s="7" t="s">
        <v>452</v>
      </c>
      <c r="B3" s="1">
        <v>-2</v>
      </c>
      <c r="C3" s="2" t="s">
        <v>430</v>
      </c>
      <c r="D3" s="2" t="s">
        <v>431</v>
      </c>
      <c r="E3" s="1"/>
      <c r="F3" s="21"/>
      <c r="G3" s="21"/>
    </row>
    <row r="4" spans="1:7" x14ac:dyDescent="0.3">
      <c r="A4" s="7" t="s">
        <v>452</v>
      </c>
      <c r="B4" s="1">
        <v>-1</v>
      </c>
      <c r="C4" s="2" t="s">
        <v>429</v>
      </c>
      <c r="D4" s="2" t="s">
        <v>432</v>
      </c>
      <c r="E4" s="1"/>
      <c r="F4" s="21"/>
      <c r="G4" s="21"/>
    </row>
    <row r="5" spans="1:7" x14ac:dyDescent="0.3">
      <c r="A5" s="7" t="s">
        <v>446</v>
      </c>
      <c r="B5" s="1">
        <v>1000</v>
      </c>
      <c r="C5" s="2" t="s">
        <v>204</v>
      </c>
      <c r="D5" s="2" t="s">
        <v>205</v>
      </c>
      <c r="E5" s="1">
        <v>1</v>
      </c>
      <c r="F5" s="8"/>
      <c r="G5" s="8"/>
    </row>
    <row r="6" spans="1:7" x14ac:dyDescent="0.3">
      <c r="A6" s="7" t="s">
        <v>446</v>
      </c>
      <c r="B6" s="1">
        <v>1010</v>
      </c>
      <c r="C6" s="2" t="s">
        <v>206</v>
      </c>
      <c r="D6" s="2" t="s">
        <v>205</v>
      </c>
      <c r="E6" s="1">
        <v>1</v>
      </c>
      <c r="F6" s="8"/>
      <c r="G6" s="8"/>
    </row>
    <row r="7" spans="1:7" x14ac:dyDescent="0.3">
      <c r="A7" s="7" t="s">
        <v>446</v>
      </c>
      <c r="B7" s="1">
        <v>1020</v>
      </c>
      <c r="C7" s="2" t="s">
        <v>207</v>
      </c>
      <c r="D7" s="2" t="s">
        <v>205</v>
      </c>
      <c r="E7" s="1">
        <v>1</v>
      </c>
      <c r="F7" s="8"/>
      <c r="G7" s="8"/>
    </row>
    <row r="8" spans="1:7" x14ac:dyDescent="0.3">
      <c r="A8" s="7" t="s">
        <v>446</v>
      </c>
      <c r="B8" s="1">
        <v>1030</v>
      </c>
      <c r="C8" s="2" t="s">
        <v>208</v>
      </c>
      <c r="D8" s="2" t="s">
        <v>205</v>
      </c>
      <c r="E8" s="1">
        <v>1</v>
      </c>
      <c r="F8" s="8"/>
      <c r="G8" s="8"/>
    </row>
    <row r="9" spans="1:7" x14ac:dyDescent="0.3">
      <c r="A9" s="7" t="s">
        <v>446</v>
      </c>
      <c r="B9" s="1">
        <v>1100</v>
      </c>
      <c r="C9" s="2" t="s">
        <v>209</v>
      </c>
      <c r="D9" s="2" t="s">
        <v>210</v>
      </c>
      <c r="E9" s="1">
        <v>1</v>
      </c>
      <c r="F9" s="8"/>
      <c r="G9" s="8"/>
    </row>
    <row r="10" spans="1:7" x14ac:dyDescent="0.3">
      <c r="A10" s="7" t="s">
        <v>446</v>
      </c>
      <c r="B10" s="1">
        <v>1110</v>
      </c>
      <c r="C10" s="2" t="s">
        <v>211</v>
      </c>
      <c r="D10" s="2" t="s">
        <v>210</v>
      </c>
      <c r="E10" s="1">
        <v>1</v>
      </c>
      <c r="F10" s="8"/>
      <c r="G10" s="8"/>
    </row>
    <row r="11" spans="1:7" x14ac:dyDescent="0.3">
      <c r="A11" s="7" t="s">
        <v>446</v>
      </c>
      <c r="B11" s="1">
        <v>1120</v>
      </c>
      <c r="C11" s="2" t="s">
        <v>212</v>
      </c>
      <c r="D11" s="2" t="s">
        <v>210</v>
      </c>
      <c r="E11" s="1">
        <v>1</v>
      </c>
      <c r="F11" s="8"/>
      <c r="G11" s="8"/>
    </row>
    <row r="12" spans="1:7" x14ac:dyDescent="0.3">
      <c r="A12" s="7" t="s">
        <v>446</v>
      </c>
      <c r="B12" s="1">
        <v>1130</v>
      </c>
      <c r="C12" s="2" t="s">
        <v>213</v>
      </c>
      <c r="D12" s="2" t="s">
        <v>210</v>
      </c>
      <c r="E12" s="1">
        <v>1</v>
      </c>
      <c r="F12" s="8"/>
      <c r="G12" s="8"/>
    </row>
    <row r="13" spans="1:7" x14ac:dyDescent="0.3">
      <c r="A13" s="7" t="s">
        <v>446</v>
      </c>
      <c r="B13" s="1">
        <v>1200</v>
      </c>
      <c r="C13" s="2" t="s">
        <v>214</v>
      </c>
      <c r="D13" s="2" t="s">
        <v>215</v>
      </c>
      <c r="E13" s="1">
        <v>1</v>
      </c>
      <c r="F13" s="8"/>
      <c r="G13" s="8"/>
    </row>
    <row r="14" spans="1:7" x14ac:dyDescent="0.3">
      <c r="A14" s="7" t="s">
        <v>446</v>
      </c>
      <c r="B14" s="1">
        <v>1210</v>
      </c>
      <c r="C14" s="2" t="s">
        <v>216</v>
      </c>
      <c r="D14" s="2" t="s">
        <v>215</v>
      </c>
      <c r="E14" s="1">
        <v>1</v>
      </c>
      <c r="F14" s="8"/>
      <c r="G14" s="8"/>
    </row>
    <row r="15" spans="1:7" x14ac:dyDescent="0.3">
      <c r="A15" s="7" t="s">
        <v>446</v>
      </c>
      <c r="B15" s="1">
        <v>1220</v>
      </c>
      <c r="C15" s="2" t="s">
        <v>217</v>
      </c>
      <c r="D15" s="2" t="s">
        <v>215</v>
      </c>
      <c r="E15" s="1">
        <v>1</v>
      </c>
      <c r="F15" s="8"/>
      <c r="G15" s="8"/>
    </row>
    <row r="16" spans="1:7" x14ac:dyDescent="0.3">
      <c r="A16" s="7" t="s">
        <v>446</v>
      </c>
      <c r="B16" s="1">
        <v>1230</v>
      </c>
      <c r="C16" s="2" t="s">
        <v>218</v>
      </c>
      <c r="D16" s="2" t="s">
        <v>215</v>
      </c>
      <c r="E16" s="1">
        <v>1</v>
      </c>
      <c r="F16" s="8"/>
      <c r="G16" s="8"/>
    </row>
    <row r="17" spans="1:7" x14ac:dyDescent="0.3">
      <c r="A17" s="7" t="s">
        <v>446</v>
      </c>
      <c r="B17" s="1">
        <v>1300</v>
      </c>
      <c r="C17" s="2" t="s">
        <v>219</v>
      </c>
      <c r="D17" s="2" t="s">
        <v>220</v>
      </c>
      <c r="E17" s="1">
        <v>1</v>
      </c>
      <c r="F17" s="8"/>
      <c r="G17" s="8"/>
    </row>
    <row r="18" spans="1:7" x14ac:dyDescent="0.3">
      <c r="A18" s="7" t="s">
        <v>446</v>
      </c>
      <c r="B18" s="1">
        <v>1310</v>
      </c>
      <c r="C18" s="2" t="s">
        <v>221</v>
      </c>
      <c r="D18" s="2" t="s">
        <v>220</v>
      </c>
      <c r="E18" s="1">
        <v>1</v>
      </c>
      <c r="F18" s="8"/>
      <c r="G18" s="8"/>
    </row>
    <row r="19" spans="1:7" x14ac:dyDescent="0.3">
      <c r="A19" s="7" t="s">
        <v>446</v>
      </c>
      <c r="B19" s="1">
        <v>1320</v>
      </c>
      <c r="C19" s="2" t="s">
        <v>222</v>
      </c>
      <c r="D19" s="2" t="s">
        <v>220</v>
      </c>
      <c r="E19" s="1">
        <v>1</v>
      </c>
      <c r="F19" s="8"/>
      <c r="G19" s="8"/>
    </row>
    <row r="20" spans="1:7" x14ac:dyDescent="0.3">
      <c r="A20" s="7" t="s">
        <v>446</v>
      </c>
      <c r="B20" s="1">
        <v>1330</v>
      </c>
      <c r="C20" s="2" t="s">
        <v>223</v>
      </c>
      <c r="D20" s="2" t="s">
        <v>220</v>
      </c>
      <c r="E20" s="1">
        <v>1</v>
      </c>
      <c r="F20" s="8"/>
      <c r="G20" s="8"/>
    </row>
    <row r="21" spans="1:7" x14ac:dyDescent="0.3">
      <c r="A21" s="7" t="s">
        <v>446</v>
      </c>
      <c r="B21" s="1">
        <v>1400</v>
      </c>
      <c r="C21" s="2" t="s">
        <v>224</v>
      </c>
      <c r="D21" s="2" t="s">
        <v>225</v>
      </c>
      <c r="E21" s="1">
        <v>1</v>
      </c>
      <c r="F21" s="8"/>
      <c r="G21" s="8"/>
    </row>
    <row r="22" spans="1:7" x14ac:dyDescent="0.3">
      <c r="A22" s="7" t="s">
        <v>446</v>
      </c>
      <c r="B22" s="1">
        <v>1410</v>
      </c>
      <c r="C22" s="2" t="s">
        <v>226</v>
      </c>
      <c r="D22" s="2" t="s">
        <v>225</v>
      </c>
      <c r="E22" s="1">
        <v>1</v>
      </c>
      <c r="F22" s="8"/>
      <c r="G22" s="8"/>
    </row>
    <row r="23" spans="1:7" x14ac:dyDescent="0.3">
      <c r="A23" s="7" t="s">
        <v>446</v>
      </c>
      <c r="B23" s="1">
        <v>1420</v>
      </c>
      <c r="C23" s="2" t="s">
        <v>227</v>
      </c>
      <c r="D23" s="2" t="s">
        <v>225</v>
      </c>
      <c r="E23" s="1">
        <v>1</v>
      </c>
      <c r="F23" s="8"/>
      <c r="G23" s="8"/>
    </row>
    <row r="24" spans="1:7" x14ac:dyDescent="0.3">
      <c r="A24" s="7" t="s">
        <v>446</v>
      </c>
      <c r="B24" s="1">
        <v>1430</v>
      </c>
      <c r="C24" s="2" t="s">
        <v>228</v>
      </c>
      <c r="D24" s="2" t="s">
        <v>225</v>
      </c>
      <c r="E24" s="1">
        <v>1</v>
      </c>
      <c r="F24" s="8"/>
      <c r="G24" s="8"/>
    </row>
    <row r="25" spans="1:7" x14ac:dyDescent="0.3">
      <c r="A25" s="7" t="s">
        <v>447</v>
      </c>
      <c r="B25" s="1">
        <v>2011</v>
      </c>
      <c r="C25" s="2" t="s">
        <v>229</v>
      </c>
      <c r="D25" s="2" t="s">
        <v>230</v>
      </c>
      <c r="E25" s="1">
        <v>1</v>
      </c>
      <c r="F25" s="8"/>
      <c r="G25" s="8"/>
    </row>
    <row r="26" spans="1:7" x14ac:dyDescent="0.3">
      <c r="A26" s="7" t="s">
        <v>447</v>
      </c>
      <c r="B26" s="1">
        <v>2012</v>
      </c>
      <c r="C26" s="2" t="s">
        <v>231</v>
      </c>
      <c r="D26" s="2" t="s">
        <v>232</v>
      </c>
      <c r="E26" s="1">
        <v>1</v>
      </c>
      <c r="F26" s="8"/>
      <c r="G26" s="8"/>
    </row>
    <row r="27" spans="1:7" x14ac:dyDescent="0.3">
      <c r="A27" s="7" t="s">
        <v>447</v>
      </c>
      <c r="B27" s="1">
        <v>2013</v>
      </c>
      <c r="C27" s="2" t="s">
        <v>233</v>
      </c>
      <c r="D27" s="2" t="s">
        <v>234</v>
      </c>
      <c r="E27" s="1">
        <v>1</v>
      </c>
      <c r="F27" s="8"/>
      <c r="G27" s="8"/>
    </row>
    <row r="28" spans="1:7" x14ac:dyDescent="0.3">
      <c r="A28" s="7" t="s">
        <v>447</v>
      </c>
      <c r="B28" s="1">
        <v>2021</v>
      </c>
      <c r="C28" s="2" t="s">
        <v>235</v>
      </c>
      <c r="D28" s="2" t="s">
        <v>236</v>
      </c>
      <c r="E28" s="1">
        <v>1</v>
      </c>
      <c r="F28" s="8"/>
      <c r="G28" s="8"/>
    </row>
    <row r="29" spans="1:7" x14ac:dyDescent="0.3">
      <c r="A29" s="7" t="s">
        <v>447</v>
      </c>
      <c r="B29" s="1">
        <v>2022</v>
      </c>
      <c r="C29" s="2" t="s">
        <v>237</v>
      </c>
      <c r="D29" s="2" t="s">
        <v>238</v>
      </c>
      <c r="E29" s="1">
        <v>1</v>
      </c>
      <c r="F29" s="8"/>
      <c r="G29" s="8"/>
    </row>
    <row r="30" spans="1:7" x14ac:dyDescent="0.3">
      <c r="A30" s="7" t="s">
        <v>447</v>
      </c>
      <c r="B30" s="1">
        <v>2023</v>
      </c>
      <c r="C30" s="2" t="s">
        <v>239</v>
      </c>
      <c r="D30" s="2" t="s">
        <v>240</v>
      </c>
      <c r="E30" s="1">
        <v>1</v>
      </c>
      <c r="F30" s="8"/>
      <c r="G30" s="8"/>
    </row>
    <row r="31" spans="1:7" x14ac:dyDescent="0.3">
      <c r="A31" s="7" t="s">
        <v>447</v>
      </c>
      <c r="B31" s="1">
        <v>2031</v>
      </c>
      <c r="C31" s="2" t="s">
        <v>241</v>
      </c>
      <c r="D31" s="2" t="s">
        <v>242</v>
      </c>
      <c r="E31" s="1">
        <v>1</v>
      </c>
      <c r="F31" s="8"/>
      <c r="G31" s="8"/>
    </row>
    <row r="32" spans="1:7" x14ac:dyDescent="0.3">
      <c r="A32" s="7" t="s">
        <v>447</v>
      </c>
      <c r="B32" s="1">
        <v>2032</v>
      </c>
      <c r="C32" s="2" t="s">
        <v>243</v>
      </c>
      <c r="D32" s="2" t="s">
        <v>244</v>
      </c>
      <c r="E32" s="1">
        <v>1</v>
      </c>
      <c r="F32" s="8"/>
      <c r="G32" s="8"/>
    </row>
    <row r="33" spans="1:7" x14ac:dyDescent="0.3">
      <c r="A33" s="7" t="s">
        <v>447</v>
      </c>
      <c r="B33" s="1">
        <v>2033</v>
      </c>
      <c r="C33" s="2" t="s">
        <v>245</v>
      </c>
      <c r="D33" s="2" t="s">
        <v>246</v>
      </c>
      <c r="E33" s="1">
        <v>1</v>
      </c>
      <c r="F33" s="8"/>
      <c r="G33" s="8"/>
    </row>
    <row r="34" spans="1:7" x14ac:dyDescent="0.3">
      <c r="A34" s="7" t="s">
        <v>447</v>
      </c>
      <c r="B34" s="1">
        <v>2041</v>
      </c>
      <c r="C34" s="2" t="s">
        <v>247</v>
      </c>
      <c r="D34" s="2" t="s">
        <v>242</v>
      </c>
      <c r="E34" s="1">
        <v>1</v>
      </c>
      <c r="F34" s="8"/>
      <c r="G34" s="8"/>
    </row>
    <row r="35" spans="1:7" x14ac:dyDescent="0.3">
      <c r="A35" s="7" t="s">
        <v>447</v>
      </c>
      <c r="B35" s="1">
        <v>2042</v>
      </c>
      <c r="C35" s="2" t="s">
        <v>248</v>
      </c>
      <c r="D35" s="2" t="s">
        <v>246</v>
      </c>
      <c r="E35" s="1">
        <v>1</v>
      </c>
      <c r="F35" s="8"/>
      <c r="G35" s="8"/>
    </row>
    <row r="36" spans="1:7" x14ac:dyDescent="0.3">
      <c r="A36" s="7" t="s">
        <v>447</v>
      </c>
      <c r="B36" s="1">
        <v>2043</v>
      </c>
      <c r="C36" s="2" t="s">
        <v>249</v>
      </c>
      <c r="D36" s="2" t="s">
        <v>244</v>
      </c>
      <c r="E36" s="1">
        <v>1</v>
      </c>
      <c r="F36" s="8"/>
      <c r="G36" s="8"/>
    </row>
    <row r="37" spans="1:7" x14ac:dyDescent="0.3">
      <c r="A37" s="7" t="s">
        <v>447</v>
      </c>
      <c r="B37" s="1">
        <v>2051</v>
      </c>
      <c r="C37" s="2" t="s">
        <v>250</v>
      </c>
      <c r="D37" s="2" t="s">
        <v>251</v>
      </c>
      <c r="E37" s="1">
        <v>1</v>
      </c>
      <c r="F37" s="8"/>
      <c r="G37" s="8"/>
    </row>
    <row r="38" spans="1:7" x14ac:dyDescent="0.3">
      <c r="A38" s="7" t="s">
        <v>447</v>
      </c>
      <c r="B38" s="1">
        <v>2052</v>
      </c>
      <c r="C38" s="2" t="s">
        <v>252</v>
      </c>
      <c r="D38" s="2" t="s">
        <v>253</v>
      </c>
      <c r="E38" s="1">
        <v>1</v>
      </c>
      <c r="F38" s="8"/>
      <c r="G38" s="8"/>
    </row>
    <row r="39" spans="1:7" x14ac:dyDescent="0.3">
      <c r="A39" s="7" t="s">
        <v>447</v>
      </c>
      <c r="B39" s="1">
        <v>2053</v>
      </c>
      <c r="C39" s="2" t="s">
        <v>254</v>
      </c>
      <c r="D39" s="2" t="s">
        <v>255</v>
      </c>
      <c r="E39" s="1">
        <v>1</v>
      </c>
      <c r="F39" s="8"/>
      <c r="G39" s="8"/>
    </row>
    <row r="40" spans="1:7" x14ac:dyDescent="0.3">
      <c r="A40" s="7" t="s">
        <v>448</v>
      </c>
      <c r="B40" s="1">
        <v>3001</v>
      </c>
      <c r="C40" s="2" t="s">
        <v>256</v>
      </c>
      <c r="D40" s="2" t="s">
        <v>257</v>
      </c>
      <c r="E40" s="1">
        <v>2</v>
      </c>
      <c r="F40" s="8"/>
      <c r="G40" s="8"/>
    </row>
    <row r="41" spans="1:7" x14ac:dyDescent="0.3">
      <c r="A41" s="7" t="s">
        <v>448</v>
      </c>
      <c r="B41" s="1">
        <v>3011</v>
      </c>
      <c r="C41" s="2" t="s">
        <v>258</v>
      </c>
      <c r="D41" s="2" t="s">
        <v>259</v>
      </c>
      <c r="E41" s="1">
        <v>1</v>
      </c>
      <c r="F41" s="8"/>
      <c r="G41" s="8"/>
    </row>
    <row r="42" spans="1:7" x14ac:dyDescent="0.3">
      <c r="A42" s="7" t="s">
        <v>448</v>
      </c>
      <c r="B42" s="1">
        <v>3021</v>
      </c>
      <c r="C42" s="2" t="s">
        <v>260</v>
      </c>
      <c r="D42" s="2" t="s">
        <v>261</v>
      </c>
      <c r="E42" s="1">
        <v>2</v>
      </c>
      <c r="F42" s="42"/>
      <c r="G42" s="42"/>
    </row>
    <row r="43" spans="1:7" x14ac:dyDescent="0.3">
      <c r="A43" s="7" t="s">
        <v>448</v>
      </c>
      <c r="B43" s="1">
        <v>3031</v>
      </c>
      <c r="C43" s="2" t="s">
        <v>262</v>
      </c>
      <c r="D43" s="2" t="s">
        <v>263</v>
      </c>
      <c r="E43" s="1">
        <v>2</v>
      </c>
      <c r="F43" s="8"/>
      <c r="G43" s="8"/>
    </row>
    <row r="44" spans="1:7" x14ac:dyDescent="0.3">
      <c r="A44" s="7" t="s">
        <v>448</v>
      </c>
      <c r="B44" s="1">
        <v>3101</v>
      </c>
      <c r="C44" s="2" t="s">
        <v>264</v>
      </c>
      <c r="D44" s="2" t="s">
        <v>265</v>
      </c>
      <c r="E44" s="1">
        <v>2</v>
      </c>
      <c r="F44" s="8"/>
      <c r="G44" s="8"/>
    </row>
    <row r="45" spans="1:7" x14ac:dyDescent="0.3">
      <c r="A45" s="7" t="s">
        <v>448</v>
      </c>
      <c r="B45" s="1">
        <v>3111</v>
      </c>
      <c r="C45" s="2" t="s">
        <v>266</v>
      </c>
      <c r="D45" s="2" t="s">
        <v>267</v>
      </c>
      <c r="E45" s="1">
        <v>2</v>
      </c>
      <c r="F45" s="8"/>
      <c r="G45" s="8"/>
    </row>
    <row r="46" spans="1:7" x14ac:dyDescent="0.3">
      <c r="A46" s="7" t="s">
        <v>448</v>
      </c>
      <c r="B46" s="1">
        <v>3121</v>
      </c>
      <c r="C46" s="2" t="s">
        <v>268</v>
      </c>
      <c r="D46" s="2" t="s">
        <v>269</v>
      </c>
      <c r="E46" s="1">
        <v>2</v>
      </c>
      <c r="F46" s="8"/>
      <c r="G46" s="8"/>
    </row>
    <row r="47" spans="1:7" x14ac:dyDescent="0.3">
      <c r="A47" s="7" t="s">
        <v>448</v>
      </c>
      <c r="B47" s="1">
        <v>3141</v>
      </c>
      <c r="C47" s="2" t="s">
        <v>270</v>
      </c>
      <c r="D47" s="2" t="s">
        <v>271</v>
      </c>
      <c r="E47" s="1">
        <v>2</v>
      </c>
      <c r="F47" s="8"/>
      <c r="G47" s="8"/>
    </row>
    <row r="48" spans="1:7" x14ac:dyDescent="0.3">
      <c r="A48" s="7" t="s">
        <v>448</v>
      </c>
      <c r="B48" s="1">
        <v>3201</v>
      </c>
      <c r="C48" s="2" t="s">
        <v>272</v>
      </c>
      <c r="D48" s="2" t="s">
        <v>273</v>
      </c>
      <c r="E48" s="1">
        <v>2</v>
      </c>
      <c r="F48" s="8"/>
      <c r="G48" s="8"/>
    </row>
    <row r="49" spans="1:7" x14ac:dyDescent="0.3">
      <c r="A49" s="7" t="s">
        <v>448</v>
      </c>
      <c r="B49" s="1">
        <v>3211</v>
      </c>
      <c r="C49" s="2" t="s">
        <v>274</v>
      </c>
      <c r="D49" s="2" t="s">
        <v>275</v>
      </c>
      <c r="E49" s="1">
        <v>1</v>
      </c>
      <c r="F49" s="8"/>
      <c r="G49" s="8"/>
    </row>
    <row r="50" spans="1:7" x14ac:dyDescent="0.3">
      <c r="A50" s="7" t="s">
        <v>448</v>
      </c>
      <c r="B50" s="1">
        <v>3221</v>
      </c>
      <c r="C50" s="2" t="s">
        <v>276</v>
      </c>
      <c r="D50" s="2" t="s">
        <v>277</v>
      </c>
      <c r="E50" s="1">
        <v>2</v>
      </c>
      <c r="F50" s="8"/>
      <c r="G50" s="8"/>
    </row>
    <row r="51" spans="1:7" x14ac:dyDescent="0.3">
      <c r="A51" s="7" t="s">
        <v>448</v>
      </c>
      <c r="B51" s="1">
        <v>3301</v>
      </c>
      <c r="C51" s="2" t="s">
        <v>278</v>
      </c>
      <c r="D51" s="2" t="s">
        <v>279</v>
      </c>
      <c r="E51" s="1">
        <v>2</v>
      </c>
      <c r="F51" s="8"/>
      <c r="G51" s="8"/>
    </row>
    <row r="52" spans="1:7" x14ac:dyDescent="0.3">
      <c r="A52" s="7" t="s">
        <v>448</v>
      </c>
      <c r="B52" s="1">
        <v>3311</v>
      </c>
      <c r="C52" s="2" t="s">
        <v>280</v>
      </c>
      <c r="D52" s="2" t="s">
        <v>281</v>
      </c>
      <c r="E52" s="1">
        <v>7</v>
      </c>
      <c r="F52" s="8"/>
      <c r="G52" s="8"/>
    </row>
    <row r="53" spans="1:7" x14ac:dyDescent="0.3">
      <c r="A53" s="7" t="s">
        <v>448</v>
      </c>
      <c r="B53" s="1">
        <v>3321</v>
      </c>
      <c r="C53" s="2" t="s">
        <v>282</v>
      </c>
      <c r="D53" s="2" t="s">
        <v>283</v>
      </c>
      <c r="E53" s="1">
        <v>12</v>
      </c>
      <c r="F53" s="8"/>
      <c r="G53" s="8"/>
    </row>
    <row r="54" spans="1:7" x14ac:dyDescent="0.3">
      <c r="A54" s="7" t="s">
        <v>448</v>
      </c>
      <c r="B54" s="1">
        <v>3331</v>
      </c>
      <c r="C54" s="2" t="s">
        <v>284</v>
      </c>
      <c r="D54" s="2" t="s">
        <v>285</v>
      </c>
      <c r="E54" s="1">
        <v>2</v>
      </c>
      <c r="F54" s="8"/>
      <c r="G54" s="8"/>
    </row>
    <row r="55" spans="1:7" x14ac:dyDescent="0.3">
      <c r="A55" s="7" t="s">
        <v>449</v>
      </c>
      <c r="B55" s="1">
        <v>4101</v>
      </c>
      <c r="C55" s="2" t="s">
        <v>286</v>
      </c>
      <c r="D55" s="2" t="s">
        <v>287</v>
      </c>
      <c r="E55" s="1">
        <v>8</v>
      </c>
      <c r="F55" s="8"/>
      <c r="G55" s="8"/>
    </row>
    <row r="56" spans="1:7" x14ac:dyDescent="0.3">
      <c r="A56" s="7" t="s">
        <v>449</v>
      </c>
      <c r="B56" s="1">
        <v>4111</v>
      </c>
      <c r="C56" s="2" t="s">
        <v>288</v>
      </c>
      <c r="D56" s="2" t="s">
        <v>289</v>
      </c>
      <c r="E56" s="1">
        <v>9</v>
      </c>
      <c r="F56" s="8"/>
      <c r="G56" s="8"/>
    </row>
    <row r="57" spans="1:7" x14ac:dyDescent="0.3">
      <c r="A57" s="7" t="s">
        <v>449</v>
      </c>
      <c r="B57" s="1">
        <v>4121</v>
      </c>
      <c r="C57" s="2" t="s">
        <v>290</v>
      </c>
      <c r="D57" s="2" t="s">
        <v>291</v>
      </c>
      <c r="E57" s="1">
        <v>9</v>
      </c>
      <c r="F57" s="8"/>
      <c r="G57" s="8"/>
    </row>
    <row r="58" spans="1:7" x14ac:dyDescent="0.3">
      <c r="A58" s="7" t="s">
        <v>449</v>
      </c>
      <c r="B58" s="1">
        <v>4131</v>
      </c>
      <c r="C58" s="2" t="s">
        <v>292</v>
      </c>
      <c r="D58" s="2" t="s">
        <v>293</v>
      </c>
      <c r="E58" s="1">
        <v>9</v>
      </c>
      <c r="F58" s="8"/>
      <c r="G58" s="8"/>
    </row>
    <row r="59" spans="1:7" x14ac:dyDescent="0.3">
      <c r="A59" s="7" t="s">
        <v>449</v>
      </c>
      <c r="B59" s="1">
        <v>4141</v>
      </c>
      <c r="C59" s="2" t="s">
        <v>294</v>
      </c>
      <c r="D59" s="2" t="s">
        <v>295</v>
      </c>
      <c r="E59" s="1">
        <v>14</v>
      </c>
      <c r="F59" s="8"/>
      <c r="G59" s="8"/>
    </row>
    <row r="60" spans="1:7" x14ac:dyDescent="0.3">
      <c r="A60" s="7" t="s">
        <v>449</v>
      </c>
      <c r="B60" s="1">
        <v>4201</v>
      </c>
      <c r="C60" s="2" t="s">
        <v>296</v>
      </c>
      <c r="D60" s="2" t="s">
        <v>297</v>
      </c>
      <c r="E60" s="1">
        <v>15</v>
      </c>
      <c r="F60" s="8"/>
      <c r="G60" s="8"/>
    </row>
    <row r="61" spans="1:7" x14ac:dyDescent="0.3">
      <c r="A61" s="7" t="s">
        <v>449</v>
      </c>
      <c r="B61" s="1">
        <v>4211</v>
      </c>
      <c r="C61" s="2" t="s">
        <v>298</v>
      </c>
      <c r="D61" s="2" t="s">
        <v>299</v>
      </c>
      <c r="E61" s="1">
        <v>11</v>
      </c>
      <c r="F61" s="8"/>
      <c r="G61" s="8"/>
    </row>
    <row r="62" spans="1:7" x14ac:dyDescent="0.3">
      <c r="A62" s="7" t="s">
        <v>449</v>
      </c>
      <c r="B62" s="1">
        <v>4221</v>
      </c>
      <c r="C62" s="2" t="s">
        <v>300</v>
      </c>
      <c r="D62" s="2" t="s">
        <v>301</v>
      </c>
      <c r="E62" s="1">
        <v>18</v>
      </c>
      <c r="F62" s="8"/>
      <c r="G62" s="8"/>
    </row>
    <row r="63" spans="1:7" x14ac:dyDescent="0.3">
      <c r="A63" s="7" t="s">
        <v>449</v>
      </c>
      <c r="B63" s="1">
        <v>4231</v>
      </c>
      <c r="C63" s="2" t="s">
        <v>302</v>
      </c>
      <c r="D63" s="2" t="s">
        <v>303</v>
      </c>
      <c r="E63" s="1">
        <v>16</v>
      </c>
      <c r="F63" s="8"/>
      <c r="G63" s="8"/>
    </row>
    <row r="64" spans="1:7" x14ac:dyDescent="0.3">
      <c r="A64" s="7" t="s">
        <v>449</v>
      </c>
      <c r="B64" s="1">
        <v>4241</v>
      </c>
      <c r="C64" s="2" t="s">
        <v>304</v>
      </c>
      <c r="D64" s="2" t="s">
        <v>305</v>
      </c>
      <c r="E64" s="1">
        <v>8</v>
      </c>
      <c r="F64" s="8"/>
      <c r="G64" s="8"/>
    </row>
    <row r="65" spans="1:7" x14ac:dyDescent="0.3">
      <c r="A65" s="7" t="s">
        <v>449</v>
      </c>
      <c r="B65" s="1">
        <v>4251</v>
      </c>
      <c r="C65" s="2" t="s">
        <v>306</v>
      </c>
      <c r="D65" s="2" t="s">
        <v>307</v>
      </c>
      <c r="E65" s="1">
        <v>10</v>
      </c>
      <c r="F65" s="8"/>
      <c r="G65" s="8"/>
    </row>
    <row r="66" spans="1:7" x14ac:dyDescent="0.3">
      <c r="A66" s="7" t="s">
        <v>449</v>
      </c>
      <c r="B66" s="1">
        <v>4261</v>
      </c>
      <c r="C66" s="2" t="s">
        <v>308</v>
      </c>
      <c r="D66" s="2" t="s">
        <v>309</v>
      </c>
      <c r="E66" s="1">
        <v>11</v>
      </c>
      <c r="F66" s="8"/>
      <c r="G66" s="8"/>
    </row>
    <row r="67" spans="1:7" x14ac:dyDescent="0.3">
      <c r="A67" s="7" t="s">
        <v>449</v>
      </c>
      <c r="B67" s="1">
        <v>4271</v>
      </c>
      <c r="C67" s="2" t="s">
        <v>310</v>
      </c>
      <c r="D67" s="2" t="s">
        <v>311</v>
      </c>
      <c r="E67" s="1">
        <v>10</v>
      </c>
      <c r="F67" s="8"/>
      <c r="G67" s="8"/>
    </row>
    <row r="68" spans="1:7" x14ac:dyDescent="0.3">
      <c r="A68" s="7" t="s">
        <v>449</v>
      </c>
      <c r="B68" s="1">
        <v>4281</v>
      </c>
      <c r="C68" s="2" t="s">
        <v>312</v>
      </c>
      <c r="D68" s="2" t="s">
        <v>313</v>
      </c>
      <c r="E68" s="1">
        <v>11</v>
      </c>
      <c r="F68" s="8"/>
      <c r="G68" s="8"/>
    </row>
    <row r="69" spans="1:7" x14ac:dyDescent="0.3">
      <c r="A69" s="7" t="s">
        <v>449</v>
      </c>
      <c r="B69" s="1">
        <v>4301</v>
      </c>
      <c r="C69" s="2" t="s">
        <v>314</v>
      </c>
      <c r="D69" s="2" t="s">
        <v>315</v>
      </c>
      <c r="E69" s="1">
        <v>9</v>
      </c>
      <c r="F69" s="8"/>
      <c r="G69" s="8"/>
    </row>
    <row r="70" spans="1:7" x14ac:dyDescent="0.3">
      <c r="A70" s="7" t="s">
        <v>449</v>
      </c>
      <c r="B70" s="1">
        <v>4311</v>
      </c>
      <c r="C70" s="2" t="s">
        <v>316</v>
      </c>
      <c r="D70" s="2" t="s">
        <v>317</v>
      </c>
      <c r="E70" s="1">
        <v>6</v>
      </c>
      <c r="F70" s="8"/>
      <c r="G70" s="8"/>
    </row>
    <row r="71" spans="1:7" x14ac:dyDescent="0.3">
      <c r="A71" s="7" t="s">
        <v>449</v>
      </c>
      <c r="B71" s="1">
        <v>4321</v>
      </c>
      <c r="C71" s="2" t="s">
        <v>318</v>
      </c>
      <c r="D71" s="2" t="s">
        <v>319</v>
      </c>
      <c r="E71" s="1">
        <v>6</v>
      </c>
      <c r="F71" s="8"/>
      <c r="G71" s="8"/>
    </row>
    <row r="72" spans="1:7" x14ac:dyDescent="0.3">
      <c r="A72" s="7" t="s">
        <v>449</v>
      </c>
      <c r="B72" s="1">
        <v>4401</v>
      </c>
      <c r="C72" s="2" t="s">
        <v>320</v>
      </c>
      <c r="D72" s="2" t="s">
        <v>321</v>
      </c>
      <c r="E72" s="1">
        <v>18</v>
      </c>
      <c r="F72" s="8"/>
      <c r="G72" s="8"/>
    </row>
    <row r="73" spans="1:7" x14ac:dyDescent="0.3">
      <c r="A73" s="7" t="s">
        <v>449</v>
      </c>
      <c r="B73" s="1">
        <v>4411</v>
      </c>
      <c r="C73" s="2" t="s">
        <v>322</v>
      </c>
      <c r="D73" s="2" t="s">
        <v>323</v>
      </c>
      <c r="E73" s="1">
        <v>17</v>
      </c>
      <c r="F73" s="8"/>
      <c r="G73" s="8"/>
    </row>
    <row r="74" spans="1:7" x14ac:dyDescent="0.3">
      <c r="A74" s="7" t="s">
        <v>449</v>
      </c>
      <c r="B74" s="1">
        <v>4421</v>
      </c>
      <c r="C74" s="2" t="s">
        <v>324</v>
      </c>
      <c r="D74" s="2" t="s">
        <v>325</v>
      </c>
      <c r="E74" s="1">
        <v>18</v>
      </c>
      <c r="F74" s="8"/>
      <c r="G74" s="8"/>
    </row>
    <row r="75" spans="1:7" x14ac:dyDescent="0.3">
      <c r="A75" s="7" t="s">
        <v>449</v>
      </c>
      <c r="B75" s="1">
        <v>4431</v>
      </c>
      <c r="C75" s="2" t="s">
        <v>326</v>
      </c>
      <c r="D75" s="2" t="s">
        <v>327</v>
      </c>
      <c r="E75" s="1">
        <v>14</v>
      </c>
      <c r="F75" s="8"/>
      <c r="G75" s="8"/>
    </row>
    <row r="76" spans="1:7" x14ac:dyDescent="0.3">
      <c r="A76" s="7" t="s">
        <v>449</v>
      </c>
      <c r="B76" s="1">
        <v>4501</v>
      </c>
      <c r="C76" s="2" t="s">
        <v>328</v>
      </c>
      <c r="D76" s="2" t="s">
        <v>329</v>
      </c>
      <c r="E76" s="1">
        <v>17</v>
      </c>
      <c r="F76" s="8"/>
      <c r="G76" s="8"/>
    </row>
    <row r="77" spans="1:7" x14ac:dyDescent="0.3">
      <c r="A77" s="7" t="s">
        <v>450</v>
      </c>
      <c r="B77" s="1">
        <v>5001</v>
      </c>
      <c r="C77" s="2" t="s">
        <v>330</v>
      </c>
      <c r="D77" s="2" t="s">
        <v>331</v>
      </c>
      <c r="E77" s="1">
        <v>56</v>
      </c>
      <c r="F77" s="8"/>
      <c r="G77" s="8"/>
    </row>
    <row r="78" spans="1:7" x14ac:dyDescent="0.3">
      <c r="A78" s="7" t="s">
        <v>450</v>
      </c>
      <c r="B78" s="1">
        <v>5011</v>
      </c>
      <c r="C78" s="2" t="s">
        <v>332</v>
      </c>
      <c r="D78" s="2" t="s">
        <v>333</v>
      </c>
      <c r="E78" s="1">
        <v>43</v>
      </c>
      <c r="F78" s="8"/>
      <c r="G78" s="8"/>
    </row>
    <row r="79" spans="1:7" x14ac:dyDescent="0.3">
      <c r="A79" s="7" t="s">
        <v>450</v>
      </c>
      <c r="B79" s="1">
        <v>5101</v>
      </c>
      <c r="C79" s="2" t="s">
        <v>334</v>
      </c>
      <c r="D79" s="2" t="s">
        <v>335</v>
      </c>
      <c r="E79" s="1">
        <v>86</v>
      </c>
      <c r="F79" s="8"/>
      <c r="G79" s="8"/>
    </row>
    <row r="80" spans="1:7" x14ac:dyDescent="0.3">
      <c r="A80" s="7" t="s">
        <v>450</v>
      </c>
      <c r="B80" s="1">
        <v>5111</v>
      </c>
      <c r="C80" s="2" t="s">
        <v>336</v>
      </c>
      <c r="D80" s="2" t="s">
        <v>477</v>
      </c>
      <c r="E80" s="1">
        <v>67</v>
      </c>
      <c r="F80" s="8"/>
      <c r="G80" s="8"/>
    </row>
    <row r="81" spans="1:7" x14ac:dyDescent="0.3">
      <c r="A81" s="7" t="s">
        <v>450</v>
      </c>
      <c r="B81" s="1">
        <v>5121</v>
      </c>
      <c r="C81" s="2" t="s">
        <v>337</v>
      </c>
      <c r="D81" s="2" t="s">
        <v>338</v>
      </c>
      <c r="E81" s="1">
        <v>65</v>
      </c>
      <c r="F81" s="8"/>
      <c r="G81" s="8"/>
    </row>
    <row r="82" spans="1:7" x14ac:dyDescent="0.3">
      <c r="A82" s="7" t="s">
        <v>450</v>
      </c>
      <c r="B82" s="1">
        <v>5131</v>
      </c>
      <c r="C82" s="2" t="s">
        <v>339</v>
      </c>
      <c r="D82" s="2" t="s">
        <v>340</v>
      </c>
      <c r="E82" s="1">
        <v>54</v>
      </c>
      <c r="F82" s="8"/>
      <c r="G82" s="8"/>
    </row>
    <row r="83" spans="1:7" x14ac:dyDescent="0.3">
      <c r="A83" s="7" t="s">
        <v>450</v>
      </c>
      <c r="B83" s="1">
        <v>5201</v>
      </c>
      <c r="C83" s="2" t="s">
        <v>341</v>
      </c>
      <c r="D83" s="2" t="s">
        <v>342</v>
      </c>
      <c r="E83" s="1">
        <v>70</v>
      </c>
      <c r="F83" s="8"/>
      <c r="G83" s="8"/>
    </row>
    <row r="84" spans="1:7" x14ac:dyDescent="0.3">
      <c r="A84" s="7" t="s">
        <v>450</v>
      </c>
      <c r="B84" s="1">
        <v>5211</v>
      </c>
      <c r="C84" s="2" t="s">
        <v>343</v>
      </c>
      <c r="D84" s="2" t="s">
        <v>344</v>
      </c>
      <c r="E84" s="1">
        <v>98</v>
      </c>
      <c r="F84" s="8"/>
      <c r="G84" s="8"/>
    </row>
    <row r="85" spans="1:7" x14ac:dyDescent="0.3">
      <c r="A85" s="7" t="s">
        <v>450</v>
      </c>
      <c r="B85" s="1">
        <v>5301</v>
      </c>
      <c r="C85" s="2" t="s">
        <v>345</v>
      </c>
      <c r="D85" s="2" t="s">
        <v>346</v>
      </c>
      <c r="E85" s="1">
        <v>44</v>
      </c>
      <c r="F85" s="8"/>
      <c r="G85" s="8"/>
    </row>
    <row r="86" spans="1:7" x14ac:dyDescent="0.3">
      <c r="A86" s="7" t="s">
        <v>450</v>
      </c>
      <c r="B86" s="1">
        <v>5311</v>
      </c>
      <c r="C86" s="2" t="s">
        <v>347</v>
      </c>
      <c r="D86" s="2" t="s">
        <v>348</v>
      </c>
      <c r="E86" s="1">
        <v>65</v>
      </c>
      <c r="F86" s="8"/>
      <c r="G86" s="8"/>
    </row>
    <row r="87" spans="1:7" x14ac:dyDescent="0.3">
      <c r="A87" s="7" t="s">
        <v>450</v>
      </c>
      <c r="B87" s="1">
        <v>5401</v>
      </c>
      <c r="C87" s="2" t="s">
        <v>349</v>
      </c>
      <c r="D87" s="2" t="s">
        <v>350</v>
      </c>
      <c r="E87" s="1">
        <v>89</v>
      </c>
      <c r="F87" s="8"/>
      <c r="G87" s="8"/>
    </row>
    <row r="88" spans="1:7" x14ac:dyDescent="0.3">
      <c r="A88" s="7" t="s">
        <v>450</v>
      </c>
      <c r="B88" s="1">
        <v>5411</v>
      </c>
      <c r="C88" s="2" t="s">
        <v>351</v>
      </c>
      <c r="D88" s="2" t="s">
        <v>352</v>
      </c>
      <c r="E88" s="1">
        <v>72</v>
      </c>
      <c r="F88" s="8"/>
      <c r="G88" s="8"/>
    </row>
    <row r="89" spans="1:7" x14ac:dyDescent="0.3">
      <c r="A89" s="7" t="s">
        <v>450</v>
      </c>
      <c r="B89" s="1">
        <v>5421</v>
      </c>
      <c r="C89" s="2" t="s">
        <v>353</v>
      </c>
      <c r="D89" s="2" t="s">
        <v>354</v>
      </c>
      <c r="E89" s="1">
        <v>42</v>
      </c>
      <c r="F89" s="8"/>
      <c r="G89" s="8"/>
    </row>
    <row r="90" spans="1:7" x14ac:dyDescent="0.3">
      <c r="A90" s="7" t="s">
        <v>450</v>
      </c>
      <c r="B90" s="1">
        <v>5431</v>
      </c>
      <c r="C90" s="2" t="s">
        <v>355</v>
      </c>
      <c r="D90" s="2" t="s">
        <v>356</v>
      </c>
      <c r="E90" s="1">
        <v>74</v>
      </c>
      <c r="F90" s="8"/>
      <c r="G90" s="8"/>
    </row>
    <row r="91" spans="1:7" x14ac:dyDescent="0.3">
      <c r="A91" s="7" t="s">
        <v>450</v>
      </c>
      <c r="B91" s="1">
        <v>5441</v>
      </c>
      <c r="C91" s="2" t="s">
        <v>357</v>
      </c>
      <c r="D91" s="2" t="s">
        <v>358</v>
      </c>
      <c r="E91" s="1">
        <v>48</v>
      </c>
      <c r="F91" s="8"/>
      <c r="G91" s="8"/>
    </row>
    <row r="92" spans="1:7" x14ac:dyDescent="0.3">
      <c r="A92" s="7" t="s">
        <v>450</v>
      </c>
      <c r="B92" s="1">
        <v>5451</v>
      </c>
      <c r="C92" s="2" t="s">
        <v>359</v>
      </c>
      <c r="D92" s="2" t="s">
        <v>360</v>
      </c>
      <c r="E92" s="1">
        <v>79</v>
      </c>
      <c r="F92" s="8"/>
      <c r="G92" s="8"/>
    </row>
    <row r="93" spans="1:7" x14ac:dyDescent="0.3">
      <c r="A93" s="7" t="s">
        <v>450</v>
      </c>
      <c r="B93" s="1">
        <v>5461</v>
      </c>
      <c r="C93" s="2" t="s">
        <v>361</v>
      </c>
      <c r="D93" s="2" t="s">
        <v>362</v>
      </c>
      <c r="E93" s="1">
        <v>34</v>
      </c>
      <c r="F93" s="8"/>
      <c r="G93" s="8"/>
    </row>
    <row r="94" spans="1:7" x14ac:dyDescent="0.3">
      <c r="A94" s="7" t="s">
        <v>450</v>
      </c>
      <c r="B94" s="1">
        <v>5501</v>
      </c>
      <c r="C94" s="2" t="s">
        <v>363</v>
      </c>
      <c r="D94" s="2" t="s">
        <v>364</v>
      </c>
      <c r="E94" s="1">
        <v>43</v>
      </c>
      <c r="F94" s="8"/>
      <c r="G94" s="8"/>
    </row>
    <row r="95" spans="1:7" x14ac:dyDescent="0.3">
      <c r="A95" s="7" t="s">
        <v>450</v>
      </c>
      <c r="B95" s="1">
        <v>5511</v>
      </c>
      <c r="C95" s="2" t="s">
        <v>365</v>
      </c>
      <c r="D95" s="2" t="s">
        <v>366</v>
      </c>
      <c r="E95" s="1">
        <v>56</v>
      </c>
      <c r="F95" s="8"/>
      <c r="G95" s="8"/>
    </row>
    <row r="96" spans="1:7" x14ac:dyDescent="0.3">
      <c r="A96" s="7" t="s">
        <v>450</v>
      </c>
      <c r="B96" s="1">
        <v>5521</v>
      </c>
      <c r="C96" s="2" t="s">
        <v>367</v>
      </c>
      <c r="D96" s="2" t="s">
        <v>368</v>
      </c>
      <c r="E96" s="1">
        <v>41</v>
      </c>
      <c r="F96" s="8"/>
      <c r="G96" s="8"/>
    </row>
    <row r="97" spans="1:7" x14ac:dyDescent="0.3">
      <c r="A97" s="7" t="s">
        <v>450</v>
      </c>
      <c r="B97" s="1">
        <v>5601</v>
      </c>
      <c r="C97" s="2" t="s">
        <v>369</v>
      </c>
      <c r="D97" s="2" t="s">
        <v>370</v>
      </c>
      <c r="E97" s="1">
        <v>35</v>
      </c>
      <c r="F97" s="8"/>
      <c r="G97" s="8"/>
    </row>
    <row r="98" spans="1:7" x14ac:dyDescent="0.3">
      <c r="A98" s="7" t="s">
        <v>450</v>
      </c>
      <c r="B98" s="1">
        <v>5611</v>
      </c>
      <c r="C98" s="2" t="s">
        <v>371</v>
      </c>
      <c r="D98" s="2" t="s">
        <v>372</v>
      </c>
      <c r="E98" s="1">
        <v>46</v>
      </c>
      <c r="F98" s="8"/>
      <c r="G98" s="8"/>
    </row>
    <row r="99" spans="1:7" x14ac:dyDescent="0.3">
      <c r="A99" s="7" t="s">
        <v>450</v>
      </c>
      <c r="B99" s="1">
        <v>5621</v>
      </c>
      <c r="C99" s="2" t="s">
        <v>373</v>
      </c>
      <c r="D99" s="2" t="s">
        <v>374</v>
      </c>
      <c r="E99" s="1">
        <v>33</v>
      </c>
      <c r="F99" s="8"/>
      <c r="G99" s="8"/>
    </row>
    <row r="100" spans="1:7" x14ac:dyDescent="0.3">
      <c r="A100" s="7" t="s">
        <v>450</v>
      </c>
      <c r="B100" s="1">
        <v>5631</v>
      </c>
      <c r="C100" s="2" t="s">
        <v>375</v>
      </c>
      <c r="D100" s="2" t="s">
        <v>376</v>
      </c>
      <c r="E100" s="1">
        <v>26</v>
      </c>
      <c r="F100" s="8"/>
      <c r="G100" s="8"/>
    </row>
    <row r="101" spans="1:7" x14ac:dyDescent="0.3">
      <c r="A101" s="7" t="s">
        <v>450</v>
      </c>
      <c r="B101" s="1">
        <v>5701</v>
      </c>
      <c r="C101" s="2" t="s">
        <v>377</v>
      </c>
      <c r="D101" s="2" t="s">
        <v>378</v>
      </c>
      <c r="E101" s="1">
        <v>36</v>
      </c>
      <c r="F101" s="8"/>
      <c r="G101" s="8"/>
    </row>
    <row r="102" spans="1:7" x14ac:dyDescent="0.3">
      <c r="A102" s="7" t="s">
        <v>450</v>
      </c>
      <c r="B102" s="1">
        <v>5711</v>
      </c>
      <c r="C102" s="2" t="s">
        <v>379</v>
      </c>
      <c r="D102" s="2" t="s">
        <v>380</v>
      </c>
      <c r="E102" s="1">
        <v>52</v>
      </c>
      <c r="F102" s="8"/>
      <c r="G102" s="8"/>
    </row>
    <row r="103" spans="1:7" x14ac:dyDescent="0.3">
      <c r="A103" s="7" t="s">
        <v>450</v>
      </c>
      <c r="B103" s="1">
        <v>5721</v>
      </c>
      <c r="C103" s="2" t="s">
        <v>381</v>
      </c>
      <c r="D103" s="2" t="s">
        <v>382</v>
      </c>
      <c r="E103" s="1">
        <v>46</v>
      </c>
      <c r="F103" s="8"/>
      <c r="G103" s="8"/>
    </row>
    <row r="104" spans="1:7" x14ac:dyDescent="0.3">
      <c r="A104" s="7" t="s">
        <v>450</v>
      </c>
      <c r="B104" s="1">
        <v>5731</v>
      </c>
      <c r="C104" s="2" t="s">
        <v>383</v>
      </c>
      <c r="D104" s="2" t="s">
        <v>384</v>
      </c>
      <c r="E104" s="1">
        <v>32</v>
      </c>
      <c r="F104" s="8"/>
      <c r="G104" s="8"/>
    </row>
    <row r="105" spans="1:7" x14ac:dyDescent="0.3">
      <c r="A105" s="7" t="s">
        <v>450</v>
      </c>
      <c r="B105" s="1">
        <v>5801</v>
      </c>
      <c r="C105" s="2" t="s">
        <v>385</v>
      </c>
      <c r="D105" s="2" t="s">
        <v>386</v>
      </c>
      <c r="E105" s="1">
        <v>14</v>
      </c>
      <c r="F105" s="8"/>
      <c r="G105" s="8"/>
    </row>
    <row r="106" spans="1:7" x14ac:dyDescent="0.3">
      <c r="A106" s="7" t="s">
        <v>450</v>
      </c>
      <c r="B106" s="1">
        <v>5811</v>
      </c>
      <c r="C106" s="2" t="s">
        <v>387</v>
      </c>
      <c r="D106" s="2" t="s">
        <v>388</v>
      </c>
      <c r="E106" s="1">
        <v>53</v>
      </c>
      <c r="F106" s="23"/>
      <c r="G106" s="23"/>
    </row>
    <row r="107" spans="1:7" x14ac:dyDescent="0.3">
      <c r="A107" s="7" t="s">
        <v>450</v>
      </c>
      <c r="B107" s="1">
        <v>5821</v>
      </c>
      <c r="C107" s="2" t="s">
        <v>389</v>
      </c>
      <c r="D107" s="2" t="s">
        <v>390</v>
      </c>
      <c r="E107" s="1">
        <v>54</v>
      </c>
      <c r="F107" s="8"/>
      <c r="G107" s="8"/>
    </row>
    <row r="108" spans="1:7" x14ac:dyDescent="0.3">
      <c r="A108" s="7" t="s">
        <v>450</v>
      </c>
      <c r="B108" s="1">
        <v>5901</v>
      </c>
      <c r="C108" s="2" t="s">
        <v>391</v>
      </c>
      <c r="D108" s="2" t="s">
        <v>392</v>
      </c>
      <c r="E108" s="1">
        <v>375</v>
      </c>
      <c r="F108" s="22">
        <v>1</v>
      </c>
      <c r="G108" s="22">
        <v>1</v>
      </c>
    </row>
    <row r="109" spans="1:7" x14ac:dyDescent="0.3">
      <c r="A109" s="7" t="s">
        <v>451</v>
      </c>
      <c r="B109" s="1">
        <v>6001</v>
      </c>
      <c r="C109" s="2" t="s">
        <v>393</v>
      </c>
      <c r="D109" s="2" t="s">
        <v>394</v>
      </c>
      <c r="E109" s="1">
        <v>224</v>
      </c>
      <c r="F109" s="8"/>
      <c r="G109" s="8"/>
    </row>
    <row r="110" spans="1:7" x14ac:dyDescent="0.3">
      <c r="A110" s="7" t="s">
        <v>451</v>
      </c>
      <c r="B110" s="1">
        <v>6011</v>
      </c>
      <c r="C110" s="2" t="s">
        <v>395</v>
      </c>
      <c r="D110" s="2" t="s">
        <v>396</v>
      </c>
      <c r="E110" s="1">
        <v>689</v>
      </c>
      <c r="F110" s="8"/>
      <c r="G110" s="8"/>
    </row>
    <row r="111" spans="1:7" x14ac:dyDescent="0.3">
      <c r="A111" s="7" t="s">
        <v>451</v>
      </c>
      <c r="B111" s="1">
        <v>6021</v>
      </c>
      <c r="C111" s="2" t="s">
        <v>397</v>
      </c>
      <c r="D111" s="2" t="s">
        <v>398</v>
      </c>
      <c r="E111" s="1">
        <v>943</v>
      </c>
      <c r="F111" s="8"/>
      <c r="G111" s="8"/>
    </row>
    <row r="112" spans="1:7" x14ac:dyDescent="0.3">
      <c r="A112" s="7" t="s">
        <v>451</v>
      </c>
      <c r="B112" s="1">
        <v>6031</v>
      </c>
      <c r="C112" s="2" t="s">
        <v>399</v>
      </c>
      <c r="D112" s="2" t="s">
        <v>400</v>
      </c>
      <c r="E112" s="1">
        <v>1100</v>
      </c>
      <c r="F112" s="8"/>
      <c r="G112" s="8"/>
    </row>
    <row r="113" spans="1:7" x14ac:dyDescent="0.3">
      <c r="A113" s="7" t="s">
        <v>451</v>
      </c>
      <c r="B113" s="1">
        <v>6101</v>
      </c>
      <c r="C113" s="2" t="s">
        <v>401</v>
      </c>
      <c r="D113" s="2" t="s">
        <v>402</v>
      </c>
      <c r="E113" s="1">
        <v>205</v>
      </c>
      <c r="F113" s="8"/>
      <c r="G113" s="8"/>
    </row>
    <row r="114" spans="1:7" x14ac:dyDescent="0.3">
      <c r="A114" s="7" t="s">
        <v>451</v>
      </c>
      <c r="B114" s="1">
        <v>6111</v>
      </c>
      <c r="C114" s="2" t="s">
        <v>403</v>
      </c>
      <c r="D114" s="2" t="s">
        <v>404</v>
      </c>
      <c r="E114" s="1">
        <v>587</v>
      </c>
      <c r="F114" s="8"/>
      <c r="G114" s="8"/>
    </row>
    <row r="115" spans="1:7" x14ac:dyDescent="0.3">
      <c r="A115" s="7" t="s">
        <v>451</v>
      </c>
      <c r="B115" s="1">
        <v>6121</v>
      </c>
      <c r="C115" s="2" t="s">
        <v>405</v>
      </c>
      <c r="D115" s="2" t="s">
        <v>406</v>
      </c>
      <c r="E115" s="1">
        <v>931</v>
      </c>
      <c r="F115" s="8"/>
      <c r="G115" s="8"/>
    </row>
    <row r="116" spans="1:7" x14ac:dyDescent="0.3">
      <c r="A116" s="7" t="s">
        <v>451</v>
      </c>
      <c r="B116" s="1">
        <v>6131</v>
      </c>
      <c r="C116" s="2" t="s">
        <v>407</v>
      </c>
      <c r="D116" s="2" t="s">
        <v>408</v>
      </c>
      <c r="E116" s="1">
        <v>1203</v>
      </c>
      <c r="F116" s="8"/>
      <c r="G116" s="8"/>
    </row>
    <row r="117" spans="1:7" x14ac:dyDescent="0.3">
      <c r="A117" s="7" t="s">
        <v>451</v>
      </c>
      <c r="B117" s="1">
        <v>6201</v>
      </c>
      <c r="C117" s="2" t="s">
        <v>409</v>
      </c>
      <c r="D117" s="2" t="s">
        <v>410</v>
      </c>
      <c r="E117" s="1">
        <v>211</v>
      </c>
      <c r="F117" s="8"/>
      <c r="G117" s="8"/>
    </row>
    <row r="118" spans="1:7" x14ac:dyDescent="0.3">
      <c r="A118" s="7" t="s">
        <v>451</v>
      </c>
      <c r="B118" s="1">
        <v>6211</v>
      </c>
      <c r="C118" s="2" t="s">
        <v>411</v>
      </c>
      <c r="D118" s="2" t="s">
        <v>412</v>
      </c>
      <c r="E118" s="1">
        <v>706</v>
      </c>
      <c r="F118" s="8"/>
      <c r="G118" s="8"/>
    </row>
    <row r="119" spans="1:7" x14ac:dyDescent="0.3">
      <c r="A119" s="7" t="s">
        <v>451</v>
      </c>
      <c r="B119" s="19">
        <v>6221</v>
      </c>
      <c r="C119" s="20" t="s">
        <v>413</v>
      </c>
      <c r="D119" s="20" t="s">
        <v>414</v>
      </c>
      <c r="E119" s="19">
        <v>989</v>
      </c>
      <c r="F119" s="8"/>
      <c r="G119" s="8"/>
    </row>
    <row r="120" spans="1:7" x14ac:dyDescent="0.3">
      <c r="A120" s="7" t="s">
        <v>451</v>
      </c>
      <c r="B120" s="19">
        <v>6231</v>
      </c>
      <c r="C120" s="20" t="s">
        <v>415</v>
      </c>
      <c r="D120" s="20" t="s">
        <v>416</v>
      </c>
      <c r="E120" s="19">
        <v>1153</v>
      </c>
      <c r="F120" s="8"/>
      <c r="G120" s="8"/>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H93"/>
  <sheetViews>
    <sheetView workbookViewId="0">
      <pane ySplit="1" topLeftCell="A8" activePane="bottomLeft" state="frozen"/>
      <selection pane="bottomLeft" activeCell="B19" sqref="B19"/>
    </sheetView>
  </sheetViews>
  <sheetFormatPr defaultRowHeight="14.4" x14ac:dyDescent="0.3"/>
  <cols>
    <col min="1" max="1" width="7.77734375" style="14" customWidth="1"/>
    <col min="2" max="2" width="18.6640625" style="14" customWidth="1"/>
    <col min="3" max="3" width="7.109375" style="14" customWidth="1"/>
    <col min="4" max="4" width="7.5546875" style="14" customWidth="1"/>
    <col min="5" max="5" width="119" style="14" customWidth="1"/>
    <col min="6" max="6" width="9" style="14" customWidth="1"/>
    <col min="7" max="7" width="7.88671875" style="14" customWidth="1"/>
    <col min="8" max="8" width="7.109375" style="14" customWidth="1"/>
    <col min="9" max="16384" width="8.88671875" style="14"/>
  </cols>
  <sheetData>
    <row r="1" spans="1:8" x14ac:dyDescent="0.3">
      <c r="A1" s="13" t="s">
        <v>0</v>
      </c>
      <c r="B1" s="24" t="s">
        <v>1</v>
      </c>
      <c r="C1" s="13" t="s">
        <v>2</v>
      </c>
      <c r="D1" s="13" t="s">
        <v>3</v>
      </c>
      <c r="E1" s="13" t="s">
        <v>4</v>
      </c>
      <c r="F1" s="13" t="s">
        <v>5</v>
      </c>
      <c r="G1" s="13" t="s">
        <v>6</v>
      </c>
      <c r="H1" s="13" t="s">
        <v>7</v>
      </c>
    </row>
    <row r="2" spans="1:8" hidden="1" x14ac:dyDescent="0.3">
      <c r="A2" s="15">
        <v>1</v>
      </c>
      <c r="B2" s="16" t="s">
        <v>456</v>
      </c>
      <c r="C2" s="15">
        <v>1</v>
      </c>
      <c r="D2" s="15">
        <v>100</v>
      </c>
      <c r="E2" s="16" t="s">
        <v>457</v>
      </c>
      <c r="F2" s="15">
        <v>1</v>
      </c>
      <c r="G2" s="15">
        <v>1</v>
      </c>
      <c r="H2" s="15">
        <v>0</v>
      </c>
    </row>
    <row r="3" spans="1:8" hidden="1" x14ac:dyDescent="0.3">
      <c r="A3" s="15">
        <v>7</v>
      </c>
      <c r="B3" s="16" t="s">
        <v>8</v>
      </c>
      <c r="C3" s="15">
        <v>3</v>
      </c>
      <c r="D3" s="15">
        <v>100</v>
      </c>
      <c r="E3" s="16" t="s">
        <v>9</v>
      </c>
      <c r="F3" s="15">
        <v>1</v>
      </c>
      <c r="G3" s="15">
        <v>1</v>
      </c>
      <c r="H3" s="15">
        <v>0</v>
      </c>
    </row>
    <row r="4" spans="1:8" hidden="1" x14ac:dyDescent="0.3">
      <c r="A4" s="15">
        <v>8</v>
      </c>
      <c r="B4" s="16" t="s">
        <v>10</v>
      </c>
      <c r="C4" s="15">
        <v>3</v>
      </c>
      <c r="D4" s="15">
        <v>100</v>
      </c>
      <c r="E4" s="16" t="s">
        <v>11</v>
      </c>
      <c r="F4" s="15">
        <v>1</v>
      </c>
      <c r="G4" s="15">
        <v>1</v>
      </c>
      <c r="H4" s="15">
        <v>0</v>
      </c>
    </row>
    <row r="5" spans="1:8" hidden="1" x14ac:dyDescent="0.3">
      <c r="A5" s="15">
        <v>10</v>
      </c>
      <c r="B5" s="16" t="s">
        <v>12</v>
      </c>
      <c r="C5" s="15">
        <v>2</v>
      </c>
      <c r="D5" s="15">
        <v>100</v>
      </c>
      <c r="E5" s="16" t="s">
        <v>13</v>
      </c>
      <c r="F5" s="15">
        <v>-1</v>
      </c>
      <c r="G5" s="15">
        <v>-1</v>
      </c>
      <c r="H5" s="15">
        <v>0</v>
      </c>
    </row>
    <row r="6" spans="1:8" hidden="1" x14ac:dyDescent="0.3">
      <c r="A6" s="15">
        <v>11</v>
      </c>
      <c r="B6" s="16" t="s">
        <v>14</v>
      </c>
      <c r="C6" s="15">
        <v>2</v>
      </c>
      <c r="D6" s="15">
        <v>100</v>
      </c>
      <c r="E6" s="16" t="s">
        <v>15</v>
      </c>
      <c r="F6" s="15">
        <v>-1</v>
      </c>
      <c r="G6" s="15">
        <v>-1</v>
      </c>
      <c r="H6" s="15">
        <v>0</v>
      </c>
    </row>
    <row r="7" spans="1:8" hidden="1" x14ac:dyDescent="0.3">
      <c r="A7" s="15">
        <v>5001</v>
      </c>
      <c r="B7" s="16" t="s">
        <v>16</v>
      </c>
      <c r="C7" s="15">
        <v>0</v>
      </c>
      <c r="D7" s="15">
        <v>100</v>
      </c>
      <c r="E7" s="16" t="s">
        <v>17</v>
      </c>
      <c r="F7" s="15">
        <v>1</v>
      </c>
      <c r="G7" s="15">
        <v>1</v>
      </c>
      <c r="H7" s="15">
        <v>0</v>
      </c>
    </row>
    <row r="8" spans="1:8" x14ac:dyDescent="0.3">
      <c r="A8" s="15">
        <v>11000</v>
      </c>
      <c r="B8" s="16" t="s">
        <v>18</v>
      </c>
      <c r="C8" s="15">
        <v>0</v>
      </c>
      <c r="D8" s="15">
        <v>100</v>
      </c>
      <c r="E8" s="16" t="s">
        <v>19</v>
      </c>
      <c r="F8" s="15">
        <v>-1</v>
      </c>
      <c r="G8" s="15">
        <v>-1</v>
      </c>
      <c r="H8" s="15">
        <v>0</v>
      </c>
    </row>
    <row r="9" spans="1:8" x14ac:dyDescent="0.3">
      <c r="A9" s="15">
        <v>11010</v>
      </c>
      <c r="B9" s="16" t="s">
        <v>20</v>
      </c>
      <c r="C9" s="15">
        <v>0</v>
      </c>
      <c r="D9" s="15">
        <v>100</v>
      </c>
      <c r="E9" s="16" t="s">
        <v>21</v>
      </c>
      <c r="F9" s="15">
        <v>-1</v>
      </c>
      <c r="G9" s="15">
        <v>-1</v>
      </c>
      <c r="H9" s="15">
        <v>0</v>
      </c>
    </row>
    <row r="10" spans="1:8" x14ac:dyDescent="0.3">
      <c r="A10" s="15">
        <v>11020</v>
      </c>
      <c r="B10" s="16" t="s">
        <v>22</v>
      </c>
      <c r="C10" s="15">
        <v>0</v>
      </c>
      <c r="D10" s="15">
        <v>100</v>
      </c>
      <c r="E10" s="16" t="s">
        <v>23</v>
      </c>
      <c r="F10" s="15">
        <v>-1</v>
      </c>
      <c r="G10" s="15">
        <v>-1</v>
      </c>
      <c r="H10" s="15">
        <v>0</v>
      </c>
    </row>
    <row r="11" spans="1:8" x14ac:dyDescent="0.3">
      <c r="A11" s="15">
        <v>11030</v>
      </c>
      <c r="B11" s="16" t="s">
        <v>24</v>
      </c>
      <c r="C11" s="15">
        <v>0</v>
      </c>
      <c r="D11" s="15">
        <v>100</v>
      </c>
      <c r="E11" s="16" t="s">
        <v>25</v>
      </c>
      <c r="F11" s="15">
        <v>-1</v>
      </c>
      <c r="G11" s="15">
        <v>-1</v>
      </c>
      <c r="H11" s="15">
        <v>0</v>
      </c>
    </row>
    <row r="12" spans="1:8" x14ac:dyDescent="0.3">
      <c r="A12" s="15">
        <v>11100</v>
      </c>
      <c r="B12" s="16" t="s">
        <v>26</v>
      </c>
      <c r="C12" s="15">
        <v>0</v>
      </c>
      <c r="D12" s="15">
        <v>100</v>
      </c>
      <c r="E12" s="16" t="s">
        <v>27</v>
      </c>
      <c r="F12" s="15">
        <v>-1</v>
      </c>
      <c r="G12" s="15">
        <v>-1</v>
      </c>
      <c r="H12" s="15">
        <v>0</v>
      </c>
    </row>
    <row r="13" spans="1:8" x14ac:dyDescent="0.3">
      <c r="A13" s="15">
        <v>11110</v>
      </c>
      <c r="B13" s="16" t="s">
        <v>28</v>
      </c>
      <c r="C13" s="15">
        <v>0</v>
      </c>
      <c r="D13" s="15">
        <v>100</v>
      </c>
      <c r="E13" s="16" t="s">
        <v>29</v>
      </c>
      <c r="F13" s="15">
        <v>-1</v>
      </c>
      <c r="G13" s="15">
        <v>-1</v>
      </c>
      <c r="H13" s="15">
        <v>0</v>
      </c>
    </row>
    <row r="14" spans="1:8" x14ac:dyDescent="0.3">
      <c r="A14" s="15">
        <v>11120</v>
      </c>
      <c r="B14" s="16" t="s">
        <v>30</v>
      </c>
      <c r="C14" s="15">
        <v>0</v>
      </c>
      <c r="D14" s="15">
        <v>100</v>
      </c>
      <c r="E14" s="16" t="s">
        <v>31</v>
      </c>
      <c r="F14" s="15">
        <v>-1</v>
      </c>
      <c r="G14" s="15">
        <v>-1</v>
      </c>
      <c r="H14" s="15">
        <v>0</v>
      </c>
    </row>
    <row r="15" spans="1:8" x14ac:dyDescent="0.3">
      <c r="A15" s="15">
        <v>11130</v>
      </c>
      <c r="B15" s="16" t="s">
        <v>32</v>
      </c>
      <c r="C15" s="15">
        <v>0</v>
      </c>
      <c r="D15" s="15">
        <v>100</v>
      </c>
      <c r="E15" s="16" t="s">
        <v>33</v>
      </c>
      <c r="F15" s="15">
        <v>-1</v>
      </c>
      <c r="G15" s="15">
        <v>-1</v>
      </c>
      <c r="H15" s="15">
        <v>0</v>
      </c>
    </row>
    <row r="16" spans="1:8" x14ac:dyDescent="0.3">
      <c r="A16" s="15">
        <v>11200</v>
      </c>
      <c r="B16" s="16" t="s">
        <v>34</v>
      </c>
      <c r="C16" s="15">
        <v>0</v>
      </c>
      <c r="D16" s="15">
        <v>100</v>
      </c>
      <c r="E16" s="16" t="s">
        <v>35</v>
      </c>
      <c r="F16" s="15">
        <v>-1</v>
      </c>
      <c r="G16" s="15">
        <v>-1</v>
      </c>
      <c r="H16" s="15">
        <v>0</v>
      </c>
    </row>
    <row r="17" spans="1:8" x14ac:dyDescent="0.3">
      <c r="A17" s="15">
        <v>11210</v>
      </c>
      <c r="B17" s="16" t="s">
        <v>478</v>
      </c>
      <c r="C17" s="15">
        <v>0</v>
      </c>
      <c r="D17" s="15">
        <v>100</v>
      </c>
      <c r="E17" s="16" t="s">
        <v>37</v>
      </c>
      <c r="F17" s="15">
        <v>-1</v>
      </c>
      <c r="G17" s="15">
        <v>-1</v>
      </c>
      <c r="H17" s="15">
        <v>0</v>
      </c>
    </row>
    <row r="18" spans="1:8" x14ac:dyDescent="0.3">
      <c r="A18" s="15">
        <v>11220</v>
      </c>
      <c r="B18" s="16" t="s">
        <v>38</v>
      </c>
      <c r="C18" s="15">
        <v>0</v>
      </c>
      <c r="D18" s="15">
        <v>100</v>
      </c>
      <c r="E18" s="16" t="s">
        <v>39</v>
      </c>
      <c r="F18" s="15">
        <v>-1</v>
      </c>
      <c r="G18" s="15">
        <v>-1</v>
      </c>
      <c r="H18" s="15">
        <v>0</v>
      </c>
    </row>
    <row r="19" spans="1:8" x14ac:dyDescent="0.3">
      <c r="A19" s="15">
        <v>11230</v>
      </c>
      <c r="B19" s="16" t="s">
        <v>40</v>
      </c>
      <c r="C19" s="15">
        <v>0</v>
      </c>
      <c r="D19" s="15">
        <v>100</v>
      </c>
      <c r="E19" s="16" t="s">
        <v>41</v>
      </c>
      <c r="F19" s="15">
        <v>-1</v>
      </c>
      <c r="G19" s="15">
        <v>-1</v>
      </c>
      <c r="H19" s="15">
        <v>0</v>
      </c>
    </row>
    <row r="20" spans="1:8" x14ac:dyDescent="0.3">
      <c r="A20" s="15">
        <v>11300</v>
      </c>
      <c r="B20" s="16" t="s">
        <v>42</v>
      </c>
      <c r="C20" s="15">
        <v>0</v>
      </c>
      <c r="D20" s="15">
        <v>100</v>
      </c>
      <c r="E20" s="16" t="s">
        <v>43</v>
      </c>
      <c r="F20" s="15">
        <v>-1</v>
      </c>
      <c r="G20" s="15">
        <v>-1</v>
      </c>
      <c r="H20" s="15">
        <v>0</v>
      </c>
    </row>
    <row r="21" spans="1:8" x14ac:dyDescent="0.3">
      <c r="A21" s="15">
        <v>11310</v>
      </c>
      <c r="B21" s="16" t="s">
        <v>44</v>
      </c>
      <c r="C21" s="15">
        <v>0</v>
      </c>
      <c r="D21" s="15">
        <v>100</v>
      </c>
      <c r="E21" s="16" t="s">
        <v>45</v>
      </c>
      <c r="F21" s="15">
        <v>-1</v>
      </c>
      <c r="G21" s="15">
        <v>-1</v>
      </c>
      <c r="H21" s="15">
        <v>0</v>
      </c>
    </row>
    <row r="22" spans="1:8" x14ac:dyDescent="0.3">
      <c r="A22" s="15">
        <v>11320</v>
      </c>
      <c r="B22" s="16" t="s">
        <v>46</v>
      </c>
      <c r="C22" s="15">
        <v>0</v>
      </c>
      <c r="D22" s="15">
        <v>100</v>
      </c>
      <c r="E22" s="16" t="s">
        <v>47</v>
      </c>
      <c r="F22" s="15">
        <v>-1</v>
      </c>
      <c r="G22" s="15">
        <v>-1</v>
      </c>
      <c r="H22" s="15">
        <v>0</v>
      </c>
    </row>
    <row r="23" spans="1:8" x14ac:dyDescent="0.3">
      <c r="A23" s="15">
        <v>11330</v>
      </c>
      <c r="B23" s="16" t="s">
        <v>48</v>
      </c>
      <c r="C23" s="15">
        <v>0</v>
      </c>
      <c r="D23" s="15">
        <v>100</v>
      </c>
      <c r="E23" s="16" t="s">
        <v>49</v>
      </c>
      <c r="F23" s="15">
        <v>-1</v>
      </c>
      <c r="G23" s="15">
        <v>-1</v>
      </c>
      <c r="H23" s="15">
        <v>0</v>
      </c>
    </row>
    <row r="24" spans="1:8" x14ac:dyDescent="0.3">
      <c r="A24" s="15">
        <v>11400</v>
      </c>
      <c r="B24" s="16" t="s">
        <v>50</v>
      </c>
      <c r="C24" s="15">
        <v>0</v>
      </c>
      <c r="D24" s="15">
        <v>100</v>
      </c>
      <c r="E24" s="16" t="s">
        <v>51</v>
      </c>
      <c r="F24" s="15">
        <v>-1</v>
      </c>
      <c r="G24" s="15">
        <v>-1</v>
      </c>
      <c r="H24" s="15">
        <v>0</v>
      </c>
    </row>
    <row r="25" spans="1:8" x14ac:dyDescent="0.3">
      <c r="A25" s="15">
        <v>11410</v>
      </c>
      <c r="B25" s="16" t="s">
        <v>52</v>
      </c>
      <c r="C25" s="15">
        <v>0</v>
      </c>
      <c r="D25" s="15">
        <v>100</v>
      </c>
      <c r="E25" s="16" t="s">
        <v>53</v>
      </c>
      <c r="F25" s="15">
        <v>-1</v>
      </c>
      <c r="G25" s="15">
        <v>-1</v>
      </c>
      <c r="H25" s="15">
        <v>0</v>
      </c>
    </row>
    <row r="26" spans="1:8" x14ac:dyDescent="0.3">
      <c r="A26" s="15">
        <v>11420</v>
      </c>
      <c r="B26" s="16" t="s">
        <v>54</v>
      </c>
      <c r="C26" s="15">
        <v>0</v>
      </c>
      <c r="D26" s="15">
        <v>100</v>
      </c>
      <c r="E26" s="16" t="s">
        <v>55</v>
      </c>
      <c r="F26" s="15">
        <v>-1</v>
      </c>
      <c r="G26" s="15">
        <v>-1</v>
      </c>
      <c r="H26" s="15">
        <v>0</v>
      </c>
    </row>
    <row r="27" spans="1:8" x14ac:dyDescent="0.3">
      <c r="A27" s="15">
        <v>11430</v>
      </c>
      <c r="B27" s="16" t="s">
        <v>56</v>
      </c>
      <c r="C27" s="15">
        <v>0</v>
      </c>
      <c r="D27" s="15">
        <v>100</v>
      </c>
      <c r="E27" s="16" t="s">
        <v>57</v>
      </c>
      <c r="F27" s="15">
        <v>-1</v>
      </c>
      <c r="G27" s="15">
        <v>-1</v>
      </c>
      <c r="H27" s="15">
        <v>0</v>
      </c>
    </row>
    <row r="28" spans="1:8" hidden="1" x14ac:dyDescent="0.3">
      <c r="A28" s="15">
        <v>12021</v>
      </c>
      <c r="B28" s="16" t="s">
        <v>58</v>
      </c>
      <c r="C28" s="15">
        <v>0</v>
      </c>
      <c r="D28" s="15">
        <v>100</v>
      </c>
      <c r="E28" s="16" t="s">
        <v>59</v>
      </c>
      <c r="F28" s="15">
        <v>1</v>
      </c>
      <c r="G28" s="15">
        <v>1</v>
      </c>
      <c r="H28" s="15">
        <v>0</v>
      </c>
    </row>
    <row r="29" spans="1:8" hidden="1" x14ac:dyDescent="0.3">
      <c r="A29" s="15">
        <v>12022</v>
      </c>
      <c r="B29" s="16" t="s">
        <v>60</v>
      </c>
      <c r="C29" s="15">
        <v>0</v>
      </c>
      <c r="D29" s="15">
        <v>100</v>
      </c>
      <c r="E29" s="16" t="s">
        <v>61</v>
      </c>
      <c r="F29" s="15">
        <v>1</v>
      </c>
      <c r="G29" s="15">
        <v>1</v>
      </c>
      <c r="H29" s="15">
        <v>0</v>
      </c>
    </row>
    <row r="30" spans="1:8" hidden="1" x14ac:dyDescent="0.3">
      <c r="A30" s="15">
        <v>12023</v>
      </c>
      <c r="B30" s="16" t="s">
        <v>62</v>
      </c>
      <c r="C30" s="15">
        <v>0</v>
      </c>
      <c r="D30" s="15">
        <v>100</v>
      </c>
      <c r="E30" s="16" t="s">
        <v>63</v>
      </c>
      <c r="F30" s="15">
        <v>1</v>
      </c>
      <c r="G30" s="15">
        <v>1</v>
      </c>
      <c r="H30" s="15">
        <v>0</v>
      </c>
    </row>
    <row r="31" spans="1:8" hidden="1" x14ac:dyDescent="0.3">
      <c r="A31" s="15">
        <v>12042</v>
      </c>
      <c r="B31" s="16" t="s">
        <v>64</v>
      </c>
      <c r="C31" s="15">
        <v>0</v>
      </c>
      <c r="D31" s="15">
        <v>100</v>
      </c>
      <c r="E31" s="16" t="s">
        <v>65</v>
      </c>
      <c r="F31" s="15">
        <v>1</v>
      </c>
      <c r="G31" s="15">
        <v>1</v>
      </c>
      <c r="H31" s="15">
        <v>0</v>
      </c>
    </row>
    <row r="32" spans="1:8" hidden="1" x14ac:dyDescent="0.3">
      <c r="A32" s="15">
        <v>12043</v>
      </c>
      <c r="B32" s="16" t="s">
        <v>66</v>
      </c>
      <c r="C32" s="15">
        <v>0</v>
      </c>
      <c r="D32" s="15">
        <v>100</v>
      </c>
      <c r="E32" s="16" t="s">
        <v>67</v>
      </c>
      <c r="F32" s="15">
        <v>1</v>
      </c>
      <c r="G32" s="15">
        <v>1</v>
      </c>
      <c r="H32" s="15">
        <v>0</v>
      </c>
    </row>
    <row r="33" spans="1:8" hidden="1" x14ac:dyDescent="0.3">
      <c r="A33" s="15">
        <v>12051</v>
      </c>
      <c r="B33" s="16" t="s">
        <v>68</v>
      </c>
      <c r="C33" s="15">
        <v>0</v>
      </c>
      <c r="D33" s="15">
        <v>100</v>
      </c>
      <c r="E33" s="16" t="s">
        <v>69</v>
      </c>
      <c r="F33" s="15">
        <v>1</v>
      </c>
      <c r="G33" s="15">
        <v>1</v>
      </c>
      <c r="H33" s="15">
        <v>0</v>
      </c>
    </row>
    <row r="34" spans="1:8" hidden="1" x14ac:dyDescent="0.3">
      <c r="A34" s="15">
        <v>12052</v>
      </c>
      <c r="B34" s="16" t="s">
        <v>70</v>
      </c>
      <c r="C34" s="15">
        <v>0</v>
      </c>
      <c r="D34" s="15">
        <v>100</v>
      </c>
      <c r="E34" s="16" t="s">
        <v>71</v>
      </c>
      <c r="F34" s="15">
        <v>1</v>
      </c>
      <c r="G34" s="15">
        <v>1</v>
      </c>
      <c r="H34" s="15">
        <v>0</v>
      </c>
    </row>
    <row r="35" spans="1:8" hidden="1" x14ac:dyDescent="0.3">
      <c r="A35" s="15">
        <v>12053</v>
      </c>
      <c r="B35" s="16" t="s">
        <v>72</v>
      </c>
      <c r="C35" s="15">
        <v>0</v>
      </c>
      <c r="D35" s="15">
        <v>100</v>
      </c>
      <c r="E35" s="16" t="s">
        <v>73</v>
      </c>
      <c r="F35" s="15">
        <v>1</v>
      </c>
      <c r="G35" s="15">
        <v>1</v>
      </c>
      <c r="H35" s="15">
        <v>0</v>
      </c>
    </row>
    <row r="36" spans="1:8" hidden="1" x14ac:dyDescent="0.3">
      <c r="A36" s="15">
        <v>13001</v>
      </c>
      <c r="B36" s="16" t="s">
        <v>74</v>
      </c>
      <c r="C36" s="15">
        <v>0</v>
      </c>
      <c r="D36" s="15">
        <v>100</v>
      </c>
      <c r="E36" s="16" t="s">
        <v>75</v>
      </c>
      <c r="F36" s="15">
        <v>1</v>
      </c>
      <c r="G36" s="15">
        <v>1</v>
      </c>
      <c r="H36" s="15">
        <v>0</v>
      </c>
    </row>
    <row r="37" spans="1:8" hidden="1" x14ac:dyDescent="0.3">
      <c r="A37" s="15">
        <v>13011</v>
      </c>
      <c r="B37" s="16" t="s">
        <v>76</v>
      </c>
      <c r="C37" s="15">
        <v>0</v>
      </c>
      <c r="D37" s="15">
        <v>100</v>
      </c>
      <c r="E37" s="16" t="s">
        <v>77</v>
      </c>
      <c r="F37" s="15">
        <v>1</v>
      </c>
      <c r="G37" s="15">
        <v>1</v>
      </c>
      <c r="H37" s="15">
        <v>0</v>
      </c>
    </row>
    <row r="38" spans="1:8" hidden="1" x14ac:dyDescent="0.3">
      <c r="A38" s="15">
        <v>13021</v>
      </c>
      <c r="B38" s="16" t="s">
        <v>78</v>
      </c>
      <c r="C38" s="15">
        <v>0</v>
      </c>
      <c r="D38" s="15">
        <v>100</v>
      </c>
      <c r="E38" s="16" t="s">
        <v>79</v>
      </c>
      <c r="F38" s="15">
        <v>1</v>
      </c>
      <c r="G38" s="15">
        <v>1</v>
      </c>
      <c r="H38" s="15">
        <v>0</v>
      </c>
    </row>
    <row r="39" spans="1:8" hidden="1" x14ac:dyDescent="0.3">
      <c r="A39" s="15">
        <v>13031</v>
      </c>
      <c r="B39" s="16" t="s">
        <v>80</v>
      </c>
      <c r="C39" s="15">
        <v>0</v>
      </c>
      <c r="D39" s="15">
        <v>100</v>
      </c>
      <c r="E39" s="16" t="s">
        <v>81</v>
      </c>
      <c r="F39" s="15">
        <v>1</v>
      </c>
      <c r="G39" s="15">
        <v>1</v>
      </c>
      <c r="H39" s="15">
        <v>0</v>
      </c>
    </row>
    <row r="40" spans="1:8" hidden="1" x14ac:dyDescent="0.3">
      <c r="A40" s="15">
        <v>13101</v>
      </c>
      <c r="B40" s="16" t="s">
        <v>82</v>
      </c>
      <c r="C40" s="15">
        <v>0</v>
      </c>
      <c r="D40" s="15">
        <v>100</v>
      </c>
      <c r="E40" s="16" t="s">
        <v>83</v>
      </c>
      <c r="F40" s="15">
        <v>1</v>
      </c>
      <c r="G40" s="15">
        <v>1</v>
      </c>
      <c r="H40" s="15">
        <v>0</v>
      </c>
    </row>
    <row r="41" spans="1:8" hidden="1" x14ac:dyDescent="0.3">
      <c r="A41" s="15">
        <v>13111</v>
      </c>
      <c r="B41" s="16" t="s">
        <v>84</v>
      </c>
      <c r="C41" s="15">
        <v>0</v>
      </c>
      <c r="D41" s="15">
        <v>100</v>
      </c>
      <c r="E41" s="16" t="s">
        <v>85</v>
      </c>
      <c r="F41" s="15">
        <v>1</v>
      </c>
      <c r="G41" s="15">
        <v>1</v>
      </c>
      <c r="H41" s="15">
        <v>0</v>
      </c>
    </row>
    <row r="42" spans="1:8" hidden="1" x14ac:dyDescent="0.3">
      <c r="A42" s="15">
        <v>13121</v>
      </c>
      <c r="B42" s="16" t="s">
        <v>86</v>
      </c>
      <c r="C42" s="15">
        <v>0</v>
      </c>
      <c r="D42" s="15">
        <v>100</v>
      </c>
      <c r="E42" s="16" t="s">
        <v>87</v>
      </c>
      <c r="F42" s="15">
        <v>1</v>
      </c>
      <c r="G42" s="15">
        <v>1</v>
      </c>
      <c r="H42" s="15">
        <v>0</v>
      </c>
    </row>
    <row r="43" spans="1:8" hidden="1" x14ac:dyDescent="0.3">
      <c r="A43" s="15">
        <v>13141</v>
      </c>
      <c r="B43" s="16" t="s">
        <v>88</v>
      </c>
      <c r="C43" s="15">
        <v>0</v>
      </c>
      <c r="D43" s="15">
        <v>100</v>
      </c>
      <c r="E43" s="16" t="s">
        <v>89</v>
      </c>
      <c r="F43" s="15">
        <v>1</v>
      </c>
      <c r="G43" s="15">
        <v>1</v>
      </c>
      <c r="H43" s="15">
        <v>0</v>
      </c>
    </row>
    <row r="44" spans="1:8" hidden="1" x14ac:dyDescent="0.3">
      <c r="A44" s="15">
        <v>13201</v>
      </c>
      <c r="B44" s="16" t="s">
        <v>90</v>
      </c>
      <c r="C44" s="15">
        <v>0</v>
      </c>
      <c r="D44" s="15">
        <v>100</v>
      </c>
      <c r="E44" s="16" t="s">
        <v>91</v>
      </c>
      <c r="F44" s="15">
        <v>1</v>
      </c>
      <c r="G44" s="15">
        <v>1</v>
      </c>
      <c r="H44" s="15">
        <v>0</v>
      </c>
    </row>
    <row r="45" spans="1:8" hidden="1" x14ac:dyDescent="0.3">
      <c r="A45" s="15">
        <v>13211</v>
      </c>
      <c r="B45" s="16" t="s">
        <v>92</v>
      </c>
      <c r="C45" s="15">
        <v>0</v>
      </c>
      <c r="D45" s="15">
        <v>100</v>
      </c>
      <c r="E45" s="16" t="s">
        <v>93</v>
      </c>
      <c r="F45" s="15">
        <v>1</v>
      </c>
      <c r="G45" s="15">
        <v>1</v>
      </c>
      <c r="H45" s="15">
        <v>0</v>
      </c>
    </row>
    <row r="46" spans="1:8" hidden="1" x14ac:dyDescent="0.3">
      <c r="A46" s="15">
        <v>13221</v>
      </c>
      <c r="B46" s="16" t="s">
        <v>94</v>
      </c>
      <c r="C46" s="15">
        <v>0</v>
      </c>
      <c r="D46" s="15">
        <v>100</v>
      </c>
      <c r="E46" s="16" t="s">
        <v>95</v>
      </c>
      <c r="F46" s="15">
        <v>1</v>
      </c>
      <c r="G46" s="15">
        <v>1</v>
      </c>
      <c r="H46" s="15">
        <v>0</v>
      </c>
    </row>
    <row r="47" spans="1:8" hidden="1" x14ac:dyDescent="0.3">
      <c r="A47" s="15">
        <v>13301</v>
      </c>
      <c r="B47" s="16" t="s">
        <v>96</v>
      </c>
      <c r="C47" s="15">
        <v>0</v>
      </c>
      <c r="D47" s="15">
        <v>100</v>
      </c>
      <c r="E47" s="16" t="s">
        <v>97</v>
      </c>
      <c r="F47" s="15">
        <v>1</v>
      </c>
      <c r="G47" s="15">
        <v>1</v>
      </c>
      <c r="H47" s="15">
        <v>0</v>
      </c>
    </row>
    <row r="48" spans="1:8" hidden="1" x14ac:dyDescent="0.3">
      <c r="A48" s="15">
        <v>13311</v>
      </c>
      <c r="B48" s="16" t="s">
        <v>98</v>
      </c>
      <c r="C48" s="15">
        <v>0</v>
      </c>
      <c r="D48" s="15">
        <v>100</v>
      </c>
      <c r="E48" s="16" t="s">
        <v>99</v>
      </c>
      <c r="F48" s="15">
        <v>1</v>
      </c>
      <c r="G48" s="15">
        <v>1</v>
      </c>
      <c r="H48" s="15">
        <v>0</v>
      </c>
    </row>
    <row r="49" spans="1:8" hidden="1" x14ac:dyDescent="0.3">
      <c r="A49" s="15">
        <v>13321</v>
      </c>
      <c r="B49" s="16" t="s">
        <v>100</v>
      </c>
      <c r="C49" s="15">
        <v>0</v>
      </c>
      <c r="D49" s="15">
        <v>100</v>
      </c>
      <c r="E49" s="16" t="s">
        <v>101</v>
      </c>
      <c r="F49" s="15">
        <v>1</v>
      </c>
      <c r="G49" s="15">
        <v>1</v>
      </c>
      <c r="H49" s="15">
        <v>0</v>
      </c>
    </row>
    <row r="50" spans="1:8" hidden="1" x14ac:dyDescent="0.3">
      <c r="A50" s="15">
        <v>13331</v>
      </c>
      <c r="B50" s="16" t="s">
        <v>102</v>
      </c>
      <c r="C50" s="15">
        <v>0</v>
      </c>
      <c r="D50" s="15">
        <v>100</v>
      </c>
      <c r="E50" s="16" t="s">
        <v>103</v>
      </c>
      <c r="F50" s="15">
        <v>1</v>
      </c>
      <c r="G50" s="15">
        <v>1</v>
      </c>
      <c r="H50" s="15">
        <v>0</v>
      </c>
    </row>
    <row r="51" spans="1:8" hidden="1" x14ac:dyDescent="0.3">
      <c r="A51" s="15">
        <v>14101</v>
      </c>
      <c r="B51" s="16" t="s">
        <v>104</v>
      </c>
      <c r="C51" s="15">
        <v>0</v>
      </c>
      <c r="D51" s="15">
        <v>100</v>
      </c>
      <c r="E51" s="16" t="s">
        <v>105</v>
      </c>
      <c r="F51" s="15">
        <v>1</v>
      </c>
      <c r="G51" s="15">
        <v>1</v>
      </c>
      <c r="H51" s="15">
        <v>0</v>
      </c>
    </row>
    <row r="52" spans="1:8" hidden="1" x14ac:dyDescent="0.3">
      <c r="A52" s="15">
        <v>14111</v>
      </c>
      <c r="B52" s="16" t="s">
        <v>106</v>
      </c>
      <c r="C52" s="15">
        <v>0</v>
      </c>
      <c r="D52" s="15">
        <v>100</v>
      </c>
      <c r="E52" s="16" t="s">
        <v>107</v>
      </c>
      <c r="F52" s="15">
        <v>1</v>
      </c>
      <c r="G52" s="15">
        <v>1</v>
      </c>
      <c r="H52" s="15">
        <v>0</v>
      </c>
    </row>
    <row r="53" spans="1:8" hidden="1" x14ac:dyDescent="0.3">
      <c r="A53" s="15">
        <v>14121</v>
      </c>
      <c r="B53" s="16" t="s">
        <v>108</v>
      </c>
      <c r="C53" s="15">
        <v>0</v>
      </c>
      <c r="D53" s="15">
        <v>100</v>
      </c>
      <c r="E53" s="16" t="s">
        <v>109</v>
      </c>
      <c r="F53" s="15">
        <v>1</v>
      </c>
      <c r="G53" s="15">
        <v>1</v>
      </c>
      <c r="H53" s="15">
        <v>0</v>
      </c>
    </row>
    <row r="54" spans="1:8" hidden="1" x14ac:dyDescent="0.3">
      <c r="A54" s="15">
        <v>14131</v>
      </c>
      <c r="B54" s="16" t="s">
        <v>110</v>
      </c>
      <c r="C54" s="15">
        <v>0</v>
      </c>
      <c r="D54" s="15">
        <v>100</v>
      </c>
      <c r="E54" s="16" t="s">
        <v>111</v>
      </c>
      <c r="F54" s="15">
        <v>1</v>
      </c>
      <c r="G54" s="15">
        <v>1</v>
      </c>
      <c r="H54" s="15">
        <v>0</v>
      </c>
    </row>
    <row r="55" spans="1:8" hidden="1" x14ac:dyDescent="0.3">
      <c r="A55" s="15">
        <v>14141</v>
      </c>
      <c r="B55" s="16" t="s">
        <v>112</v>
      </c>
      <c r="C55" s="15">
        <v>0</v>
      </c>
      <c r="D55" s="15">
        <v>100</v>
      </c>
      <c r="E55" s="16" t="s">
        <v>113</v>
      </c>
      <c r="F55" s="15">
        <v>1</v>
      </c>
      <c r="G55" s="15">
        <v>1</v>
      </c>
      <c r="H55" s="15">
        <v>0</v>
      </c>
    </row>
    <row r="56" spans="1:8" hidden="1" x14ac:dyDescent="0.3">
      <c r="A56" s="15">
        <v>14201</v>
      </c>
      <c r="B56" s="16" t="s">
        <v>114</v>
      </c>
      <c r="C56" s="15">
        <v>0</v>
      </c>
      <c r="D56" s="15">
        <v>100</v>
      </c>
      <c r="E56" s="16" t="s">
        <v>115</v>
      </c>
      <c r="F56" s="15">
        <v>1</v>
      </c>
      <c r="G56" s="15">
        <v>1</v>
      </c>
      <c r="H56" s="15">
        <v>0</v>
      </c>
    </row>
    <row r="57" spans="1:8" hidden="1" x14ac:dyDescent="0.3">
      <c r="A57" s="15">
        <v>14211</v>
      </c>
      <c r="B57" s="16" t="s">
        <v>116</v>
      </c>
      <c r="C57" s="15">
        <v>0</v>
      </c>
      <c r="D57" s="15">
        <v>100</v>
      </c>
      <c r="E57" s="16" t="s">
        <v>117</v>
      </c>
      <c r="F57" s="15">
        <v>1</v>
      </c>
      <c r="G57" s="15">
        <v>1</v>
      </c>
      <c r="H57" s="15">
        <v>0</v>
      </c>
    </row>
    <row r="58" spans="1:8" hidden="1" x14ac:dyDescent="0.3">
      <c r="A58" s="15">
        <v>14221</v>
      </c>
      <c r="B58" s="16" t="s">
        <v>118</v>
      </c>
      <c r="C58" s="15">
        <v>0</v>
      </c>
      <c r="D58" s="15">
        <v>100</v>
      </c>
      <c r="E58" s="16" t="s">
        <v>119</v>
      </c>
      <c r="F58" s="15">
        <v>1</v>
      </c>
      <c r="G58" s="15">
        <v>1</v>
      </c>
      <c r="H58" s="15">
        <v>0</v>
      </c>
    </row>
    <row r="59" spans="1:8" hidden="1" x14ac:dyDescent="0.3">
      <c r="A59" s="15">
        <v>14231</v>
      </c>
      <c r="B59" s="16" t="s">
        <v>120</v>
      </c>
      <c r="C59" s="15">
        <v>0</v>
      </c>
      <c r="D59" s="15">
        <v>100</v>
      </c>
      <c r="E59" s="16" t="s">
        <v>121</v>
      </c>
      <c r="F59" s="15">
        <v>1</v>
      </c>
      <c r="G59" s="15">
        <v>1</v>
      </c>
      <c r="H59" s="15">
        <v>0</v>
      </c>
    </row>
    <row r="60" spans="1:8" hidden="1" x14ac:dyDescent="0.3">
      <c r="A60" s="15">
        <v>14241</v>
      </c>
      <c r="B60" s="16" t="s">
        <v>122</v>
      </c>
      <c r="C60" s="15">
        <v>0</v>
      </c>
      <c r="D60" s="15">
        <v>100</v>
      </c>
      <c r="E60" s="16" t="s">
        <v>123</v>
      </c>
      <c r="F60" s="15">
        <v>1</v>
      </c>
      <c r="G60" s="15">
        <v>1</v>
      </c>
      <c r="H60" s="15">
        <v>0</v>
      </c>
    </row>
    <row r="61" spans="1:8" hidden="1" x14ac:dyDescent="0.3">
      <c r="A61" s="15">
        <v>14251</v>
      </c>
      <c r="B61" s="16" t="s">
        <v>124</v>
      </c>
      <c r="C61" s="15">
        <v>0</v>
      </c>
      <c r="D61" s="15">
        <v>100</v>
      </c>
      <c r="E61" s="16" t="s">
        <v>125</v>
      </c>
      <c r="F61" s="15">
        <v>1</v>
      </c>
      <c r="G61" s="15">
        <v>1</v>
      </c>
      <c r="H61" s="15">
        <v>0</v>
      </c>
    </row>
    <row r="62" spans="1:8" hidden="1" x14ac:dyDescent="0.3">
      <c r="A62" s="15">
        <v>14261</v>
      </c>
      <c r="B62" s="16" t="s">
        <v>126</v>
      </c>
      <c r="C62" s="15">
        <v>0</v>
      </c>
      <c r="D62" s="15">
        <v>100</v>
      </c>
      <c r="E62" s="16" t="s">
        <v>127</v>
      </c>
      <c r="F62" s="15">
        <v>1</v>
      </c>
      <c r="G62" s="15">
        <v>1</v>
      </c>
      <c r="H62" s="15">
        <v>0</v>
      </c>
    </row>
    <row r="63" spans="1:8" hidden="1" x14ac:dyDescent="0.3">
      <c r="A63" s="15">
        <v>14271</v>
      </c>
      <c r="B63" s="16" t="s">
        <v>128</v>
      </c>
      <c r="C63" s="15">
        <v>0</v>
      </c>
      <c r="D63" s="15">
        <v>100</v>
      </c>
      <c r="E63" s="16" t="s">
        <v>129</v>
      </c>
      <c r="F63" s="15">
        <v>1</v>
      </c>
      <c r="G63" s="15">
        <v>1</v>
      </c>
      <c r="H63" s="15">
        <v>0</v>
      </c>
    </row>
    <row r="64" spans="1:8" hidden="1" x14ac:dyDescent="0.3">
      <c r="A64" s="15">
        <v>14281</v>
      </c>
      <c r="B64" s="16" t="s">
        <v>130</v>
      </c>
      <c r="C64" s="15">
        <v>0</v>
      </c>
      <c r="D64" s="15">
        <v>100</v>
      </c>
      <c r="E64" s="16" t="s">
        <v>131</v>
      </c>
      <c r="F64" s="15">
        <v>1</v>
      </c>
      <c r="G64" s="15">
        <v>1</v>
      </c>
      <c r="H64" s="15">
        <v>0</v>
      </c>
    </row>
    <row r="65" spans="1:8" hidden="1" x14ac:dyDescent="0.3">
      <c r="A65" s="15">
        <v>14301</v>
      </c>
      <c r="B65" s="16" t="s">
        <v>132</v>
      </c>
      <c r="C65" s="15">
        <v>0</v>
      </c>
      <c r="D65" s="15">
        <v>100</v>
      </c>
      <c r="E65" s="16" t="s">
        <v>133</v>
      </c>
      <c r="F65" s="15">
        <v>1</v>
      </c>
      <c r="G65" s="15">
        <v>1</v>
      </c>
      <c r="H65" s="15">
        <v>0</v>
      </c>
    </row>
    <row r="66" spans="1:8" hidden="1" x14ac:dyDescent="0.3">
      <c r="A66" s="15">
        <v>14311</v>
      </c>
      <c r="B66" s="16" t="s">
        <v>134</v>
      </c>
      <c r="C66" s="15">
        <v>0</v>
      </c>
      <c r="D66" s="15">
        <v>100</v>
      </c>
      <c r="E66" s="16" t="s">
        <v>135</v>
      </c>
      <c r="F66" s="15">
        <v>1</v>
      </c>
      <c r="G66" s="15">
        <v>1</v>
      </c>
      <c r="H66" s="15">
        <v>0</v>
      </c>
    </row>
    <row r="67" spans="1:8" hidden="1" x14ac:dyDescent="0.3">
      <c r="A67" s="15">
        <v>14321</v>
      </c>
      <c r="B67" s="16" t="s">
        <v>136</v>
      </c>
      <c r="C67" s="15">
        <v>0</v>
      </c>
      <c r="D67" s="15">
        <v>100</v>
      </c>
      <c r="E67" s="16" t="s">
        <v>137</v>
      </c>
      <c r="F67" s="15">
        <v>1</v>
      </c>
      <c r="G67" s="15">
        <v>1</v>
      </c>
      <c r="H67" s="15">
        <v>0</v>
      </c>
    </row>
    <row r="68" spans="1:8" hidden="1" x14ac:dyDescent="0.3">
      <c r="A68" s="15">
        <v>14401</v>
      </c>
      <c r="B68" s="16" t="s">
        <v>138</v>
      </c>
      <c r="C68" s="15">
        <v>0</v>
      </c>
      <c r="D68" s="15">
        <v>100</v>
      </c>
      <c r="E68" s="16" t="s">
        <v>139</v>
      </c>
      <c r="F68" s="15">
        <v>1</v>
      </c>
      <c r="G68" s="15">
        <v>1</v>
      </c>
      <c r="H68" s="15">
        <v>0</v>
      </c>
    </row>
    <row r="69" spans="1:8" hidden="1" x14ac:dyDescent="0.3">
      <c r="A69" s="15">
        <v>14411</v>
      </c>
      <c r="B69" s="16" t="s">
        <v>140</v>
      </c>
      <c r="C69" s="15">
        <v>0</v>
      </c>
      <c r="D69" s="15">
        <v>100</v>
      </c>
      <c r="E69" s="16" t="s">
        <v>141</v>
      </c>
      <c r="F69" s="15">
        <v>1</v>
      </c>
      <c r="G69" s="15">
        <v>1</v>
      </c>
      <c r="H69" s="15">
        <v>0</v>
      </c>
    </row>
    <row r="70" spans="1:8" hidden="1" x14ac:dyDescent="0.3">
      <c r="A70" s="15">
        <v>14421</v>
      </c>
      <c r="B70" s="16" t="s">
        <v>142</v>
      </c>
      <c r="C70" s="15">
        <v>0</v>
      </c>
      <c r="D70" s="15">
        <v>100</v>
      </c>
      <c r="E70" s="16" t="s">
        <v>143</v>
      </c>
      <c r="F70" s="15">
        <v>1</v>
      </c>
      <c r="G70" s="15">
        <v>1</v>
      </c>
      <c r="H70" s="15">
        <v>0</v>
      </c>
    </row>
    <row r="71" spans="1:8" hidden="1" x14ac:dyDescent="0.3">
      <c r="A71" s="15">
        <v>14431</v>
      </c>
      <c r="B71" s="16" t="s">
        <v>144</v>
      </c>
      <c r="C71" s="15">
        <v>0</v>
      </c>
      <c r="D71" s="15">
        <v>100</v>
      </c>
      <c r="E71" s="16" t="s">
        <v>145</v>
      </c>
      <c r="F71" s="15">
        <v>1</v>
      </c>
      <c r="G71" s="15">
        <v>1</v>
      </c>
      <c r="H71" s="15">
        <v>0</v>
      </c>
    </row>
    <row r="72" spans="1:8" hidden="1" x14ac:dyDescent="0.3">
      <c r="A72" s="15">
        <v>14501</v>
      </c>
      <c r="B72" s="16" t="s">
        <v>146</v>
      </c>
      <c r="C72" s="15">
        <v>0</v>
      </c>
      <c r="D72" s="15">
        <v>100</v>
      </c>
      <c r="E72" s="16" t="s">
        <v>147</v>
      </c>
      <c r="F72" s="15">
        <v>1</v>
      </c>
      <c r="G72" s="15">
        <v>1</v>
      </c>
      <c r="H72" s="15">
        <v>0</v>
      </c>
    </row>
    <row r="73" spans="1:8" hidden="1" x14ac:dyDescent="0.3">
      <c r="A73" s="15">
        <v>21000</v>
      </c>
      <c r="B73" s="16" t="s">
        <v>148</v>
      </c>
      <c r="C73" s="15">
        <v>0</v>
      </c>
      <c r="D73" s="15">
        <v>100</v>
      </c>
      <c r="E73" s="16" t="s">
        <v>149</v>
      </c>
      <c r="F73" s="15">
        <v>-1</v>
      </c>
      <c r="G73" s="15">
        <v>-1</v>
      </c>
      <c r="H73" s="15">
        <v>0</v>
      </c>
    </row>
    <row r="74" spans="1:8" hidden="1" x14ac:dyDescent="0.3">
      <c r="A74" s="15">
        <v>21010</v>
      </c>
      <c r="B74" s="16" t="s">
        <v>150</v>
      </c>
      <c r="C74" s="15">
        <v>0</v>
      </c>
      <c r="D74" s="15">
        <v>100</v>
      </c>
      <c r="E74" s="16" t="s">
        <v>151</v>
      </c>
      <c r="F74" s="15">
        <v>1</v>
      </c>
      <c r="G74" s="15">
        <v>1</v>
      </c>
      <c r="H74" s="15">
        <v>0</v>
      </c>
    </row>
    <row r="75" spans="1:8" hidden="1" x14ac:dyDescent="0.3">
      <c r="A75" s="15">
        <v>21020</v>
      </c>
      <c r="B75" s="16" t="s">
        <v>152</v>
      </c>
      <c r="C75" s="15">
        <v>0</v>
      </c>
      <c r="D75" s="15">
        <v>100</v>
      </c>
      <c r="E75" s="16" t="s">
        <v>153</v>
      </c>
      <c r="F75" s="15">
        <v>1</v>
      </c>
      <c r="G75" s="15">
        <v>1</v>
      </c>
      <c r="H75" s="15">
        <v>0</v>
      </c>
    </row>
    <row r="76" spans="1:8" hidden="1" x14ac:dyDescent="0.3">
      <c r="A76" s="15">
        <v>21030</v>
      </c>
      <c r="B76" s="16" t="s">
        <v>154</v>
      </c>
      <c r="C76" s="15">
        <v>0</v>
      </c>
      <c r="D76" s="15">
        <v>100</v>
      </c>
      <c r="E76" s="16" t="s">
        <v>155</v>
      </c>
      <c r="F76" s="15">
        <v>1</v>
      </c>
      <c r="G76" s="15">
        <v>1</v>
      </c>
      <c r="H76" s="15">
        <v>0</v>
      </c>
    </row>
    <row r="77" spans="1:8" hidden="1" x14ac:dyDescent="0.3">
      <c r="A77" s="15">
        <v>21100</v>
      </c>
      <c r="B77" s="16" t="s">
        <v>156</v>
      </c>
      <c r="C77" s="15">
        <v>0</v>
      </c>
      <c r="D77" s="15">
        <v>100</v>
      </c>
      <c r="E77" s="16" t="s">
        <v>157</v>
      </c>
      <c r="F77" s="15">
        <v>1</v>
      </c>
      <c r="G77" s="15">
        <v>1</v>
      </c>
      <c r="H77" s="15">
        <v>0</v>
      </c>
    </row>
    <row r="78" spans="1:8" hidden="1" x14ac:dyDescent="0.3">
      <c r="A78" s="15">
        <v>21110</v>
      </c>
      <c r="B78" s="16" t="s">
        <v>158</v>
      </c>
      <c r="C78" s="15">
        <v>0</v>
      </c>
      <c r="D78" s="15">
        <v>100</v>
      </c>
      <c r="E78" s="16" t="s">
        <v>159</v>
      </c>
      <c r="F78" s="15">
        <v>1</v>
      </c>
      <c r="G78" s="15">
        <v>1</v>
      </c>
      <c r="H78" s="15">
        <v>0</v>
      </c>
    </row>
    <row r="79" spans="1:8" hidden="1" x14ac:dyDescent="0.3">
      <c r="A79" s="15">
        <v>21120</v>
      </c>
      <c r="B79" s="16" t="s">
        <v>160</v>
      </c>
      <c r="C79" s="15">
        <v>0</v>
      </c>
      <c r="D79" s="15">
        <v>100</v>
      </c>
      <c r="E79" s="16" t="s">
        <v>161</v>
      </c>
      <c r="F79" s="15">
        <v>1</v>
      </c>
      <c r="G79" s="15">
        <v>1</v>
      </c>
      <c r="H79" s="15">
        <v>0</v>
      </c>
    </row>
    <row r="80" spans="1:8" hidden="1" x14ac:dyDescent="0.3">
      <c r="A80" s="15">
        <v>21130</v>
      </c>
      <c r="B80" s="16" t="s">
        <v>162</v>
      </c>
      <c r="C80" s="15">
        <v>0</v>
      </c>
      <c r="D80" s="15">
        <v>100</v>
      </c>
      <c r="E80" s="16" t="s">
        <v>163</v>
      </c>
      <c r="F80" s="15">
        <v>1</v>
      </c>
      <c r="G80" s="15">
        <v>1</v>
      </c>
      <c r="H80" s="15">
        <v>0</v>
      </c>
    </row>
    <row r="81" spans="1:8" hidden="1" x14ac:dyDescent="0.3">
      <c r="A81" s="15">
        <v>21200</v>
      </c>
      <c r="B81" s="16" t="s">
        <v>164</v>
      </c>
      <c r="C81" s="15">
        <v>0</v>
      </c>
      <c r="D81" s="15">
        <v>100</v>
      </c>
      <c r="E81" s="16" t="s">
        <v>165</v>
      </c>
      <c r="F81" s="15">
        <v>1</v>
      </c>
      <c r="G81" s="15">
        <v>1</v>
      </c>
      <c r="H81" s="15">
        <v>0</v>
      </c>
    </row>
    <row r="82" spans="1:8" hidden="1" x14ac:dyDescent="0.3">
      <c r="A82" s="15">
        <v>21210</v>
      </c>
      <c r="B82" s="16" t="s">
        <v>166</v>
      </c>
      <c r="C82" s="15">
        <v>0</v>
      </c>
      <c r="D82" s="15">
        <v>100</v>
      </c>
      <c r="E82" s="16" t="s">
        <v>167</v>
      </c>
      <c r="F82" s="15">
        <v>1</v>
      </c>
      <c r="G82" s="15">
        <v>1</v>
      </c>
      <c r="H82" s="15">
        <v>0</v>
      </c>
    </row>
    <row r="83" spans="1:8" hidden="1" x14ac:dyDescent="0.3">
      <c r="A83" s="15">
        <v>21220</v>
      </c>
      <c r="B83" s="16" t="s">
        <v>168</v>
      </c>
      <c r="C83" s="15">
        <v>0</v>
      </c>
      <c r="D83" s="15">
        <v>100</v>
      </c>
      <c r="E83" s="16" t="s">
        <v>169</v>
      </c>
      <c r="F83" s="15">
        <v>1</v>
      </c>
      <c r="G83" s="15">
        <v>1</v>
      </c>
      <c r="H83" s="15">
        <v>0</v>
      </c>
    </row>
    <row r="84" spans="1:8" hidden="1" x14ac:dyDescent="0.3">
      <c r="A84" s="15">
        <v>21230</v>
      </c>
      <c r="B84" s="16" t="s">
        <v>170</v>
      </c>
      <c r="C84" s="15">
        <v>0</v>
      </c>
      <c r="D84" s="15">
        <v>100</v>
      </c>
      <c r="E84" s="16" t="s">
        <v>171</v>
      </c>
      <c r="F84" s="15">
        <v>1</v>
      </c>
      <c r="G84" s="15">
        <v>1</v>
      </c>
      <c r="H84" s="15">
        <v>0</v>
      </c>
    </row>
    <row r="85" spans="1:8" hidden="1" x14ac:dyDescent="0.3">
      <c r="A85" s="15">
        <v>21300</v>
      </c>
      <c r="B85" s="16" t="s">
        <v>172</v>
      </c>
      <c r="C85" s="15">
        <v>0</v>
      </c>
      <c r="D85" s="15">
        <v>100</v>
      </c>
      <c r="E85" s="16" t="s">
        <v>173</v>
      </c>
      <c r="F85" s="15">
        <v>1</v>
      </c>
      <c r="G85" s="15">
        <v>1</v>
      </c>
      <c r="H85" s="15">
        <v>0</v>
      </c>
    </row>
    <row r="86" spans="1:8" hidden="1" x14ac:dyDescent="0.3">
      <c r="A86" s="15">
        <v>21310</v>
      </c>
      <c r="B86" s="16" t="s">
        <v>174</v>
      </c>
      <c r="C86" s="15">
        <v>0</v>
      </c>
      <c r="D86" s="15">
        <v>100</v>
      </c>
      <c r="E86" s="16" t="s">
        <v>175</v>
      </c>
      <c r="F86" s="15">
        <v>1</v>
      </c>
      <c r="G86" s="15">
        <v>1</v>
      </c>
      <c r="H86" s="15">
        <v>0</v>
      </c>
    </row>
    <row r="87" spans="1:8" hidden="1" x14ac:dyDescent="0.3">
      <c r="A87" s="15">
        <v>21320</v>
      </c>
      <c r="B87" s="16" t="s">
        <v>176</v>
      </c>
      <c r="C87" s="15">
        <v>0</v>
      </c>
      <c r="D87" s="15">
        <v>100</v>
      </c>
      <c r="E87" s="16" t="s">
        <v>177</v>
      </c>
      <c r="F87" s="15">
        <v>1</v>
      </c>
      <c r="G87" s="15">
        <v>1</v>
      </c>
      <c r="H87" s="15">
        <v>0</v>
      </c>
    </row>
    <row r="88" spans="1:8" hidden="1" x14ac:dyDescent="0.3">
      <c r="A88" s="15">
        <v>21330</v>
      </c>
      <c r="B88" s="16" t="s">
        <v>178</v>
      </c>
      <c r="C88" s="15">
        <v>0</v>
      </c>
      <c r="D88" s="15">
        <v>100</v>
      </c>
      <c r="E88" s="16" t="s">
        <v>179</v>
      </c>
      <c r="F88" s="15">
        <v>1</v>
      </c>
      <c r="G88" s="15">
        <v>1</v>
      </c>
      <c r="H88" s="15">
        <v>0</v>
      </c>
    </row>
    <row r="89" spans="1:8" hidden="1" x14ac:dyDescent="0.3">
      <c r="A89" s="15">
        <v>21400</v>
      </c>
      <c r="B89" s="16" t="s">
        <v>180</v>
      </c>
      <c r="C89" s="15">
        <v>0</v>
      </c>
      <c r="D89" s="15">
        <v>100</v>
      </c>
      <c r="E89" s="16" t="s">
        <v>181</v>
      </c>
      <c r="F89" s="15">
        <v>1</v>
      </c>
      <c r="G89" s="15">
        <v>1</v>
      </c>
      <c r="H89" s="15">
        <v>0</v>
      </c>
    </row>
    <row r="90" spans="1:8" hidden="1" x14ac:dyDescent="0.3">
      <c r="A90" s="15">
        <v>21410</v>
      </c>
      <c r="B90" s="16" t="s">
        <v>182</v>
      </c>
      <c r="C90" s="15">
        <v>0</v>
      </c>
      <c r="D90" s="15">
        <v>100</v>
      </c>
      <c r="E90" s="16" t="s">
        <v>183</v>
      </c>
      <c r="F90" s="15">
        <v>1</v>
      </c>
      <c r="G90" s="15">
        <v>1</v>
      </c>
      <c r="H90" s="15">
        <v>0</v>
      </c>
    </row>
    <row r="91" spans="1:8" hidden="1" x14ac:dyDescent="0.3">
      <c r="A91" s="15">
        <v>21420</v>
      </c>
      <c r="B91" s="16" t="s">
        <v>184</v>
      </c>
      <c r="C91" s="15">
        <v>0</v>
      </c>
      <c r="D91" s="15">
        <v>100</v>
      </c>
      <c r="E91" s="16" t="s">
        <v>185</v>
      </c>
      <c r="F91" s="15">
        <v>1</v>
      </c>
      <c r="G91" s="15">
        <v>1</v>
      </c>
      <c r="H91" s="15">
        <v>0</v>
      </c>
    </row>
    <row r="92" spans="1:8" hidden="1" x14ac:dyDescent="0.3">
      <c r="A92" s="15">
        <v>21430</v>
      </c>
      <c r="B92" s="16" t="s">
        <v>186</v>
      </c>
      <c r="C92" s="15">
        <v>0</v>
      </c>
      <c r="D92" s="15">
        <v>100</v>
      </c>
      <c r="E92" s="16" t="s">
        <v>187</v>
      </c>
      <c r="F92" s="15">
        <v>1</v>
      </c>
      <c r="G92" s="15">
        <v>1</v>
      </c>
      <c r="H92" s="15">
        <v>0</v>
      </c>
    </row>
    <row r="93" spans="1:8" hidden="1" x14ac:dyDescent="0.3">
      <c r="A93" s="17">
        <v>25901</v>
      </c>
      <c r="B93" s="18" t="s">
        <v>188</v>
      </c>
      <c r="C93" s="17">
        <v>0</v>
      </c>
      <c r="D93" s="17">
        <v>100</v>
      </c>
      <c r="E93" s="18" t="s">
        <v>189</v>
      </c>
      <c r="F93" s="17">
        <v>1</v>
      </c>
      <c r="G93" s="17">
        <v>1</v>
      </c>
      <c r="H93" s="17">
        <v>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336"/>
  <sheetViews>
    <sheetView zoomScaleNormal="100" workbookViewId="0">
      <pane ySplit="3" topLeftCell="A4" activePane="bottomLeft" state="frozen"/>
      <selection pane="bottomLeft" activeCell="F337" sqref="F337"/>
    </sheetView>
  </sheetViews>
  <sheetFormatPr defaultRowHeight="14.4" x14ac:dyDescent="0.3"/>
  <cols>
    <col min="1" max="1" width="7.109375" style="34" customWidth="1"/>
    <col min="2" max="2" width="25.44140625" style="27" customWidth="1"/>
    <col min="3" max="3" width="9.88671875" style="26" customWidth="1"/>
    <col min="4" max="4" width="5.44140625" style="26" customWidth="1"/>
    <col min="5" max="5" width="10.44140625" style="51" customWidth="1"/>
    <col min="6" max="6" width="13.21875" style="27" customWidth="1"/>
    <col min="7" max="7" width="12.6640625" style="26" customWidth="1"/>
    <col min="8" max="8" width="8.109375" style="26" customWidth="1"/>
    <col min="9" max="9" width="7.33203125" style="26" customWidth="1"/>
    <col min="10" max="10" width="9.109375" style="26" customWidth="1"/>
    <col min="11" max="14" width="6.88671875" style="26" customWidth="1"/>
    <col min="15" max="15" width="25.21875" style="26" customWidth="1"/>
    <col min="16" max="16" width="12.6640625" style="27" customWidth="1"/>
    <col min="17" max="17" width="7.109375" style="27" customWidth="1"/>
    <col min="18" max="27" width="5.6640625" style="27" customWidth="1"/>
    <col min="28" max="16384" width="8.88671875" style="27"/>
  </cols>
  <sheetData>
    <row r="1" spans="1:27" x14ac:dyDescent="0.3">
      <c r="A1" s="55" t="s">
        <v>443</v>
      </c>
      <c r="B1" s="55"/>
      <c r="C1" s="31">
        <v>1</v>
      </c>
    </row>
    <row r="2" spans="1:27" s="30" customFormat="1" x14ac:dyDescent="0.3">
      <c r="A2" s="53" t="s">
        <v>442</v>
      </c>
      <c r="B2" s="53"/>
      <c r="C2" s="53"/>
      <c r="D2" s="53"/>
      <c r="E2" s="53"/>
      <c r="F2" s="53"/>
      <c r="G2" s="53"/>
      <c r="H2" s="53"/>
      <c r="I2" s="53"/>
      <c r="J2" s="53"/>
      <c r="K2" s="53"/>
      <c r="L2" s="53"/>
      <c r="M2" s="53"/>
      <c r="N2" s="53"/>
      <c r="O2" s="50"/>
      <c r="P2" s="54" t="s">
        <v>441</v>
      </c>
      <c r="Q2" s="54"/>
      <c r="R2" s="54"/>
      <c r="S2" s="54"/>
      <c r="T2" s="54"/>
      <c r="U2" s="54"/>
      <c r="V2" s="54"/>
      <c r="W2" s="54"/>
      <c r="X2" s="54"/>
      <c r="Y2" s="54"/>
      <c r="Z2" s="54"/>
      <c r="AA2" s="54"/>
    </row>
    <row r="3" spans="1:27" s="46" customFormat="1" ht="43.2" x14ac:dyDescent="0.3">
      <c r="A3" s="43" t="s">
        <v>458</v>
      </c>
      <c r="B3" s="44" t="s">
        <v>433</v>
      </c>
      <c r="C3" s="45" t="s">
        <v>423</v>
      </c>
      <c r="D3" s="45" t="s">
        <v>444</v>
      </c>
      <c r="E3" s="52" t="s">
        <v>434</v>
      </c>
      <c r="F3" s="44" t="s">
        <v>453</v>
      </c>
      <c r="G3" s="45" t="s">
        <v>425</v>
      </c>
      <c r="H3" s="45" t="s">
        <v>426</v>
      </c>
      <c r="I3" s="45" t="s">
        <v>454</v>
      </c>
      <c r="J3" s="45" t="s">
        <v>455</v>
      </c>
      <c r="K3" s="45" t="s">
        <v>438</v>
      </c>
      <c r="L3" s="45" t="s">
        <v>437</v>
      </c>
      <c r="M3" s="45" t="s">
        <v>439</v>
      </c>
      <c r="N3" s="45" t="s">
        <v>440</v>
      </c>
      <c r="O3" s="45" t="s">
        <v>472</v>
      </c>
      <c r="P3" s="45" t="s">
        <v>0</v>
      </c>
      <c r="Q3" s="45" t="s">
        <v>192</v>
      </c>
      <c r="R3" s="45" t="s">
        <v>200</v>
      </c>
      <c r="S3" s="45" t="s">
        <v>190</v>
      </c>
      <c r="T3" s="45" t="s">
        <v>191</v>
      </c>
      <c r="U3" s="45" t="s">
        <v>193</v>
      </c>
      <c r="V3" s="45" t="s">
        <v>194</v>
      </c>
      <c r="W3" s="45" t="s">
        <v>195</v>
      </c>
      <c r="X3" s="45" t="s">
        <v>196</v>
      </c>
      <c r="Y3" s="45" t="s">
        <v>197</v>
      </c>
      <c r="Z3" s="45" t="s">
        <v>198</v>
      </c>
      <c r="AA3" s="45" t="s">
        <v>199</v>
      </c>
    </row>
    <row r="4" spans="1:27" hidden="1" x14ac:dyDescent="0.3">
      <c r="A4" s="32">
        <v>1</v>
      </c>
      <c r="B4" s="27" t="s">
        <v>456</v>
      </c>
      <c r="C4" s="26" t="s">
        <v>436</v>
      </c>
      <c r="D4" s="26">
        <v>1</v>
      </c>
      <c r="E4" s="51" t="s">
        <v>428</v>
      </c>
      <c r="F4" s="27" t="s">
        <v>429</v>
      </c>
      <c r="G4" s="26" t="str">
        <f>"No"</f>
        <v>No</v>
      </c>
      <c r="H4" s="26">
        <f>0</f>
        <v>0</v>
      </c>
      <c r="I4" s="26" t="str">
        <f>"Yes"</f>
        <v>Yes</v>
      </c>
      <c r="J4" s="26" t="str">
        <f>"No"</f>
        <v>No</v>
      </c>
      <c r="K4" s="26">
        <f>INT(ResourceEffects[[#This Row],[Time Factor]]*TimeInterval/60/60/24)</f>
        <v>0</v>
      </c>
      <c r="L4" s="26">
        <f>INT(ResourceEffects[[#This Row],[Time Factor]]*TimeInterval/60/60)-ResourceEffects[[#This Row],[Days]]*24</f>
        <v>0</v>
      </c>
      <c r="M4" s="26">
        <f>INT(ResourceEffects[[#This Row],[Time Factor]]*TimeInterval/60)-ResourceEffects[[#This Row],[Hours]]*60-ResourceEffects[[#This Row],[Days]]*60*24</f>
        <v>0</v>
      </c>
      <c r="N4" s="26">
        <f>ResourceEffects[[#This Row],[Time Factor]]*TimeInterval-ResourceEffects[[#This Row],[Min]]*60-ResourceEffects[[#This Row],[Hours]]*60*60-ResourceEffects[[#This Row],[Days]]*60*60*24</f>
        <v>1</v>
      </c>
      <c r="P4" s="28">
        <f ca="1">INT(RAND()*999999999)</f>
        <v>164436540</v>
      </c>
      <c r="Q4" s="28">
        <f>_xlfn.XLOOKUP(ResourceEffects[[#This Row],[Protocol Name]],ProtocolNamesCol,ProtocolIds,"")</f>
        <v>1</v>
      </c>
      <c r="R4" s="28">
        <f>ResourceEffects[[#This Row],[Time Factor]]</f>
        <v>1</v>
      </c>
      <c r="S4" s="28">
        <f>ResourceEffects[[#This Row],[Drone ID]]</f>
        <v>0</v>
      </c>
      <c r="T4" s="28">
        <f>_xlfn.XLOOKUP(ResourceEffects[[#This Row],[Resource Name]],ResourceNames,ResourceIds,"")</f>
        <v>-1</v>
      </c>
      <c r="U4" s="28">
        <f>_xlfn.XLOOKUP(ResourceEffects[[#This Row],[Event Type]],EventTypeNames,EventTypeIds,"")</f>
        <v>2</v>
      </c>
      <c r="V4" s="28">
        <f>IF(ResourceEffects[[#This Row],[Is Local]]="Yes",1,0)</f>
        <v>1</v>
      </c>
      <c r="W4" s="28">
        <f>IF(ResourceEffects[[#This Row],[Is Installed]]="Yes",1,0)</f>
        <v>0</v>
      </c>
      <c r="X4" s="28">
        <f>IF(ResourceEffects[[#This Row],[Status]]="Locked",1,0)</f>
        <v>0</v>
      </c>
      <c r="Y4" s="28">
        <f>IF(ResourceEffects[[#This Row],[event_type]]=1,0,1)</f>
        <v>1</v>
      </c>
      <c r="Z4" s="28">
        <f>IF(ResourceEffects[[#This Row],[Use Abundancies]]="Yes",1,0)</f>
        <v>0</v>
      </c>
      <c r="AA4" s="28">
        <f>ResourceEffects[[#This Row],[∆]]</f>
        <v>1</v>
      </c>
    </row>
    <row r="5" spans="1:27" hidden="1" x14ac:dyDescent="0.3">
      <c r="A5" s="32">
        <v>0</v>
      </c>
      <c r="B5" s="27" t="s">
        <v>12</v>
      </c>
      <c r="C5" s="26" t="s">
        <v>436</v>
      </c>
      <c r="D5" s="26">
        <v>1</v>
      </c>
      <c r="E5" s="51" t="s">
        <v>428</v>
      </c>
      <c r="F5" s="27" t="s">
        <v>430</v>
      </c>
      <c r="G5" s="26" t="str">
        <f>"No"</f>
        <v>No</v>
      </c>
      <c r="H5" s="26">
        <f>0</f>
        <v>0</v>
      </c>
      <c r="I5" s="26" t="str">
        <f>"Yes"</f>
        <v>Yes</v>
      </c>
      <c r="J5" s="26" t="str">
        <f>"No"</f>
        <v>No</v>
      </c>
      <c r="K5" s="26">
        <f>INT(ResourceEffects[[#This Row],[Time Factor]]*TimeInterval/60/60/24)</f>
        <v>0</v>
      </c>
      <c r="L5" s="26">
        <f>INT(ResourceEffects[[#This Row],[Time Factor]]*TimeInterval/60/60)-ResourceEffects[[#This Row],[Days]]*24</f>
        <v>0</v>
      </c>
      <c r="M5" s="26">
        <f>INT(ResourceEffects[[#This Row],[Time Factor]]*TimeInterval/60)-ResourceEffects[[#This Row],[Hours]]*60-ResourceEffects[[#This Row],[Days]]*60*24</f>
        <v>0</v>
      </c>
      <c r="N5" s="26">
        <f>ResourceEffects[[#This Row],[Time Factor]]*TimeInterval-ResourceEffects[[#This Row],[Min]]*60-ResourceEffects[[#This Row],[Hours]]*60*60-ResourceEffects[[#This Row],[Days]]*60*60*24</f>
        <v>0</v>
      </c>
      <c r="P5" s="28">
        <f ca="1">INT(RAND()*999999999)</f>
        <v>919604201</v>
      </c>
      <c r="Q5" s="28">
        <f>_xlfn.XLOOKUP(ResourceEffects[[#This Row],[Protocol Name]],ProtocolNamesCol,ProtocolIds,"")</f>
        <v>10</v>
      </c>
      <c r="R5" s="28">
        <f>ResourceEffects[[#This Row],[Time Factor]]</f>
        <v>0</v>
      </c>
      <c r="S5" s="28">
        <f>ResourceEffects[[#This Row],[Drone ID]]</f>
        <v>0</v>
      </c>
      <c r="T5" s="28">
        <f>_xlfn.XLOOKUP(ResourceEffects[[#This Row],[Resource Name]],ResourceNames,ResourceIds,"")</f>
        <v>-2</v>
      </c>
      <c r="U5" s="28">
        <f>_xlfn.XLOOKUP(ResourceEffects[[#This Row],[Event Type]],EventTypeNames,EventTypeIds,"")</f>
        <v>2</v>
      </c>
      <c r="V5" s="28">
        <f>IF(ResourceEffects[[#This Row],[Is Local]]="Yes",1,0)</f>
        <v>1</v>
      </c>
      <c r="W5" s="28">
        <f>IF(ResourceEffects[[#This Row],[Is Installed]]="Yes",1,0)</f>
        <v>0</v>
      </c>
      <c r="X5" s="28">
        <f>IF(ResourceEffects[[#This Row],[Status]]="Locked",1,0)</f>
        <v>0</v>
      </c>
      <c r="Y5" s="28">
        <f>IF(ResourceEffects[[#This Row],[event_type]]=1,0,1)</f>
        <v>1</v>
      </c>
      <c r="Z5" s="28">
        <f>IF(ResourceEffects[[#This Row],[Use Abundancies]]="Yes",1,0)</f>
        <v>0</v>
      </c>
      <c r="AA5" s="28">
        <f>ResourceEffects[[#This Row],[∆]]</f>
        <v>1</v>
      </c>
    </row>
    <row r="6" spans="1:27" hidden="1" x14ac:dyDescent="0.3">
      <c r="A6" s="32">
        <v>1</v>
      </c>
      <c r="B6" s="27" t="s">
        <v>12</v>
      </c>
      <c r="C6" s="26" t="s">
        <v>435</v>
      </c>
      <c r="D6" s="26">
        <v>1</v>
      </c>
      <c r="E6" s="51" t="s">
        <v>428</v>
      </c>
      <c r="F6" s="27" t="s">
        <v>430</v>
      </c>
      <c r="G6" s="26" t="str">
        <f>"No"</f>
        <v>No</v>
      </c>
      <c r="H6" s="26">
        <v>-1</v>
      </c>
      <c r="I6" s="26" t="str">
        <f>"Yes"</f>
        <v>Yes</v>
      </c>
      <c r="J6" s="26" t="str">
        <f>"No"</f>
        <v>No</v>
      </c>
      <c r="K6" s="26">
        <f>INT(ResourceEffects[[#This Row],[Time Factor]]*TimeInterval/60/60/24)</f>
        <v>0</v>
      </c>
      <c r="L6" s="26">
        <f>INT(ResourceEffects[[#This Row],[Time Factor]]*TimeInterval/60/60)-ResourceEffects[[#This Row],[Days]]*24</f>
        <v>0</v>
      </c>
      <c r="M6" s="26">
        <f>INT(ResourceEffects[[#This Row],[Time Factor]]*TimeInterval/60)-ResourceEffects[[#This Row],[Hours]]*60-ResourceEffects[[#This Row],[Days]]*60*24</f>
        <v>0</v>
      </c>
      <c r="N6" s="26">
        <f>ResourceEffects[[#This Row],[Time Factor]]*TimeInterval-ResourceEffects[[#This Row],[Min]]*60-ResourceEffects[[#This Row],[Hours]]*60*60-ResourceEffects[[#This Row],[Days]]*60*60*24</f>
        <v>1</v>
      </c>
      <c r="P6" s="28">
        <f ca="1">INT(RAND()*999999999)</f>
        <v>963909655</v>
      </c>
      <c r="Q6" s="28">
        <f>_xlfn.XLOOKUP(ResourceEffects[[#This Row],[Protocol Name]],ProtocolNamesCol,ProtocolIds,"")</f>
        <v>10</v>
      </c>
      <c r="R6" s="28">
        <f>ResourceEffects[[#This Row],[Time Factor]]</f>
        <v>1</v>
      </c>
      <c r="S6" s="28">
        <f>ResourceEffects[[#This Row],[Drone ID]]</f>
        <v>-1</v>
      </c>
      <c r="T6" s="28">
        <f>_xlfn.XLOOKUP(ResourceEffects[[#This Row],[Resource Name]],ResourceNames,ResourceIds,"")</f>
        <v>-2</v>
      </c>
      <c r="U6" s="28">
        <f>_xlfn.XLOOKUP(ResourceEffects[[#This Row],[Event Type]],EventTypeNames,EventTypeIds,"")</f>
        <v>1</v>
      </c>
      <c r="V6" s="28">
        <f>IF(ResourceEffects[[#This Row],[Is Local]]="Yes",1,0)</f>
        <v>1</v>
      </c>
      <c r="W6" s="28">
        <f>IF(ResourceEffects[[#This Row],[Is Installed]]="Yes",1,0)</f>
        <v>0</v>
      </c>
      <c r="X6" s="28">
        <f>IF(ResourceEffects[[#This Row],[Status]]="Locked",1,0)</f>
        <v>0</v>
      </c>
      <c r="Y6" s="28">
        <f>IF(ResourceEffects[[#This Row],[event_type]]=1,0,1)</f>
        <v>0</v>
      </c>
      <c r="Z6" s="28">
        <f>IF(ResourceEffects[[#This Row],[Use Abundancies]]="Yes",1,0)</f>
        <v>0</v>
      </c>
      <c r="AA6" s="28">
        <f>ResourceEffects[[#This Row],[∆]]</f>
        <v>1</v>
      </c>
    </row>
    <row r="7" spans="1:27" hidden="1" x14ac:dyDescent="0.3">
      <c r="A7" s="32">
        <v>0</v>
      </c>
      <c r="B7" s="27" t="s">
        <v>14</v>
      </c>
      <c r="C7" s="26" t="s">
        <v>436</v>
      </c>
      <c r="D7" s="26">
        <v>1</v>
      </c>
      <c r="E7" s="51" t="s">
        <v>428</v>
      </c>
      <c r="F7" s="27" t="s">
        <v>430</v>
      </c>
      <c r="G7" s="26" t="str">
        <f>"No"</f>
        <v>No</v>
      </c>
      <c r="H7" s="26">
        <v>-1</v>
      </c>
      <c r="I7" s="26" t="str">
        <f>"Yes"</f>
        <v>Yes</v>
      </c>
      <c r="J7" s="26" t="str">
        <f>"No"</f>
        <v>No</v>
      </c>
      <c r="K7" s="26">
        <f>INT(ResourceEffects[[#This Row],[Time Factor]]*TimeInterval/60/60/24)</f>
        <v>0</v>
      </c>
      <c r="L7" s="26">
        <f>INT(ResourceEffects[[#This Row],[Time Factor]]*TimeInterval/60/60)-ResourceEffects[[#This Row],[Days]]*24</f>
        <v>0</v>
      </c>
      <c r="M7" s="26">
        <f>INT(ResourceEffects[[#This Row],[Time Factor]]*TimeInterval/60)-ResourceEffects[[#This Row],[Hours]]*60-ResourceEffects[[#This Row],[Days]]*60*24</f>
        <v>0</v>
      </c>
      <c r="N7" s="26">
        <f>ResourceEffects[[#This Row],[Time Factor]]*TimeInterval-ResourceEffects[[#This Row],[Min]]*60-ResourceEffects[[#This Row],[Hours]]*60*60-ResourceEffects[[#This Row],[Days]]*60*60*24</f>
        <v>0</v>
      </c>
      <c r="P7" s="28">
        <f ca="1">INT(RAND()*999999999)</f>
        <v>714248474</v>
      </c>
      <c r="Q7" s="28">
        <f>_xlfn.XLOOKUP(ResourceEffects[[#This Row],[Protocol Name]],ProtocolNamesCol,ProtocolIds,"")</f>
        <v>11</v>
      </c>
      <c r="R7" s="28">
        <f>ResourceEffects[[#This Row],[Time Factor]]</f>
        <v>0</v>
      </c>
      <c r="S7" s="28">
        <f>ResourceEffects[[#This Row],[Drone ID]]</f>
        <v>-1</v>
      </c>
      <c r="T7" s="28">
        <f>_xlfn.XLOOKUP(ResourceEffects[[#This Row],[Resource Name]],ResourceNames,ResourceIds,"")</f>
        <v>-2</v>
      </c>
      <c r="U7" s="28">
        <f>_xlfn.XLOOKUP(ResourceEffects[[#This Row],[Event Type]],EventTypeNames,EventTypeIds,"")</f>
        <v>2</v>
      </c>
      <c r="V7" s="28">
        <f>IF(ResourceEffects[[#This Row],[Is Local]]="Yes",1,0)</f>
        <v>1</v>
      </c>
      <c r="W7" s="28">
        <f>IF(ResourceEffects[[#This Row],[Is Installed]]="Yes",1,0)</f>
        <v>0</v>
      </c>
      <c r="X7" s="28">
        <f>IF(ResourceEffects[[#This Row],[Status]]="Locked",1,0)</f>
        <v>0</v>
      </c>
      <c r="Y7" s="28">
        <f>IF(ResourceEffects[[#This Row],[event_type]]=1,0,1)</f>
        <v>1</v>
      </c>
      <c r="Z7" s="28">
        <f>IF(ResourceEffects[[#This Row],[Use Abundancies]]="Yes",1,0)</f>
        <v>0</v>
      </c>
      <c r="AA7" s="28">
        <f>ResourceEffects[[#This Row],[∆]]</f>
        <v>1</v>
      </c>
    </row>
    <row r="8" spans="1:27" hidden="1" x14ac:dyDescent="0.3">
      <c r="A8" s="32">
        <v>0</v>
      </c>
      <c r="B8" s="27" t="s">
        <v>14</v>
      </c>
      <c r="C8" s="26" t="s">
        <v>436</v>
      </c>
      <c r="D8" s="26">
        <v>1</v>
      </c>
      <c r="E8" s="51" t="s">
        <v>428</v>
      </c>
      <c r="F8" s="27" t="s">
        <v>258</v>
      </c>
      <c r="G8" s="26" t="str">
        <f>"No"</f>
        <v>No</v>
      </c>
      <c r="H8" s="26">
        <f>0</f>
        <v>0</v>
      </c>
      <c r="I8" s="26" t="str">
        <f>"Yes"</f>
        <v>Yes</v>
      </c>
      <c r="J8" s="26" t="str">
        <f>"No"</f>
        <v>No</v>
      </c>
      <c r="K8" s="26">
        <f>INT(ResourceEffects[[#This Row],[Time Factor]]*TimeInterval/60/60/24)</f>
        <v>0</v>
      </c>
      <c r="L8" s="26">
        <f>INT(ResourceEffects[[#This Row],[Time Factor]]*TimeInterval/60/60)-ResourceEffects[[#This Row],[Days]]*24</f>
        <v>0</v>
      </c>
      <c r="M8" s="26">
        <f>INT(ResourceEffects[[#This Row],[Time Factor]]*TimeInterval/60)-ResourceEffects[[#This Row],[Hours]]*60-ResourceEffects[[#This Row],[Days]]*60*24</f>
        <v>0</v>
      </c>
      <c r="N8" s="26">
        <f>ResourceEffects[[#This Row],[Time Factor]]*TimeInterval-ResourceEffects[[#This Row],[Min]]*60-ResourceEffects[[#This Row],[Hours]]*60*60-ResourceEffects[[#This Row],[Days]]*60*60*24</f>
        <v>0</v>
      </c>
      <c r="P8" s="28">
        <f ca="1">INT(RAND()*999999999)</f>
        <v>473945548</v>
      </c>
      <c r="Q8" s="28">
        <f>_xlfn.XLOOKUP(ResourceEffects[[#This Row],[Protocol Name]],ProtocolNamesCol,ProtocolIds,"")</f>
        <v>11</v>
      </c>
      <c r="R8" s="28">
        <f>ResourceEffects[[#This Row],[Time Factor]]</f>
        <v>0</v>
      </c>
      <c r="S8" s="28">
        <f>ResourceEffects[[#This Row],[Drone ID]]</f>
        <v>0</v>
      </c>
      <c r="T8" s="28">
        <f>_xlfn.XLOOKUP(ResourceEffects[[#This Row],[Resource Name]],ResourceNames,ResourceIds,"")</f>
        <v>3011</v>
      </c>
      <c r="U8" s="28">
        <f>_xlfn.XLOOKUP(ResourceEffects[[#This Row],[Event Type]],EventTypeNames,EventTypeIds,"")</f>
        <v>2</v>
      </c>
      <c r="V8" s="28">
        <f>IF(ResourceEffects[[#This Row],[Is Local]]="Yes",1,0)</f>
        <v>1</v>
      </c>
      <c r="W8" s="28">
        <f>IF(ResourceEffects[[#This Row],[Is Installed]]="Yes",1,0)</f>
        <v>0</v>
      </c>
      <c r="X8" s="28">
        <f>IF(ResourceEffects[[#This Row],[Status]]="Locked",1,0)</f>
        <v>0</v>
      </c>
      <c r="Y8" s="28">
        <f>IF(ResourceEffects[[#This Row],[event_type]]=1,0,1)</f>
        <v>1</v>
      </c>
      <c r="Z8" s="28">
        <f>IF(ResourceEffects[[#This Row],[Use Abundancies]]="Yes",1,0)</f>
        <v>0</v>
      </c>
      <c r="AA8" s="28">
        <f>ResourceEffects[[#This Row],[∆]]</f>
        <v>1</v>
      </c>
    </row>
    <row r="9" spans="1:27" hidden="1" x14ac:dyDescent="0.3">
      <c r="A9" s="32">
        <v>0</v>
      </c>
      <c r="B9" s="27" t="s">
        <v>14</v>
      </c>
      <c r="C9" s="26" t="s">
        <v>436</v>
      </c>
      <c r="D9" s="26">
        <v>1</v>
      </c>
      <c r="E9" s="51" t="s">
        <v>428</v>
      </c>
      <c r="F9" s="27" t="s">
        <v>280</v>
      </c>
      <c r="G9" s="26" t="str">
        <f>"No"</f>
        <v>No</v>
      </c>
      <c r="H9" s="26">
        <f>0</f>
        <v>0</v>
      </c>
      <c r="I9" s="26" t="str">
        <f>"Yes"</f>
        <v>Yes</v>
      </c>
      <c r="J9" s="26" t="str">
        <f>"No"</f>
        <v>No</v>
      </c>
      <c r="K9" s="26">
        <f>INT(ResourceEffects[[#This Row],[Time Factor]]*TimeInterval/60/60/24)</f>
        <v>0</v>
      </c>
      <c r="L9" s="26">
        <f>INT(ResourceEffects[[#This Row],[Time Factor]]*TimeInterval/60/60)-ResourceEffects[[#This Row],[Days]]*24</f>
        <v>0</v>
      </c>
      <c r="M9" s="26">
        <f>INT(ResourceEffects[[#This Row],[Time Factor]]*TimeInterval/60)-ResourceEffects[[#This Row],[Hours]]*60-ResourceEffects[[#This Row],[Days]]*60*24</f>
        <v>0</v>
      </c>
      <c r="N9" s="26">
        <f>ResourceEffects[[#This Row],[Time Factor]]*TimeInterval-ResourceEffects[[#This Row],[Min]]*60-ResourceEffects[[#This Row],[Hours]]*60*60-ResourceEffects[[#This Row],[Days]]*60*60*24</f>
        <v>0</v>
      </c>
      <c r="P9" s="28">
        <f ca="1">INT(RAND()*999999999)</f>
        <v>958067926</v>
      </c>
      <c r="Q9" s="28">
        <f>_xlfn.XLOOKUP(ResourceEffects[[#This Row],[Protocol Name]],ProtocolNamesCol,ProtocolIds,"")</f>
        <v>11</v>
      </c>
      <c r="R9" s="28">
        <f>ResourceEffects[[#This Row],[Time Factor]]</f>
        <v>0</v>
      </c>
      <c r="S9" s="28">
        <f>ResourceEffects[[#This Row],[Drone ID]]</f>
        <v>0</v>
      </c>
      <c r="T9" s="28">
        <f>_xlfn.XLOOKUP(ResourceEffects[[#This Row],[Resource Name]],ResourceNames,ResourceIds,"")</f>
        <v>3311</v>
      </c>
      <c r="U9" s="28">
        <f>_xlfn.XLOOKUP(ResourceEffects[[#This Row],[Event Type]],EventTypeNames,EventTypeIds,"")</f>
        <v>2</v>
      </c>
      <c r="V9" s="28">
        <f>IF(ResourceEffects[[#This Row],[Is Local]]="Yes",1,0)</f>
        <v>1</v>
      </c>
      <c r="W9" s="28">
        <f>IF(ResourceEffects[[#This Row],[Is Installed]]="Yes",1,0)</f>
        <v>0</v>
      </c>
      <c r="X9" s="28">
        <f>IF(ResourceEffects[[#This Row],[Status]]="Locked",1,0)</f>
        <v>0</v>
      </c>
      <c r="Y9" s="28">
        <f>IF(ResourceEffects[[#This Row],[event_type]]=1,0,1)</f>
        <v>1</v>
      </c>
      <c r="Z9" s="28">
        <f>IF(ResourceEffects[[#This Row],[Use Abundancies]]="Yes",1,0)</f>
        <v>0</v>
      </c>
      <c r="AA9" s="28">
        <f>ResourceEffects[[#This Row],[∆]]</f>
        <v>1</v>
      </c>
    </row>
    <row r="10" spans="1:27" hidden="1" x14ac:dyDescent="0.3">
      <c r="A10" s="32">
        <v>0</v>
      </c>
      <c r="B10" s="27" t="s">
        <v>14</v>
      </c>
      <c r="C10" s="26" t="s">
        <v>435</v>
      </c>
      <c r="D10" s="26">
        <v>1</v>
      </c>
      <c r="E10" s="51" t="s">
        <v>428</v>
      </c>
      <c r="F10" s="27" t="s">
        <v>314</v>
      </c>
      <c r="G10" s="26" t="str">
        <f>"No"</f>
        <v>No</v>
      </c>
      <c r="H10" s="26">
        <f>0</f>
        <v>0</v>
      </c>
      <c r="I10" s="26" t="str">
        <f>"Yes"</f>
        <v>Yes</v>
      </c>
      <c r="J10" s="26" t="str">
        <f>"No"</f>
        <v>No</v>
      </c>
      <c r="K10" s="26">
        <f>INT(ResourceEffects[[#This Row],[Time Factor]]*TimeInterval/60/60/24)</f>
        <v>0</v>
      </c>
      <c r="L10" s="26">
        <f>INT(ResourceEffects[[#This Row],[Time Factor]]*TimeInterval/60/60)-ResourceEffects[[#This Row],[Days]]*24</f>
        <v>0</v>
      </c>
      <c r="M10" s="26">
        <f>INT(ResourceEffects[[#This Row],[Time Factor]]*TimeInterval/60)-ResourceEffects[[#This Row],[Hours]]*60-ResourceEffects[[#This Row],[Days]]*60*24</f>
        <v>0</v>
      </c>
      <c r="N10" s="26">
        <f>ResourceEffects[[#This Row],[Time Factor]]*TimeInterval-ResourceEffects[[#This Row],[Min]]*60-ResourceEffects[[#This Row],[Hours]]*60*60-ResourceEffects[[#This Row],[Days]]*60*60*24</f>
        <v>0</v>
      </c>
      <c r="P10" s="28">
        <f ca="1">INT(RAND()*999999999)</f>
        <v>829215906</v>
      </c>
      <c r="Q10" s="28">
        <f>_xlfn.XLOOKUP(ResourceEffects[[#This Row],[Protocol Name]],ProtocolNamesCol,ProtocolIds,"")</f>
        <v>11</v>
      </c>
      <c r="R10" s="28">
        <f>ResourceEffects[[#This Row],[Time Factor]]</f>
        <v>0</v>
      </c>
      <c r="S10" s="28">
        <f>ResourceEffects[[#This Row],[Drone ID]]</f>
        <v>0</v>
      </c>
      <c r="T10" s="28">
        <f>_xlfn.XLOOKUP(ResourceEffects[[#This Row],[Resource Name]],ResourceNames,ResourceIds,"")</f>
        <v>4301</v>
      </c>
      <c r="U10" s="28">
        <f>_xlfn.XLOOKUP(ResourceEffects[[#This Row],[Event Type]],EventTypeNames,EventTypeIds,"")</f>
        <v>1</v>
      </c>
      <c r="V10" s="28">
        <f>IF(ResourceEffects[[#This Row],[Is Local]]="Yes",1,0)</f>
        <v>1</v>
      </c>
      <c r="W10" s="28">
        <f>IF(ResourceEffects[[#This Row],[Is Installed]]="Yes",1,0)</f>
        <v>0</v>
      </c>
      <c r="X10" s="28">
        <f>IF(ResourceEffects[[#This Row],[Status]]="Locked",1,0)</f>
        <v>0</v>
      </c>
      <c r="Y10" s="28">
        <f>IF(ResourceEffects[[#This Row],[event_type]]=1,0,1)</f>
        <v>0</v>
      </c>
      <c r="Z10" s="28">
        <f>IF(ResourceEffects[[#This Row],[Use Abundancies]]="Yes",1,0)</f>
        <v>0</v>
      </c>
      <c r="AA10" s="28">
        <f>ResourceEffects[[#This Row],[∆]]</f>
        <v>1</v>
      </c>
    </row>
    <row r="11" spans="1:27" hidden="1" x14ac:dyDescent="0.3">
      <c r="A11" s="32">
        <v>1</v>
      </c>
      <c r="B11" s="27" t="s">
        <v>14</v>
      </c>
      <c r="C11" s="26" t="s">
        <v>435</v>
      </c>
      <c r="D11" s="26">
        <v>1</v>
      </c>
      <c r="E11" s="51" t="s">
        <v>428</v>
      </c>
      <c r="F11" s="27" t="s">
        <v>430</v>
      </c>
      <c r="G11" s="26" t="str">
        <f>"No"</f>
        <v>No</v>
      </c>
      <c r="H11" s="26">
        <f>0</f>
        <v>0</v>
      </c>
      <c r="I11" s="26" t="str">
        <f>"Yes"</f>
        <v>Yes</v>
      </c>
      <c r="J11" s="26" t="str">
        <f>"No"</f>
        <v>No</v>
      </c>
      <c r="K11" s="26">
        <f>INT(ResourceEffects[[#This Row],[Time Factor]]*TimeInterval/60/60/24)</f>
        <v>0</v>
      </c>
      <c r="L11" s="26">
        <f>INT(ResourceEffects[[#This Row],[Time Factor]]*TimeInterval/60/60)-ResourceEffects[[#This Row],[Days]]*24</f>
        <v>0</v>
      </c>
      <c r="M11" s="26">
        <f>INT(ResourceEffects[[#This Row],[Time Factor]]*TimeInterval/60)-ResourceEffects[[#This Row],[Hours]]*60-ResourceEffects[[#This Row],[Days]]*60*24</f>
        <v>0</v>
      </c>
      <c r="N11" s="26">
        <f>ResourceEffects[[#This Row],[Time Factor]]*TimeInterval-ResourceEffects[[#This Row],[Min]]*60-ResourceEffects[[#This Row],[Hours]]*60*60-ResourceEffects[[#This Row],[Days]]*60*60*24</f>
        <v>1</v>
      </c>
      <c r="P11" s="28">
        <f ca="1">INT(RAND()*999999999)</f>
        <v>309210159</v>
      </c>
      <c r="Q11" s="28">
        <f>_xlfn.XLOOKUP(ResourceEffects[[#This Row],[Protocol Name]],ProtocolNamesCol,ProtocolIds,"")</f>
        <v>11</v>
      </c>
      <c r="R11" s="28">
        <f>ResourceEffects[[#This Row],[Time Factor]]</f>
        <v>1</v>
      </c>
      <c r="S11" s="28">
        <f>ResourceEffects[[#This Row],[Drone ID]]</f>
        <v>0</v>
      </c>
      <c r="T11" s="28">
        <f>_xlfn.XLOOKUP(ResourceEffects[[#This Row],[Resource Name]],ResourceNames,ResourceIds,"")</f>
        <v>-2</v>
      </c>
      <c r="U11" s="28">
        <f>_xlfn.XLOOKUP(ResourceEffects[[#This Row],[Event Type]],EventTypeNames,EventTypeIds,"")</f>
        <v>1</v>
      </c>
      <c r="V11" s="28">
        <f>IF(ResourceEffects[[#This Row],[Is Local]]="Yes",1,0)</f>
        <v>1</v>
      </c>
      <c r="W11" s="28">
        <f>IF(ResourceEffects[[#This Row],[Is Installed]]="Yes",1,0)</f>
        <v>0</v>
      </c>
      <c r="X11" s="28">
        <f>IF(ResourceEffects[[#This Row],[Status]]="Locked",1,0)</f>
        <v>0</v>
      </c>
      <c r="Y11" s="28">
        <f>IF(ResourceEffects[[#This Row],[event_type]]=1,0,1)</f>
        <v>0</v>
      </c>
      <c r="Z11" s="28">
        <f>IF(ResourceEffects[[#This Row],[Use Abundancies]]="Yes",1,0)</f>
        <v>0</v>
      </c>
      <c r="AA11" s="28">
        <f>ResourceEffects[[#This Row],[∆]]</f>
        <v>1</v>
      </c>
    </row>
    <row r="12" spans="1:27" hidden="1" x14ac:dyDescent="0.3">
      <c r="A12" s="32">
        <v>0</v>
      </c>
      <c r="B12" s="27" t="s">
        <v>16</v>
      </c>
      <c r="C12" s="26" t="s">
        <v>436</v>
      </c>
      <c r="D12" s="26">
        <v>1</v>
      </c>
      <c r="E12" s="51" t="s">
        <v>428</v>
      </c>
      <c r="F12" s="27" t="s">
        <v>330</v>
      </c>
      <c r="G12" s="26" t="str">
        <f>"No"</f>
        <v>No</v>
      </c>
      <c r="H12" s="26">
        <f>0</f>
        <v>0</v>
      </c>
      <c r="I12" s="26" t="str">
        <f>"Yes"</f>
        <v>Yes</v>
      </c>
      <c r="J12" s="26" t="str">
        <f>"No"</f>
        <v>No</v>
      </c>
      <c r="K12" s="26">
        <f>INT(ResourceEffects[[#This Row],[Time Factor]]*TimeInterval/60/60/24)</f>
        <v>0</v>
      </c>
      <c r="L12" s="26">
        <f>INT(ResourceEffects[[#This Row],[Time Factor]]*TimeInterval/60/60)-ResourceEffects[[#This Row],[Days]]*24</f>
        <v>0</v>
      </c>
      <c r="M12" s="26">
        <f>INT(ResourceEffects[[#This Row],[Time Factor]]*TimeInterval/60)-ResourceEffects[[#This Row],[Hours]]*60-ResourceEffects[[#This Row],[Days]]*60*24</f>
        <v>0</v>
      </c>
      <c r="N12" s="26">
        <f>ResourceEffects[[#This Row],[Time Factor]]*TimeInterval-ResourceEffects[[#This Row],[Min]]*60-ResourceEffects[[#This Row],[Hours]]*60*60-ResourceEffects[[#This Row],[Days]]*60*60*24</f>
        <v>0</v>
      </c>
      <c r="P12" s="28">
        <f ca="1">INT(RAND()*999999999)</f>
        <v>365365614</v>
      </c>
      <c r="Q12" s="28">
        <f>_xlfn.XLOOKUP(ResourceEffects[[#This Row],[Protocol Name]],ProtocolNamesCol,ProtocolIds,"")</f>
        <v>5001</v>
      </c>
      <c r="R12" s="28">
        <f>ResourceEffects[[#This Row],[Time Factor]]</f>
        <v>0</v>
      </c>
      <c r="S12" s="28">
        <f>ResourceEffects[[#This Row],[Drone ID]]</f>
        <v>0</v>
      </c>
      <c r="T12" s="28">
        <f>_xlfn.XLOOKUP(ResourceEffects[[#This Row],[Resource Name]],ResourceNames,ResourceIds,"")</f>
        <v>5001</v>
      </c>
      <c r="U12" s="28">
        <f>_xlfn.XLOOKUP(ResourceEffects[[#This Row],[Event Type]],EventTypeNames,EventTypeIds,"")</f>
        <v>2</v>
      </c>
      <c r="V12" s="28">
        <f>IF(ResourceEffects[[#This Row],[Is Local]]="Yes",1,0)</f>
        <v>1</v>
      </c>
      <c r="W12" s="28">
        <f>IF(ResourceEffects[[#This Row],[Is Installed]]="Yes",1,0)</f>
        <v>0</v>
      </c>
      <c r="X12" s="28">
        <f>IF(ResourceEffects[[#This Row],[Status]]="Locked",1,0)</f>
        <v>0</v>
      </c>
      <c r="Y12" s="28">
        <f>IF(ResourceEffects[[#This Row],[event_type]]=1,0,1)</f>
        <v>1</v>
      </c>
      <c r="Z12" s="28">
        <f>IF(ResourceEffects[[#This Row],[Use Abundancies]]="Yes",1,0)</f>
        <v>0</v>
      </c>
      <c r="AA12" s="28">
        <f>ResourceEffects[[#This Row],[∆]]</f>
        <v>1</v>
      </c>
    </row>
    <row r="13" spans="1:27" hidden="1" x14ac:dyDescent="0.3">
      <c r="A13" s="32">
        <v>1</v>
      </c>
      <c r="B13" s="27" t="s">
        <v>16</v>
      </c>
      <c r="C13" s="26" t="s">
        <v>435</v>
      </c>
      <c r="D13" s="26">
        <v>1</v>
      </c>
      <c r="E13" s="51" t="s">
        <v>424</v>
      </c>
      <c r="F13" s="27" t="s">
        <v>330</v>
      </c>
      <c r="G13" s="26" t="str">
        <f>"No"</f>
        <v>No</v>
      </c>
      <c r="H13" s="26">
        <f>0</f>
        <v>0</v>
      </c>
      <c r="I13" s="26" t="str">
        <f>"Yes"</f>
        <v>Yes</v>
      </c>
      <c r="J13" s="26" t="str">
        <f>"No"</f>
        <v>No</v>
      </c>
      <c r="K13" s="26">
        <f>INT(ResourceEffects[[#This Row],[Time Factor]]*TimeInterval/60/60/24)</f>
        <v>0</v>
      </c>
      <c r="L13" s="26">
        <f>INT(ResourceEffects[[#This Row],[Time Factor]]*TimeInterval/60/60)-ResourceEffects[[#This Row],[Days]]*24</f>
        <v>0</v>
      </c>
      <c r="M13" s="26">
        <f>INT(ResourceEffects[[#This Row],[Time Factor]]*TimeInterval/60)-ResourceEffects[[#This Row],[Hours]]*60-ResourceEffects[[#This Row],[Days]]*60*24</f>
        <v>0</v>
      </c>
      <c r="N13" s="26">
        <f>ResourceEffects[[#This Row],[Time Factor]]*TimeInterval-ResourceEffects[[#This Row],[Min]]*60-ResourceEffects[[#This Row],[Hours]]*60*60-ResourceEffects[[#This Row],[Days]]*60*60*24</f>
        <v>1</v>
      </c>
      <c r="P13" s="28">
        <f ca="1">INT(RAND()*999999999)</f>
        <v>965094364</v>
      </c>
      <c r="Q13" s="28">
        <f>_xlfn.XLOOKUP(ResourceEffects[[#This Row],[Protocol Name]],ProtocolNamesCol,ProtocolIds,"")</f>
        <v>5001</v>
      </c>
      <c r="R13" s="28">
        <f>ResourceEffects[[#This Row],[Time Factor]]</f>
        <v>1</v>
      </c>
      <c r="S13" s="28">
        <f>ResourceEffects[[#This Row],[Drone ID]]</f>
        <v>0</v>
      </c>
      <c r="T13" s="28">
        <f>_xlfn.XLOOKUP(ResourceEffects[[#This Row],[Resource Name]],ResourceNames,ResourceIds,"")</f>
        <v>5001</v>
      </c>
      <c r="U13" s="28">
        <f>_xlfn.XLOOKUP(ResourceEffects[[#This Row],[Event Type]],EventTypeNames,EventTypeIds,"")</f>
        <v>1</v>
      </c>
      <c r="V13" s="28">
        <f>IF(ResourceEffects[[#This Row],[Is Local]]="Yes",1,0)</f>
        <v>1</v>
      </c>
      <c r="W13" s="28">
        <f>IF(ResourceEffects[[#This Row],[Is Installed]]="Yes",1,0)</f>
        <v>0</v>
      </c>
      <c r="X13" s="28">
        <f>IF(ResourceEffects[[#This Row],[Status]]="Locked",1,0)</f>
        <v>1</v>
      </c>
      <c r="Y13" s="28">
        <f>IF(ResourceEffects[[#This Row],[event_type]]=1,0,1)</f>
        <v>0</v>
      </c>
      <c r="Z13" s="28">
        <f>IF(ResourceEffects[[#This Row],[Use Abundancies]]="Yes",1,0)</f>
        <v>0</v>
      </c>
      <c r="AA13" s="28">
        <f>ResourceEffects[[#This Row],[∆]]</f>
        <v>1</v>
      </c>
    </row>
    <row r="14" spans="1:27" hidden="1" x14ac:dyDescent="0.3">
      <c r="A14" s="32">
        <v>10</v>
      </c>
      <c r="B14" s="27" t="s">
        <v>16</v>
      </c>
      <c r="C14" s="26" t="s">
        <v>436</v>
      </c>
      <c r="D14" s="26">
        <v>1</v>
      </c>
      <c r="E14" s="51" t="s">
        <v>424</v>
      </c>
      <c r="F14" s="27" t="s">
        <v>330</v>
      </c>
      <c r="G14" s="26" t="str">
        <f>"No"</f>
        <v>No</v>
      </c>
      <c r="H14" s="26">
        <f>0</f>
        <v>0</v>
      </c>
      <c r="I14" s="26" t="str">
        <f>"Yes"</f>
        <v>Yes</v>
      </c>
      <c r="J14" s="26" t="str">
        <f>"No"</f>
        <v>No</v>
      </c>
      <c r="K14" s="26">
        <f>INT(ResourceEffects[[#This Row],[Time Factor]]*TimeInterval/60/60/24)</f>
        <v>0</v>
      </c>
      <c r="L14" s="26">
        <f>INT(ResourceEffects[[#This Row],[Time Factor]]*TimeInterval/60/60)-ResourceEffects[[#This Row],[Days]]*24</f>
        <v>0</v>
      </c>
      <c r="M14" s="26">
        <f>INT(ResourceEffects[[#This Row],[Time Factor]]*TimeInterval/60)-ResourceEffects[[#This Row],[Hours]]*60-ResourceEffects[[#This Row],[Days]]*60*24</f>
        <v>0</v>
      </c>
      <c r="N14" s="26">
        <f>ResourceEffects[[#This Row],[Time Factor]]*TimeInterval-ResourceEffects[[#This Row],[Min]]*60-ResourceEffects[[#This Row],[Hours]]*60*60-ResourceEffects[[#This Row],[Days]]*60*60*24</f>
        <v>10</v>
      </c>
      <c r="P14" s="28">
        <f ca="1">INT(RAND()*999999999)</f>
        <v>550260865</v>
      </c>
      <c r="Q14" s="28">
        <f>_xlfn.XLOOKUP(ResourceEffects[[#This Row],[Protocol Name]],ProtocolNamesCol,ProtocolIds,"")</f>
        <v>5001</v>
      </c>
      <c r="R14" s="28">
        <f>ResourceEffects[[#This Row],[Time Factor]]</f>
        <v>10</v>
      </c>
      <c r="S14" s="28">
        <f>ResourceEffects[[#This Row],[Drone ID]]</f>
        <v>0</v>
      </c>
      <c r="T14" s="28">
        <f>_xlfn.XLOOKUP(ResourceEffects[[#This Row],[Resource Name]],ResourceNames,ResourceIds,"")</f>
        <v>5001</v>
      </c>
      <c r="U14" s="28">
        <f>_xlfn.XLOOKUP(ResourceEffects[[#This Row],[Event Type]],EventTypeNames,EventTypeIds,"")</f>
        <v>2</v>
      </c>
      <c r="V14" s="28">
        <f>IF(ResourceEffects[[#This Row],[Is Local]]="Yes",1,0)</f>
        <v>1</v>
      </c>
      <c r="W14" s="28">
        <f>IF(ResourceEffects[[#This Row],[Is Installed]]="Yes",1,0)</f>
        <v>0</v>
      </c>
      <c r="X14" s="28">
        <f>IF(ResourceEffects[[#This Row],[Status]]="Locked",1,0)</f>
        <v>1</v>
      </c>
      <c r="Y14" s="28">
        <f>IF(ResourceEffects[[#This Row],[event_type]]=1,0,1)</f>
        <v>1</v>
      </c>
      <c r="Z14" s="28">
        <f>IF(ResourceEffects[[#This Row],[Use Abundancies]]="Yes",1,0)</f>
        <v>0</v>
      </c>
      <c r="AA14" s="28">
        <f>ResourceEffects[[#This Row],[∆]]</f>
        <v>1</v>
      </c>
    </row>
    <row r="15" spans="1:27" hidden="1" x14ac:dyDescent="0.3">
      <c r="A15" s="32">
        <v>11</v>
      </c>
      <c r="B15" s="27" t="s">
        <v>16</v>
      </c>
      <c r="C15" s="26" t="s">
        <v>435</v>
      </c>
      <c r="D15" s="26">
        <v>1</v>
      </c>
      <c r="E15" s="51" t="s">
        <v>428</v>
      </c>
      <c r="F15" s="27" t="s">
        <v>330</v>
      </c>
      <c r="G15" s="26" t="str">
        <f>"No"</f>
        <v>No</v>
      </c>
      <c r="H15" s="26">
        <f>0</f>
        <v>0</v>
      </c>
      <c r="I15" s="26" t="str">
        <f>"Yes"</f>
        <v>Yes</v>
      </c>
      <c r="J15" s="26" t="str">
        <f>"No"</f>
        <v>No</v>
      </c>
      <c r="K15" s="26">
        <f>INT(ResourceEffects[[#This Row],[Time Factor]]*TimeInterval/60/60/24)</f>
        <v>0</v>
      </c>
      <c r="L15" s="26">
        <f>INT(ResourceEffects[[#This Row],[Time Factor]]*TimeInterval/60/60)-ResourceEffects[[#This Row],[Days]]*24</f>
        <v>0</v>
      </c>
      <c r="M15" s="26">
        <f>INT(ResourceEffects[[#This Row],[Time Factor]]*TimeInterval/60)-ResourceEffects[[#This Row],[Hours]]*60-ResourceEffects[[#This Row],[Days]]*60*24</f>
        <v>0</v>
      </c>
      <c r="N15" s="26">
        <f>ResourceEffects[[#This Row],[Time Factor]]*TimeInterval-ResourceEffects[[#This Row],[Min]]*60-ResourceEffects[[#This Row],[Hours]]*60*60-ResourceEffects[[#This Row],[Days]]*60*60*24</f>
        <v>11</v>
      </c>
      <c r="P15" s="28">
        <f ca="1">INT(RAND()*999999999)</f>
        <v>610368884</v>
      </c>
      <c r="Q15" s="28">
        <f>_xlfn.XLOOKUP(ResourceEffects[[#This Row],[Protocol Name]],ProtocolNamesCol,ProtocolIds,"")</f>
        <v>5001</v>
      </c>
      <c r="R15" s="28">
        <f>ResourceEffects[[#This Row],[Time Factor]]</f>
        <v>11</v>
      </c>
      <c r="S15" s="28">
        <f>ResourceEffects[[#This Row],[Drone ID]]</f>
        <v>0</v>
      </c>
      <c r="T15" s="28">
        <f>_xlfn.XLOOKUP(ResourceEffects[[#This Row],[Resource Name]],ResourceNames,ResourceIds,"")</f>
        <v>5001</v>
      </c>
      <c r="U15" s="28">
        <f>_xlfn.XLOOKUP(ResourceEffects[[#This Row],[Event Type]],EventTypeNames,EventTypeIds,"")</f>
        <v>1</v>
      </c>
      <c r="V15" s="28">
        <f>IF(ResourceEffects[[#This Row],[Is Local]]="Yes",1,0)</f>
        <v>1</v>
      </c>
      <c r="W15" s="28">
        <f>IF(ResourceEffects[[#This Row],[Is Installed]]="Yes",1,0)</f>
        <v>0</v>
      </c>
      <c r="X15" s="28">
        <f>IF(ResourceEffects[[#This Row],[Status]]="Locked",1,0)</f>
        <v>0</v>
      </c>
      <c r="Y15" s="28">
        <f>IF(ResourceEffects[[#This Row],[event_type]]=1,0,1)</f>
        <v>0</v>
      </c>
      <c r="Z15" s="28">
        <f>IF(ResourceEffects[[#This Row],[Use Abundancies]]="Yes",1,0)</f>
        <v>0</v>
      </c>
      <c r="AA15" s="28">
        <f>ResourceEffects[[#This Row],[∆]]</f>
        <v>1</v>
      </c>
    </row>
    <row r="16" spans="1:27" x14ac:dyDescent="0.3">
      <c r="A16" s="33">
        <v>0</v>
      </c>
      <c r="B16" s="27" t="s">
        <v>18</v>
      </c>
      <c r="C16" s="26" t="s">
        <v>436</v>
      </c>
      <c r="D16" s="26">
        <v>1</v>
      </c>
      <c r="E16" s="51" t="s">
        <v>428</v>
      </c>
      <c r="F16" s="27" t="s">
        <v>334</v>
      </c>
      <c r="G16" s="26" t="s">
        <v>471</v>
      </c>
      <c r="H16" s="26">
        <f>0</f>
        <v>0</v>
      </c>
      <c r="I16" s="26" t="str">
        <f>"Yes"</f>
        <v>Yes</v>
      </c>
      <c r="J16" s="26" t="str">
        <f>"No"</f>
        <v>No</v>
      </c>
      <c r="K16" s="26">
        <f>INT(ResourceEffects[[#This Row],[Time Factor]]*TimeInterval/60/60/24)</f>
        <v>0</v>
      </c>
      <c r="L16" s="26">
        <f>INT(ResourceEffects[[#This Row],[Time Factor]]*TimeInterval/60/60)-ResourceEffects[[#This Row],[Days]]*24</f>
        <v>0</v>
      </c>
      <c r="M16" s="26">
        <f>INT(ResourceEffects[[#This Row],[Time Factor]]*TimeInterval/60)-ResourceEffects[[#This Row],[Hours]]*60-ResourceEffects[[#This Row],[Days]]*60*24</f>
        <v>0</v>
      </c>
      <c r="N16" s="26">
        <f>ResourceEffects[[#This Row],[Time Factor]]*TimeInterval-ResourceEffects[[#This Row],[Min]]*60-ResourceEffects[[#This Row],[Hours]]*60*60-ResourceEffects[[#This Row],[Days]]*60*60*24</f>
        <v>0</v>
      </c>
      <c r="O16" s="26" t="s">
        <v>473</v>
      </c>
      <c r="P16" s="29">
        <f ca="1">INT(RAND()*999999999)</f>
        <v>240200540</v>
      </c>
      <c r="Q16" s="29">
        <f>_xlfn.XLOOKUP(ResourceEffects[[#This Row],[Protocol Name]],ProtocolNamesCol,ProtocolIds,"")</f>
        <v>11000</v>
      </c>
      <c r="R16" s="29">
        <f>ResourceEffects[[#This Row],[Time Factor]]</f>
        <v>0</v>
      </c>
      <c r="S16" s="29">
        <f>ResourceEffects[[#This Row],[Drone ID]]</f>
        <v>0</v>
      </c>
      <c r="T16" s="29">
        <f>_xlfn.XLOOKUP(ResourceEffects[[#This Row],[Resource Name]],ResourceNames,ResourceIds,"")</f>
        <v>5101</v>
      </c>
      <c r="U16" s="29">
        <f>_xlfn.XLOOKUP(ResourceEffects[[#This Row],[Event Type]],EventTypeNames,EventTypeIds,"")</f>
        <v>2</v>
      </c>
      <c r="V16" s="29">
        <f>IF(ResourceEffects[[#This Row],[Is Local]]="Yes",1,0)</f>
        <v>1</v>
      </c>
      <c r="W16" s="28">
        <f>IF(ResourceEffects[[#This Row],[Is Installed]]="Yes",1,0)</f>
        <v>0</v>
      </c>
      <c r="X16" s="29">
        <f>IF(ResourceEffects[[#This Row],[Status]]="Locked",1,0)</f>
        <v>0</v>
      </c>
      <c r="Y16" s="29">
        <f>IF(ResourceEffects[[#This Row],[event_type]]=1,0,1)</f>
        <v>1</v>
      </c>
      <c r="Z16" s="29">
        <f>IF(ResourceEffects[[#This Row],[Use Abundancies]]="Yes",1,0)</f>
        <v>0</v>
      </c>
      <c r="AA16" s="29">
        <f>ResourceEffects[[#This Row],[∆]]</f>
        <v>1</v>
      </c>
    </row>
    <row r="17" spans="1:27" x14ac:dyDescent="0.3">
      <c r="A17" s="33">
        <v>0</v>
      </c>
      <c r="B17" s="27" t="s">
        <v>18</v>
      </c>
      <c r="C17" s="26" t="s">
        <v>435</v>
      </c>
      <c r="D17" s="26">
        <v>1</v>
      </c>
      <c r="E17" s="51" t="s">
        <v>424</v>
      </c>
      <c r="F17" s="27" t="s">
        <v>334</v>
      </c>
      <c r="G17" s="26" t="str">
        <f>"No"</f>
        <v>No</v>
      </c>
      <c r="H17" s="26">
        <f>0</f>
        <v>0</v>
      </c>
      <c r="I17" s="26" t="str">
        <f>"Yes"</f>
        <v>Yes</v>
      </c>
      <c r="J17" s="26" t="str">
        <f>"No"</f>
        <v>No</v>
      </c>
      <c r="K17" s="26">
        <f>INT(ResourceEffects[[#This Row],[Time Factor]]*TimeInterval/60/60/24)</f>
        <v>0</v>
      </c>
      <c r="L17" s="26">
        <f>INT(ResourceEffects[[#This Row],[Time Factor]]*TimeInterval/60/60)-ResourceEffects[[#This Row],[Days]]*24</f>
        <v>0</v>
      </c>
      <c r="M17" s="26">
        <f>INT(ResourceEffects[[#This Row],[Time Factor]]*TimeInterval/60)-ResourceEffects[[#This Row],[Hours]]*60-ResourceEffects[[#This Row],[Days]]*60*24</f>
        <v>0</v>
      </c>
      <c r="N17" s="26">
        <f>ResourceEffects[[#This Row],[Time Factor]]*TimeInterval-ResourceEffects[[#This Row],[Min]]*60-ResourceEffects[[#This Row],[Hours]]*60*60-ResourceEffects[[#This Row],[Days]]*60*60*24</f>
        <v>0</v>
      </c>
      <c r="O17" s="26" t="s">
        <v>473</v>
      </c>
      <c r="P17" s="29">
        <f ca="1">INT(RAND()*999999999)</f>
        <v>37752338</v>
      </c>
      <c r="Q17" s="29">
        <f>_xlfn.XLOOKUP(ResourceEffects[[#This Row],[Protocol Name]],ProtocolNamesCol,ProtocolIds,"")</f>
        <v>11000</v>
      </c>
      <c r="R17" s="29">
        <f>ResourceEffects[[#This Row],[Time Factor]]</f>
        <v>0</v>
      </c>
      <c r="S17" s="29">
        <f>ResourceEffects[[#This Row],[Drone ID]]</f>
        <v>0</v>
      </c>
      <c r="T17" s="29">
        <f>_xlfn.XLOOKUP(ResourceEffects[[#This Row],[Resource Name]],ResourceNames,ResourceIds,"")</f>
        <v>5101</v>
      </c>
      <c r="U17" s="29">
        <f>_xlfn.XLOOKUP(ResourceEffects[[#This Row],[Event Type]],EventTypeNames,EventTypeIds,"")</f>
        <v>1</v>
      </c>
      <c r="V17" s="29">
        <f>IF(ResourceEffects[[#This Row],[Is Local]]="Yes",1,0)</f>
        <v>1</v>
      </c>
      <c r="W17" s="28">
        <f>IF(ResourceEffects[[#This Row],[Is Installed]]="Yes",1,0)</f>
        <v>0</v>
      </c>
      <c r="X17" s="29">
        <f>IF(ResourceEffects[[#This Row],[Status]]="Locked",1,0)</f>
        <v>1</v>
      </c>
      <c r="Y17" s="29">
        <f>IF(ResourceEffects[[#This Row],[event_type]]=1,0,1)</f>
        <v>0</v>
      </c>
      <c r="Z17" s="29">
        <f>IF(ResourceEffects[[#This Row],[Use Abundancies]]="Yes",1,0)</f>
        <v>0</v>
      </c>
      <c r="AA17" s="29">
        <f>ResourceEffects[[#This Row],[∆]]</f>
        <v>1</v>
      </c>
    </row>
    <row r="18" spans="1:27" x14ac:dyDescent="0.3">
      <c r="A18" s="33">
        <v>10</v>
      </c>
      <c r="B18" s="27" t="s">
        <v>18</v>
      </c>
      <c r="C18" s="26" t="s">
        <v>436</v>
      </c>
      <c r="D18" s="26">
        <v>1</v>
      </c>
      <c r="E18" s="51" t="s">
        <v>424</v>
      </c>
      <c r="F18" s="27" t="s">
        <v>334</v>
      </c>
      <c r="G18" s="26" t="str">
        <f>"No"</f>
        <v>No</v>
      </c>
      <c r="H18" s="26">
        <f>0</f>
        <v>0</v>
      </c>
      <c r="I18" s="26" t="str">
        <f>"Yes"</f>
        <v>Yes</v>
      </c>
      <c r="J18" s="26" t="str">
        <f>"No"</f>
        <v>No</v>
      </c>
      <c r="K18" s="26">
        <f>INT(ResourceEffects[[#This Row],[Time Factor]]*TimeInterval/60/60/24)</f>
        <v>0</v>
      </c>
      <c r="L18" s="26">
        <f>INT(ResourceEffects[[#This Row],[Time Factor]]*TimeInterval/60/60)-ResourceEffects[[#This Row],[Days]]*24</f>
        <v>0</v>
      </c>
      <c r="M18" s="26">
        <f>INT(ResourceEffects[[#This Row],[Time Factor]]*TimeInterval/60)-ResourceEffects[[#This Row],[Hours]]*60-ResourceEffects[[#This Row],[Days]]*60*24</f>
        <v>0</v>
      </c>
      <c r="N18" s="26">
        <f>ResourceEffects[[#This Row],[Time Factor]]*TimeInterval-ResourceEffects[[#This Row],[Min]]*60-ResourceEffects[[#This Row],[Hours]]*60*60-ResourceEffects[[#This Row],[Days]]*60*60*24</f>
        <v>10</v>
      </c>
      <c r="O18" s="26" t="s">
        <v>475</v>
      </c>
      <c r="P18" s="29">
        <f ca="1">INT(RAND()*999999999)</f>
        <v>108292155</v>
      </c>
      <c r="Q18" s="29">
        <f>_xlfn.XLOOKUP(ResourceEffects[[#This Row],[Protocol Name]],ProtocolNamesCol,ProtocolIds,"")</f>
        <v>11000</v>
      </c>
      <c r="R18" s="29">
        <f>ResourceEffects[[#This Row],[Time Factor]]</f>
        <v>10</v>
      </c>
      <c r="S18" s="29">
        <f>ResourceEffects[[#This Row],[Drone ID]]</f>
        <v>0</v>
      </c>
      <c r="T18" s="29">
        <f>_xlfn.XLOOKUP(ResourceEffects[[#This Row],[Resource Name]],ResourceNames,ResourceIds,"")</f>
        <v>5101</v>
      </c>
      <c r="U18" s="29">
        <f>_xlfn.XLOOKUP(ResourceEffects[[#This Row],[Event Type]],EventTypeNames,EventTypeIds,"")</f>
        <v>2</v>
      </c>
      <c r="V18" s="29">
        <f>IF(ResourceEffects[[#This Row],[Is Local]]="Yes",1,0)</f>
        <v>1</v>
      </c>
      <c r="W18" s="28">
        <f>IF(ResourceEffects[[#This Row],[Is Installed]]="Yes",1,0)</f>
        <v>0</v>
      </c>
      <c r="X18" s="29">
        <f>IF(ResourceEffects[[#This Row],[Status]]="Locked",1,0)</f>
        <v>1</v>
      </c>
      <c r="Y18" s="29">
        <f>IF(ResourceEffects[[#This Row],[event_type]]=1,0,1)</f>
        <v>1</v>
      </c>
      <c r="Z18" s="29">
        <f>IF(ResourceEffects[[#This Row],[Use Abundancies]]="Yes",1,0)</f>
        <v>0</v>
      </c>
      <c r="AA18" s="29">
        <f>ResourceEffects[[#This Row],[∆]]</f>
        <v>1</v>
      </c>
    </row>
    <row r="19" spans="1:27" x14ac:dyDescent="0.3">
      <c r="A19" s="33">
        <v>10</v>
      </c>
      <c r="B19" s="27" t="s">
        <v>18</v>
      </c>
      <c r="C19" s="26" t="s">
        <v>435</v>
      </c>
      <c r="D19" s="26">
        <v>1</v>
      </c>
      <c r="E19" s="51" t="s">
        <v>428</v>
      </c>
      <c r="F19" s="27" t="s">
        <v>334</v>
      </c>
      <c r="G19" s="26" t="s">
        <v>471</v>
      </c>
      <c r="H19" s="26">
        <f>0</f>
        <v>0</v>
      </c>
      <c r="I19" s="26" t="str">
        <f>"Yes"</f>
        <v>Yes</v>
      </c>
      <c r="J19" s="26" t="str">
        <f>"No"</f>
        <v>No</v>
      </c>
      <c r="K19" s="26">
        <f>INT(ResourceEffects[[#This Row],[Time Factor]]*TimeInterval/60/60/24)</f>
        <v>0</v>
      </c>
      <c r="L19" s="26">
        <f>INT(ResourceEffects[[#This Row],[Time Factor]]*TimeInterval/60/60)-ResourceEffects[[#This Row],[Days]]*24</f>
        <v>0</v>
      </c>
      <c r="M19" s="26">
        <f>INT(ResourceEffects[[#This Row],[Time Factor]]*TimeInterval/60)-ResourceEffects[[#This Row],[Hours]]*60-ResourceEffects[[#This Row],[Days]]*60*24</f>
        <v>0</v>
      </c>
      <c r="N19" s="26">
        <f>ResourceEffects[[#This Row],[Time Factor]]*TimeInterval-ResourceEffects[[#This Row],[Min]]*60-ResourceEffects[[#This Row],[Hours]]*60*60-ResourceEffects[[#This Row],[Days]]*60*60*24</f>
        <v>10</v>
      </c>
      <c r="O19" s="26" t="s">
        <v>475</v>
      </c>
      <c r="P19" s="29">
        <f ca="1">INT(RAND()*999999999)</f>
        <v>361203457</v>
      </c>
      <c r="Q19" s="29">
        <f>_xlfn.XLOOKUP(ResourceEffects[[#This Row],[Protocol Name]],ProtocolNamesCol,ProtocolIds,"")</f>
        <v>11000</v>
      </c>
      <c r="R19" s="29">
        <f>ResourceEffects[[#This Row],[Time Factor]]</f>
        <v>10</v>
      </c>
      <c r="S19" s="29">
        <f>ResourceEffects[[#This Row],[Drone ID]]</f>
        <v>0</v>
      </c>
      <c r="T19" s="29">
        <f>_xlfn.XLOOKUP(ResourceEffects[[#This Row],[Resource Name]],ResourceNames,ResourceIds,"")</f>
        <v>5101</v>
      </c>
      <c r="U19" s="29">
        <f>_xlfn.XLOOKUP(ResourceEffects[[#This Row],[Event Type]],EventTypeNames,EventTypeIds,"")</f>
        <v>1</v>
      </c>
      <c r="V19" s="29">
        <f>IF(ResourceEffects[[#This Row],[Is Local]]="Yes",1,0)</f>
        <v>1</v>
      </c>
      <c r="W19" s="28">
        <f>IF(ResourceEffects[[#This Row],[Is Installed]]="Yes",1,0)</f>
        <v>0</v>
      </c>
      <c r="X19" s="29">
        <f>IF(ResourceEffects[[#This Row],[Status]]="Locked",1,0)</f>
        <v>0</v>
      </c>
      <c r="Y19" s="29">
        <f>IF(ResourceEffects[[#This Row],[event_type]]=1,0,1)</f>
        <v>0</v>
      </c>
      <c r="Z19" s="29">
        <f>IF(ResourceEffects[[#This Row],[Use Abundancies]]="Yes",1,0)</f>
        <v>0</v>
      </c>
      <c r="AA19" s="29">
        <f>ResourceEffects[[#This Row],[∆]]</f>
        <v>1</v>
      </c>
    </row>
    <row r="20" spans="1:27" x14ac:dyDescent="0.3">
      <c r="A20" s="32">
        <v>11</v>
      </c>
      <c r="B20" s="27" t="s">
        <v>18</v>
      </c>
      <c r="C20" s="26" t="s">
        <v>435</v>
      </c>
      <c r="D20" s="26">
        <v>1</v>
      </c>
      <c r="E20" s="51" t="s">
        <v>428</v>
      </c>
      <c r="F20" s="27" t="s">
        <v>204</v>
      </c>
      <c r="G20" s="26" t="s">
        <v>427</v>
      </c>
      <c r="H20" s="26">
        <f>0</f>
        <v>0</v>
      </c>
      <c r="I20" s="26" t="str">
        <f>"Yes"</f>
        <v>Yes</v>
      </c>
      <c r="J20" s="26" t="str">
        <f>"No"</f>
        <v>No</v>
      </c>
      <c r="K20" s="26">
        <f>INT(ResourceEffects[[#This Row],[Time Factor]]*TimeInterval/60/60/24)</f>
        <v>0</v>
      </c>
      <c r="L20" s="26">
        <f>INT(ResourceEffects[[#This Row],[Time Factor]]*TimeInterval/60/60)-ResourceEffects[[#This Row],[Days]]*24</f>
        <v>0</v>
      </c>
      <c r="M20" s="26">
        <f>INT(ResourceEffects[[#This Row],[Time Factor]]*TimeInterval/60)-ResourceEffects[[#This Row],[Hours]]*60-ResourceEffects[[#This Row],[Days]]*60*24</f>
        <v>0</v>
      </c>
      <c r="N20" s="26">
        <f>ResourceEffects[[#This Row],[Time Factor]]*TimeInterval-ResourceEffects[[#This Row],[Min]]*60-ResourceEffects[[#This Row],[Hours]]*60*60-ResourceEffects[[#This Row],[Days]]*60*60*24</f>
        <v>11</v>
      </c>
      <c r="O20" s="26" t="s">
        <v>474</v>
      </c>
      <c r="P20" s="28">
        <f ca="1">INT(RAND()*999999999)</f>
        <v>275316032</v>
      </c>
      <c r="Q20" s="28">
        <f>_xlfn.XLOOKUP(ResourceEffects[[#This Row],[Protocol Name]],ProtocolNamesCol,ProtocolIds,"")</f>
        <v>11000</v>
      </c>
      <c r="R20" s="28">
        <f>ResourceEffects[[#This Row],[Time Factor]]</f>
        <v>11</v>
      </c>
      <c r="S20" s="28">
        <f>ResourceEffects[[#This Row],[Drone ID]]</f>
        <v>0</v>
      </c>
      <c r="T20" s="28">
        <f>_xlfn.XLOOKUP(ResourceEffects[[#This Row],[Resource Name]],ResourceNames,ResourceIds,"")</f>
        <v>1000</v>
      </c>
      <c r="U20" s="28">
        <f>_xlfn.XLOOKUP(ResourceEffects[[#This Row],[Event Type]],EventTypeNames,EventTypeIds,"")</f>
        <v>1</v>
      </c>
      <c r="V20" s="28">
        <f>IF(ResourceEffects[[#This Row],[Is Local]]="Yes",1,0)</f>
        <v>1</v>
      </c>
      <c r="W20" s="28">
        <f>IF(ResourceEffects[[#This Row],[Is Installed]]="Yes",1,0)</f>
        <v>0</v>
      </c>
      <c r="X20" s="28">
        <f>IF(ResourceEffects[[#This Row],[Status]]="Locked",1,0)</f>
        <v>0</v>
      </c>
      <c r="Y20" s="28">
        <f>IF(ResourceEffects[[#This Row],[event_type]]=1,0,1)</f>
        <v>0</v>
      </c>
      <c r="Z20" s="28">
        <f>IF(ResourceEffects[[#This Row],[Use Abundancies]]="Yes",1,0)</f>
        <v>1</v>
      </c>
      <c r="AA20" s="28">
        <f>ResourceEffects[[#This Row],[∆]]</f>
        <v>1</v>
      </c>
    </row>
    <row r="21" spans="1:27" x14ac:dyDescent="0.3">
      <c r="A21" s="33">
        <v>0</v>
      </c>
      <c r="B21" s="27" t="s">
        <v>476</v>
      </c>
      <c r="C21" s="26" t="s">
        <v>436</v>
      </c>
      <c r="D21" s="26">
        <v>1</v>
      </c>
      <c r="E21" s="51" t="s">
        <v>428</v>
      </c>
      <c r="F21" s="27" t="s">
        <v>334</v>
      </c>
      <c r="G21" s="56" t="s">
        <v>471</v>
      </c>
      <c r="H21" s="56">
        <f>0</f>
        <v>0</v>
      </c>
      <c r="I21" s="56" t="str">
        <f>"Yes"</f>
        <v>Yes</v>
      </c>
      <c r="J21" s="56" t="str">
        <f>"No"</f>
        <v>No</v>
      </c>
      <c r="K21" s="56">
        <f>INT(ResourceEffects[[#This Row],[Time Factor]]*TimeInterval/60/60/24)</f>
        <v>0</v>
      </c>
      <c r="L21" s="56">
        <f>INT(ResourceEffects[[#This Row],[Time Factor]]*TimeInterval/60/60)-ResourceEffects[[#This Row],[Days]]*24</f>
        <v>0</v>
      </c>
      <c r="M21" s="56">
        <f>INT(ResourceEffects[[#This Row],[Time Factor]]*TimeInterval/60)-ResourceEffects[[#This Row],[Hours]]*60-ResourceEffects[[#This Row],[Days]]*60*24</f>
        <v>0</v>
      </c>
      <c r="N21" s="56">
        <f>ResourceEffects[[#This Row],[Time Factor]]*TimeInterval-ResourceEffects[[#This Row],[Min]]*60-ResourceEffects[[#This Row],[Hours]]*60*60-ResourceEffects[[#This Row],[Days]]*60*60*24</f>
        <v>0</v>
      </c>
      <c r="O21" s="26" t="s">
        <v>473</v>
      </c>
      <c r="P21" s="29">
        <f ca="1">INT(RAND()*999999999)</f>
        <v>795337052</v>
      </c>
      <c r="Q21" s="29">
        <f>_xlfn.XLOOKUP(ResourceEffects[[#This Row],[Protocol Name]],ProtocolNamesCol,ProtocolIds,"")</f>
        <v>11010</v>
      </c>
      <c r="R21" s="29">
        <f>ResourceEffects[[#This Row],[Time Factor]]</f>
        <v>0</v>
      </c>
      <c r="S21" s="29">
        <f>ResourceEffects[[#This Row],[Drone ID]]</f>
        <v>0</v>
      </c>
      <c r="T21" s="29">
        <f>_xlfn.XLOOKUP(ResourceEffects[[#This Row],[Resource Name]],ResourceNames,ResourceIds,"")</f>
        <v>5101</v>
      </c>
      <c r="U21" s="29">
        <f>_xlfn.XLOOKUP(ResourceEffects[[#This Row],[Event Type]],EventTypeNames,EventTypeIds,"")</f>
        <v>2</v>
      </c>
      <c r="V21" s="29">
        <f>IF(ResourceEffects[[#This Row],[Is Local]]="Yes",1,0)</f>
        <v>1</v>
      </c>
      <c r="W21" s="29">
        <f>IF(ResourceEffects[[#This Row],[Is Installed]]="Yes",1,0)</f>
        <v>0</v>
      </c>
      <c r="X21" s="29">
        <f>IF(ResourceEffects[[#This Row],[Status]]="Locked",1,0)</f>
        <v>0</v>
      </c>
      <c r="Y21" s="29">
        <f>IF(ResourceEffects[[#This Row],[event_type]]=1,0,1)</f>
        <v>1</v>
      </c>
      <c r="Z21" s="29">
        <f>IF(ResourceEffects[[#This Row],[Use Abundancies]]="Yes",1,0)</f>
        <v>0</v>
      </c>
      <c r="AA21" s="29">
        <f>ResourceEffects[[#This Row],[∆]]</f>
        <v>1</v>
      </c>
    </row>
    <row r="22" spans="1:27" x14ac:dyDescent="0.3">
      <c r="A22" s="33">
        <v>0</v>
      </c>
      <c r="B22" s="27" t="s">
        <v>476</v>
      </c>
      <c r="C22" s="26" t="s">
        <v>435</v>
      </c>
      <c r="D22" s="26">
        <v>1</v>
      </c>
      <c r="E22" s="51" t="s">
        <v>424</v>
      </c>
      <c r="F22" s="27" t="s">
        <v>334</v>
      </c>
      <c r="G22" s="56" t="str">
        <f>"No"</f>
        <v>No</v>
      </c>
      <c r="H22" s="56">
        <f>0</f>
        <v>0</v>
      </c>
      <c r="I22" s="56" t="str">
        <f>"Yes"</f>
        <v>Yes</v>
      </c>
      <c r="J22" s="56" t="str">
        <f>"No"</f>
        <v>No</v>
      </c>
      <c r="K22" s="56">
        <f>INT(ResourceEffects[[#This Row],[Time Factor]]*TimeInterval/60/60/24)</f>
        <v>0</v>
      </c>
      <c r="L22" s="56">
        <f>INT(ResourceEffects[[#This Row],[Time Factor]]*TimeInterval/60/60)-ResourceEffects[[#This Row],[Days]]*24</f>
        <v>0</v>
      </c>
      <c r="M22" s="56">
        <f>INT(ResourceEffects[[#This Row],[Time Factor]]*TimeInterval/60)-ResourceEffects[[#This Row],[Hours]]*60-ResourceEffects[[#This Row],[Days]]*60*24</f>
        <v>0</v>
      </c>
      <c r="N22" s="56">
        <f>ResourceEffects[[#This Row],[Time Factor]]*TimeInterval-ResourceEffects[[#This Row],[Min]]*60-ResourceEffects[[#This Row],[Hours]]*60*60-ResourceEffects[[#This Row],[Days]]*60*60*24</f>
        <v>0</v>
      </c>
      <c r="O22" s="26" t="s">
        <v>473</v>
      </c>
      <c r="P22" s="29">
        <f ca="1">INT(RAND()*999999999)</f>
        <v>159308822</v>
      </c>
      <c r="Q22" s="29">
        <f>_xlfn.XLOOKUP(ResourceEffects[[#This Row],[Protocol Name]],ProtocolNamesCol,ProtocolIds,"")</f>
        <v>11010</v>
      </c>
      <c r="R22" s="29">
        <f>ResourceEffects[[#This Row],[Time Factor]]</f>
        <v>0</v>
      </c>
      <c r="S22" s="29">
        <f>ResourceEffects[[#This Row],[Drone ID]]</f>
        <v>0</v>
      </c>
      <c r="T22" s="29">
        <f>_xlfn.XLOOKUP(ResourceEffects[[#This Row],[Resource Name]],ResourceNames,ResourceIds,"")</f>
        <v>5101</v>
      </c>
      <c r="U22" s="29">
        <f>_xlfn.XLOOKUP(ResourceEffects[[#This Row],[Event Type]],EventTypeNames,EventTypeIds,"")</f>
        <v>1</v>
      </c>
      <c r="V22" s="29">
        <f>IF(ResourceEffects[[#This Row],[Is Local]]="Yes",1,0)</f>
        <v>1</v>
      </c>
      <c r="W22" s="29">
        <f>IF(ResourceEffects[[#This Row],[Is Installed]]="Yes",1,0)</f>
        <v>0</v>
      </c>
      <c r="X22" s="29">
        <f>IF(ResourceEffects[[#This Row],[Status]]="Locked",1,0)</f>
        <v>1</v>
      </c>
      <c r="Y22" s="29">
        <f>IF(ResourceEffects[[#This Row],[event_type]]=1,0,1)</f>
        <v>0</v>
      </c>
      <c r="Z22" s="29">
        <f>IF(ResourceEffects[[#This Row],[Use Abundancies]]="Yes",1,0)</f>
        <v>0</v>
      </c>
      <c r="AA22" s="29">
        <f>ResourceEffects[[#This Row],[∆]]</f>
        <v>1</v>
      </c>
    </row>
    <row r="23" spans="1:27" x14ac:dyDescent="0.3">
      <c r="A23" s="33">
        <v>10</v>
      </c>
      <c r="B23" s="27" t="s">
        <v>476</v>
      </c>
      <c r="C23" s="26" t="s">
        <v>436</v>
      </c>
      <c r="D23" s="26">
        <v>1</v>
      </c>
      <c r="E23" s="51" t="s">
        <v>424</v>
      </c>
      <c r="F23" s="27" t="s">
        <v>334</v>
      </c>
      <c r="G23" s="56" t="str">
        <f>"No"</f>
        <v>No</v>
      </c>
      <c r="H23" s="56">
        <f>0</f>
        <v>0</v>
      </c>
      <c r="I23" s="56" t="str">
        <f>"Yes"</f>
        <v>Yes</v>
      </c>
      <c r="J23" s="56" t="str">
        <f>"No"</f>
        <v>No</v>
      </c>
      <c r="K23" s="56">
        <f>INT(ResourceEffects[[#This Row],[Time Factor]]*TimeInterval/60/60/24)</f>
        <v>0</v>
      </c>
      <c r="L23" s="56">
        <f>INT(ResourceEffects[[#This Row],[Time Factor]]*TimeInterval/60/60)-ResourceEffects[[#This Row],[Days]]*24</f>
        <v>0</v>
      </c>
      <c r="M23" s="56">
        <f>INT(ResourceEffects[[#This Row],[Time Factor]]*TimeInterval/60)-ResourceEffects[[#This Row],[Hours]]*60-ResourceEffects[[#This Row],[Days]]*60*24</f>
        <v>0</v>
      </c>
      <c r="N23" s="56">
        <f>ResourceEffects[[#This Row],[Time Factor]]*TimeInterval-ResourceEffects[[#This Row],[Min]]*60-ResourceEffects[[#This Row],[Hours]]*60*60-ResourceEffects[[#This Row],[Days]]*60*60*24</f>
        <v>10</v>
      </c>
      <c r="O23" s="26" t="s">
        <v>475</v>
      </c>
      <c r="P23" s="29">
        <f ca="1">INT(RAND()*999999999)</f>
        <v>231523728</v>
      </c>
      <c r="Q23" s="29">
        <f>_xlfn.XLOOKUP(ResourceEffects[[#This Row],[Protocol Name]],ProtocolNamesCol,ProtocolIds,"")</f>
        <v>11010</v>
      </c>
      <c r="R23" s="29">
        <f>ResourceEffects[[#This Row],[Time Factor]]</f>
        <v>10</v>
      </c>
      <c r="S23" s="29">
        <f>ResourceEffects[[#This Row],[Drone ID]]</f>
        <v>0</v>
      </c>
      <c r="T23" s="29">
        <f>_xlfn.XLOOKUP(ResourceEffects[[#This Row],[Resource Name]],ResourceNames,ResourceIds,"")</f>
        <v>5101</v>
      </c>
      <c r="U23" s="29">
        <f>_xlfn.XLOOKUP(ResourceEffects[[#This Row],[Event Type]],EventTypeNames,EventTypeIds,"")</f>
        <v>2</v>
      </c>
      <c r="V23" s="29">
        <f>IF(ResourceEffects[[#This Row],[Is Local]]="Yes",1,0)</f>
        <v>1</v>
      </c>
      <c r="W23" s="29">
        <f>IF(ResourceEffects[[#This Row],[Is Installed]]="Yes",1,0)</f>
        <v>0</v>
      </c>
      <c r="X23" s="29">
        <f>IF(ResourceEffects[[#This Row],[Status]]="Locked",1,0)</f>
        <v>1</v>
      </c>
      <c r="Y23" s="29">
        <f>IF(ResourceEffects[[#This Row],[event_type]]=1,0,1)</f>
        <v>1</v>
      </c>
      <c r="Z23" s="29">
        <f>IF(ResourceEffects[[#This Row],[Use Abundancies]]="Yes",1,0)</f>
        <v>0</v>
      </c>
      <c r="AA23" s="29">
        <f>ResourceEffects[[#This Row],[∆]]</f>
        <v>1</v>
      </c>
    </row>
    <row r="24" spans="1:27" x14ac:dyDescent="0.3">
      <c r="A24" s="33">
        <v>10</v>
      </c>
      <c r="B24" s="27" t="s">
        <v>476</v>
      </c>
      <c r="C24" s="26" t="s">
        <v>435</v>
      </c>
      <c r="D24" s="26">
        <v>1</v>
      </c>
      <c r="E24" s="51" t="s">
        <v>428</v>
      </c>
      <c r="F24" s="27" t="s">
        <v>334</v>
      </c>
      <c r="G24" s="56" t="s">
        <v>471</v>
      </c>
      <c r="H24" s="56">
        <f>0</f>
        <v>0</v>
      </c>
      <c r="I24" s="56" t="str">
        <f>"Yes"</f>
        <v>Yes</v>
      </c>
      <c r="J24" s="56" t="str">
        <f>"No"</f>
        <v>No</v>
      </c>
      <c r="K24" s="56">
        <f>INT(ResourceEffects[[#This Row],[Time Factor]]*TimeInterval/60/60/24)</f>
        <v>0</v>
      </c>
      <c r="L24" s="56">
        <f>INT(ResourceEffects[[#This Row],[Time Factor]]*TimeInterval/60/60)-ResourceEffects[[#This Row],[Days]]*24</f>
        <v>0</v>
      </c>
      <c r="M24" s="56">
        <f>INT(ResourceEffects[[#This Row],[Time Factor]]*TimeInterval/60)-ResourceEffects[[#This Row],[Hours]]*60-ResourceEffects[[#This Row],[Days]]*60*24</f>
        <v>0</v>
      </c>
      <c r="N24" s="56">
        <f>ResourceEffects[[#This Row],[Time Factor]]*TimeInterval-ResourceEffects[[#This Row],[Min]]*60-ResourceEffects[[#This Row],[Hours]]*60*60-ResourceEffects[[#This Row],[Days]]*60*60*24</f>
        <v>10</v>
      </c>
      <c r="O24" s="26" t="s">
        <v>475</v>
      </c>
      <c r="P24" s="29">
        <f ca="1">INT(RAND()*999999999)</f>
        <v>271823060</v>
      </c>
      <c r="Q24" s="29">
        <f>_xlfn.XLOOKUP(ResourceEffects[[#This Row],[Protocol Name]],ProtocolNamesCol,ProtocolIds,"")</f>
        <v>11010</v>
      </c>
      <c r="R24" s="29">
        <f>ResourceEffects[[#This Row],[Time Factor]]</f>
        <v>10</v>
      </c>
      <c r="S24" s="29">
        <f>ResourceEffects[[#This Row],[Drone ID]]</f>
        <v>0</v>
      </c>
      <c r="T24" s="29">
        <f>_xlfn.XLOOKUP(ResourceEffects[[#This Row],[Resource Name]],ResourceNames,ResourceIds,"")</f>
        <v>5101</v>
      </c>
      <c r="U24" s="29">
        <f>_xlfn.XLOOKUP(ResourceEffects[[#This Row],[Event Type]],EventTypeNames,EventTypeIds,"")</f>
        <v>1</v>
      </c>
      <c r="V24" s="29">
        <f>IF(ResourceEffects[[#This Row],[Is Local]]="Yes",1,0)</f>
        <v>1</v>
      </c>
      <c r="W24" s="29">
        <f>IF(ResourceEffects[[#This Row],[Is Installed]]="Yes",1,0)</f>
        <v>0</v>
      </c>
      <c r="X24" s="29">
        <f>IF(ResourceEffects[[#This Row],[Status]]="Locked",1,0)</f>
        <v>0</v>
      </c>
      <c r="Y24" s="29">
        <f>IF(ResourceEffects[[#This Row],[event_type]]=1,0,1)</f>
        <v>0</v>
      </c>
      <c r="Z24" s="29">
        <f>IF(ResourceEffects[[#This Row],[Use Abundancies]]="Yes",1,0)</f>
        <v>0</v>
      </c>
      <c r="AA24" s="29">
        <f>ResourceEffects[[#This Row],[∆]]</f>
        <v>1</v>
      </c>
    </row>
    <row r="25" spans="1:27" x14ac:dyDescent="0.3">
      <c r="A25" s="32">
        <v>11</v>
      </c>
      <c r="B25" s="27" t="s">
        <v>476</v>
      </c>
      <c r="C25" s="26" t="s">
        <v>435</v>
      </c>
      <c r="D25" s="26">
        <v>1</v>
      </c>
      <c r="E25" s="51" t="s">
        <v>428</v>
      </c>
      <c r="F25" s="27" t="s">
        <v>206</v>
      </c>
      <c r="G25" s="56" t="s">
        <v>427</v>
      </c>
      <c r="H25" s="56">
        <f>0</f>
        <v>0</v>
      </c>
      <c r="I25" s="56" t="str">
        <f>"Yes"</f>
        <v>Yes</v>
      </c>
      <c r="J25" s="56" t="str">
        <f>"No"</f>
        <v>No</v>
      </c>
      <c r="K25" s="56">
        <f>INT(ResourceEffects[[#This Row],[Time Factor]]*TimeInterval/60/60/24)</f>
        <v>0</v>
      </c>
      <c r="L25" s="56">
        <f>INT(ResourceEffects[[#This Row],[Time Factor]]*TimeInterval/60/60)-ResourceEffects[[#This Row],[Days]]*24</f>
        <v>0</v>
      </c>
      <c r="M25" s="56">
        <f>INT(ResourceEffects[[#This Row],[Time Factor]]*TimeInterval/60)-ResourceEffects[[#This Row],[Hours]]*60-ResourceEffects[[#This Row],[Days]]*60*24</f>
        <v>0</v>
      </c>
      <c r="N25" s="56">
        <f>ResourceEffects[[#This Row],[Time Factor]]*TimeInterval-ResourceEffects[[#This Row],[Min]]*60-ResourceEffects[[#This Row],[Hours]]*60*60-ResourceEffects[[#This Row],[Days]]*60*60*24</f>
        <v>11</v>
      </c>
      <c r="O25" s="26" t="s">
        <v>474</v>
      </c>
      <c r="P25" s="29">
        <f ca="1">INT(RAND()*999999999)</f>
        <v>511521686</v>
      </c>
      <c r="Q25" s="29">
        <f>_xlfn.XLOOKUP(ResourceEffects[[#This Row],[Protocol Name]],ProtocolNamesCol,ProtocolIds,"")</f>
        <v>11010</v>
      </c>
      <c r="R25" s="29">
        <f>ResourceEffects[[#This Row],[Time Factor]]</f>
        <v>11</v>
      </c>
      <c r="S25" s="29">
        <f>ResourceEffects[[#This Row],[Drone ID]]</f>
        <v>0</v>
      </c>
      <c r="T25" s="29">
        <f>_xlfn.XLOOKUP(ResourceEffects[[#This Row],[Resource Name]],ResourceNames,ResourceIds,"")</f>
        <v>1010</v>
      </c>
      <c r="U25" s="29">
        <f>_xlfn.XLOOKUP(ResourceEffects[[#This Row],[Event Type]],EventTypeNames,EventTypeIds,"")</f>
        <v>1</v>
      </c>
      <c r="V25" s="29">
        <f>IF(ResourceEffects[[#This Row],[Is Local]]="Yes",1,0)</f>
        <v>1</v>
      </c>
      <c r="W25" s="29">
        <f>IF(ResourceEffects[[#This Row],[Is Installed]]="Yes",1,0)</f>
        <v>0</v>
      </c>
      <c r="X25" s="29">
        <f>IF(ResourceEffects[[#This Row],[Status]]="Locked",1,0)</f>
        <v>0</v>
      </c>
      <c r="Y25" s="29">
        <f>IF(ResourceEffects[[#This Row],[event_type]]=1,0,1)</f>
        <v>0</v>
      </c>
      <c r="Z25" s="29">
        <f>IF(ResourceEffects[[#This Row],[Use Abundancies]]="Yes",1,0)</f>
        <v>1</v>
      </c>
      <c r="AA25" s="29">
        <f>ResourceEffects[[#This Row],[∆]]</f>
        <v>1</v>
      </c>
    </row>
    <row r="26" spans="1:27" x14ac:dyDescent="0.3">
      <c r="A26" s="33">
        <v>0</v>
      </c>
      <c r="B26" s="27" t="s">
        <v>22</v>
      </c>
      <c r="C26" s="26" t="s">
        <v>436</v>
      </c>
      <c r="D26" s="26">
        <v>1</v>
      </c>
      <c r="E26" s="51" t="s">
        <v>428</v>
      </c>
      <c r="F26" s="27" t="s">
        <v>334</v>
      </c>
      <c r="G26" s="56" t="s">
        <v>471</v>
      </c>
      <c r="H26" s="56">
        <f>0</f>
        <v>0</v>
      </c>
      <c r="I26" s="56" t="str">
        <f>"Yes"</f>
        <v>Yes</v>
      </c>
      <c r="J26" s="56" t="str">
        <f>"No"</f>
        <v>No</v>
      </c>
      <c r="K26" s="56">
        <f>INT(ResourceEffects[[#This Row],[Time Factor]]*TimeInterval/60/60/24)</f>
        <v>0</v>
      </c>
      <c r="L26" s="56">
        <f>INT(ResourceEffects[[#This Row],[Time Factor]]*TimeInterval/60/60)-ResourceEffects[[#This Row],[Days]]*24</f>
        <v>0</v>
      </c>
      <c r="M26" s="56">
        <f>INT(ResourceEffects[[#This Row],[Time Factor]]*TimeInterval/60)-ResourceEffects[[#This Row],[Hours]]*60-ResourceEffects[[#This Row],[Days]]*60*24</f>
        <v>0</v>
      </c>
      <c r="N26" s="56">
        <f>ResourceEffects[[#This Row],[Time Factor]]*TimeInterval-ResourceEffects[[#This Row],[Min]]*60-ResourceEffects[[#This Row],[Hours]]*60*60-ResourceEffects[[#This Row],[Days]]*60*60*24</f>
        <v>0</v>
      </c>
      <c r="O26" s="26" t="s">
        <v>473</v>
      </c>
      <c r="P26" s="29">
        <f ca="1">INT(RAND()*999999999)</f>
        <v>626331783</v>
      </c>
      <c r="Q26" s="29">
        <f>_xlfn.XLOOKUP(ResourceEffects[[#This Row],[Protocol Name]],ProtocolNamesCol,ProtocolIds,"")</f>
        <v>11020</v>
      </c>
      <c r="R26" s="29">
        <f>ResourceEffects[[#This Row],[Time Factor]]</f>
        <v>0</v>
      </c>
      <c r="S26" s="29">
        <f>ResourceEffects[[#This Row],[Drone ID]]</f>
        <v>0</v>
      </c>
      <c r="T26" s="29">
        <f>_xlfn.XLOOKUP(ResourceEffects[[#This Row],[Resource Name]],ResourceNames,ResourceIds,"")</f>
        <v>5101</v>
      </c>
      <c r="U26" s="29">
        <f>_xlfn.XLOOKUP(ResourceEffects[[#This Row],[Event Type]],EventTypeNames,EventTypeIds,"")</f>
        <v>2</v>
      </c>
      <c r="V26" s="29">
        <f>IF(ResourceEffects[[#This Row],[Is Local]]="Yes",1,0)</f>
        <v>1</v>
      </c>
      <c r="W26" s="29">
        <f>IF(ResourceEffects[[#This Row],[Is Installed]]="Yes",1,0)</f>
        <v>0</v>
      </c>
      <c r="X26" s="29">
        <f>IF(ResourceEffects[[#This Row],[Status]]="Locked",1,0)</f>
        <v>0</v>
      </c>
      <c r="Y26" s="29">
        <f>IF(ResourceEffects[[#This Row],[event_type]]=1,0,1)</f>
        <v>1</v>
      </c>
      <c r="Z26" s="29">
        <f>IF(ResourceEffects[[#This Row],[Use Abundancies]]="Yes",1,0)</f>
        <v>0</v>
      </c>
      <c r="AA26" s="29">
        <f>ResourceEffects[[#This Row],[∆]]</f>
        <v>1</v>
      </c>
    </row>
    <row r="27" spans="1:27" x14ac:dyDescent="0.3">
      <c r="A27" s="33">
        <v>0</v>
      </c>
      <c r="B27" s="27" t="s">
        <v>22</v>
      </c>
      <c r="C27" s="26" t="s">
        <v>435</v>
      </c>
      <c r="D27" s="26">
        <v>1</v>
      </c>
      <c r="E27" s="51" t="s">
        <v>424</v>
      </c>
      <c r="F27" s="27" t="s">
        <v>334</v>
      </c>
      <c r="G27" s="56" t="str">
        <f>"No"</f>
        <v>No</v>
      </c>
      <c r="H27" s="56">
        <f>0</f>
        <v>0</v>
      </c>
      <c r="I27" s="56" t="str">
        <f>"Yes"</f>
        <v>Yes</v>
      </c>
      <c r="J27" s="56" t="str">
        <f>"No"</f>
        <v>No</v>
      </c>
      <c r="K27" s="56">
        <f>INT(ResourceEffects[[#This Row],[Time Factor]]*TimeInterval/60/60/24)</f>
        <v>0</v>
      </c>
      <c r="L27" s="56">
        <f>INT(ResourceEffects[[#This Row],[Time Factor]]*TimeInterval/60/60)-ResourceEffects[[#This Row],[Days]]*24</f>
        <v>0</v>
      </c>
      <c r="M27" s="56">
        <f>INT(ResourceEffects[[#This Row],[Time Factor]]*TimeInterval/60)-ResourceEffects[[#This Row],[Hours]]*60-ResourceEffects[[#This Row],[Days]]*60*24</f>
        <v>0</v>
      </c>
      <c r="N27" s="56">
        <f>ResourceEffects[[#This Row],[Time Factor]]*TimeInterval-ResourceEffects[[#This Row],[Min]]*60-ResourceEffects[[#This Row],[Hours]]*60*60-ResourceEffects[[#This Row],[Days]]*60*60*24</f>
        <v>0</v>
      </c>
      <c r="O27" s="26" t="s">
        <v>473</v>
      </c>
      <c r="P27" s="29">
        <f ca="1">INT(RAND()*999999999)</f>
        <v>510951740</v>
      </c>
      <c r="Q27" s="29">
        <f>_xlfn.XLOOKUP(ResourceEffects[[#This Row],[Protocol Name]],ProtocolNamesCol,ProtocolIds,"")</f>
        <v>11020</v>
      </c>
      <c r="R27" s="29">
        <f>ResourceEffects[[#This Row],[Time Factor]]</f>
        <v>0</v>
      </c>
      <c r="S27" s="29">
        <f>ResourceEffects[[#This Row],[Drone ID]]</f>
        <v>0</v>
      </c>
      <c r="T27" s="29">
        <f>_xlfn.XLOOKUP(ResourceEffects[[#This Row],[Resource Name]],ResourceNames,ResourceIds,"")</f>
        <v>5101</v>
      </c>
      <c r="U27" s="29">
        <f>_xlfn.XLOOKUP(ResourceEffects[[#This Row],[Event Type]],EventTypeNames,EventTypeIds,"")</f>
        <v>1</v>
      </c>
      <c r="V27" s="29">
        <f>IF(ResourceEffects[[#This Row],[Is Local]]="Yes",1,0)</f>
        <v>1</v>
      </c>
      <c r="W27" s="29">
        <f>IF(ResourceEffects[[#This Row],[Is Installed]]="Yes",1,0)</f>
        <v>0</v>
      </c>
      <c r="X27" s="29">
        <f>IF(ResourceEffects[[#This Row],[Status]]="Locked",1,0)</f>
        <v>1</v>
      </c>
      <c r="Y27" s="29">
        <f>IF(ResourceEffects[[#This Row],[event_type]]=1,0,1)</f>
        <v>0</v>
      </c>
      <c r="Z27" s="29">
        <f>IF(ResourceEffects[[#This Row],[Use Abundancies]]="Yes",1,0)</f>
        <v>0</v>
      </c>
      <c r="AA27" s="29">
        <f>ResourceEffects[[#This Row],[∆]]</f>
        <v>1</v>
      </c>
    </row>
    <row r="28" spans="1:27" x14ac:dyDescent="0.3">
      <c r="A28" s="33">
        <v>10</v>
      </c>
      <c r="B28" s="27" t="s">
        <v>22</v>
      </c>
      <c r="C28" s="26" t="s">
        <v>436</v>
      </c>
      <c r="D28" s="26">
        <v>1</v>
      </c>
      <c r="E28" s="51" t="s">
        <v>424</v>
      </c>
      <c r="F28" s="27" t="s">
        <v>334</v>
      </c>
      <c r="G28" s="56" t="str">
        <f>"No"</f>
        <v>No</v>
      </c>
      <c r="H28" s="56">
        <f>0</f>
        <v>0</v>
      </c>
      <c r="I28" s="56" t="str">
        <f>"Yes"</f>
        <v>Yes</v>
      </c>
      <c r="J28" s="56" t="str">
        <f>"No"</f>
        <v>No</v>
      </c>
      <c r="K28" s="56">
        <f>INT(ResourceEffects[[#This Row],[Time Factor]]*TimeInterval/60/60/24)</f>
        <v>0</v>
      </c>
      <c r="L28" s="56">
        <f>INT(ResourceEffects[[#This Row],[Time Factor]]*TimeInterval/60/60)-ResourceEffects[[#This Row],[Days]]*24</f>
        <v>0</v>
      </c>
      <c r="M28" s="56">
        <f>INT(ResourceEffects[[#This Row],[Time Factor]]*TimeInterval/60)-ResourceEffects[[#This Row],[Hours]]*60-ResourceEffects[[#This Row],[Days]]*60*24</f>
        <v>0</v>
      </c>
      <c r="N28" s="56">
        <f>ResourceEffects[[#This Row],[Time Factor]]*TimeInterval-ResourceEffects[[#This Row],[Min]]*60-ResourceEffects[[#This Row],[Hours]]*60*60-ResourceEffects[[#This Row],[Days]]*60*60*24</f>
        <v>10</v>
      </c>
      <c r="O28" s="26" t="s">
        <v>475</v>
      </c>
      <c r="P28" s="29">
        <f ca="1">INT(RAND()*999999999)</f>
        <v>306369350</v>
      </c>
      <c r="Q28" s="29">
        <f>_xlfn.XLOOKUP(ResourceEffects[[#This Row],[Protocol Name]],ProtocolNamesCol,ProtocolIds,"")</f>
        <v>11020</v>
      </c>
      <c r="R28" s="29">
        <f>ResourceEffects[[#This Row],[Time Factor]]</f>
        <v>10</v>
      </c>
      <c r="S28" s="29">
        <f>ResourceEffects[[#This Row],[Drone ID]]</f>
        <v>0</v>
      </c>
      <c r="T28" s="29">
        <f>_xlfn.XLOOKUP(ResourceEffects[[#This Row],[Resource Name]],ResourceNames,ResourceIds,"")</f>
        <v>5101</v>
      </c>
      <c r="U28" s="29">
        <f>_xlfn.XLOOKUP(ResourceEffects[[#This Row],[Event Type]],EventTypeNames,EventTypeIds,"")</f>
        <v>2</v>
      </c>
      <c r="V28" s="29">
        <f>IF(ResourceEffects[[#This Row],[Is Local]]="Yes",1,0)</f>
        <v>1</v>
      </c>
      <c r="W28" s="29">
        <f>IF(ResourceEffects[[#This Row],[Is Installed]]="Yes",1,0)</f>
        <v>0</v>
      </c>
      <c r="X28" s="29">
        <f>IF(ResourceEffects[[#This Row],[Status]]="Locked",1,0)</f>
        <v>1</v>
      </c>
      <c r="Y28" s="29">
        <f>IF(ResourceEffects[[#This Row],[event_type]]=1,0,1)</f>
        <v>1</v>
      </c>
      <c r="Z28" s="29">
        <f>IF(ResourceEffects[[#This Row],[Use Abundancies]]="Yes",1,0)</f>
        <v>0</v>
      </c>
      <c r="AA28" s="29">
        <f>ResourceEffects[[#This Row],[∆]]</f>
        <v>1</v>
      </c>
    </row>
    <row r="29" spans="1:27" x14ac:dyDescent="0.3">
      <c r="A29" s="33">
        <v>10</v>
      </c>
      <c r="B29" s="27" t="s">
        <v>22</v>
      </c>
      <c r="C29" s="26" t="s">
        <v>435</v>
      </c>
      <c r="D29" s="26">
        <v>1</v>
      </c>
      <c r="E29" s="51" t="s">
        <v>428</v>
      </c>
      <c r="F29" s="27" t="s">
        <v>334</v>
      </c>
      <c r="G29" s="56" t="s">
        <v>471</v>
      </c>
      <c r="H29" s="56">
        <f>0</f>
        <v>0</v>
      </c>
      <c r="I29" s="56" t="str">
        <f>"Yes"</f>
        <v>Yes</v>
      </c>
      <c r="J29" s="56" t="str">
        <f>"No"</f>
        <v>No</v>
      </c>
      <c r="K29" s="56">
        <f>INT(ResourceEffects[[#This Row],[Time Factor]]*TimeInterval/60/60/24)</f>
        <v>0</v>
      </c>
      <c r="L29" s="56">
        <f>INT(ResourceEffects[[#This Row],[Time Factor]]*TimeInterval/60/60)-ResourceEffects[[#This Row],[Days]]*24</f>
        <v>0</v>
      </c>
      <c r="M29" s="56">
        <f>INT(ResourceEffects[[#This Row],[Time Factor]]*TimeInterval/60)-ResourceEffects[[#This Row],[Hours]]*60-ResourceEffects[[#This Row],[Days]]*60*24</f>
        <v>0</v>
      </c>
      <c r="N29" s="56">
        <f>ResourceEffects[[#This Row],[Time Factor]]*TimeInterval-ResourceEffects[[#This Row],[Min]]*60-ResourceEffects[[#This Row],[Hours]]*60*60-ResourceEffects[[#This Row],[Days]]*60*60*24</f>
        <v>10</v>
      </c>
      <c r="O29" s="26" t="s">
        <v>475</v>
      </c>
      <c r="P29" s="29">
        <f ca="1">INT(RAND()*999999999)</f>
        <v>465716685</v>
      </c>
      <c r="Q29" s="29">
        <f>_xlfn.XLOOKUP(ResourceEffects[[#This Row],[Protocol Name]],ProtocolNamesCol,ProtocolIds,"")</f>
        <v>11020</v>
      </c>
      <c r="R29" s="29">
        <f>ResourceEffects[[#This Row],[Time Factor]]</f>
        <v>10</v>
      </c>
      <c r="S29" s="29">
        <f>ResourceEffects[[#This Row],[Drone ID]]</f>
        <v>0</v>
      </c>
      <c r="T29" s="29">
        <f>_xlfn.XLOOKUP(ResourceEffects[[#This Row],[Resource Name]],ResourceNames,ResourceIds,"")</f>
        <v>5101</v>
      </c>
      <c r="U29" s="29">
        <f>_xlfn.XLOOKUP(ResourceEffects[[#This Row],[Event Type]],EventTypeNames,EventTypeIds,"")</f>
        <v>1</v>
      </c>
      <c r="V29" s="29">
        <f>IF(ResourceEffects[[#This Row],[Is Local]]="Yes",1,0)</f>
        <v>1</v>
      </c>
      <c r="W29" s="29">
        <f>IF(ResourceEffects[[#This Row],[Is Installed]]="Yes",1,0)</f>
        <v>0</v>
      </c>
      <c r="X29" s="29">
        <f>IF(ResourceEffects[[#This Row],[Status]]="Locked",1,0)</f>
        <v>0</v>
      </c>
      <c r="Y29" s="29">
        <f>IF(ResourceEffects[[#This Row],[event_type]]=1,0,1)</f>
        <v>0</v>
      </c>
      <c r="Z29" s="29">
        <f>IF(ResourceEffects[[#This Row],[Use Abundancies]]="Yes",1,0)</f>
        <v>0</v>
      </c>
      <c r="AA29" s="29">
        <f>ResourceEffects[[#This Row],[∆]]</f>
        <v>1</v>
      </c>
    </row>
    <row r="30" spans="1:27" x14ac:dyDescent="0.3">
      <c r="A30" s="32">
        <v>11</v>
      </c>
      <c r="B30" s="27" t="s">
        <v>22</v>
      </c>
      <c r="C30" s="26" t="s">
        <v>435</v>
      </c>
      <c r="D30" s="26">
        <v>1</v>
      </c>
      <c r="E30" s="51" t="s">
        <v>428</v>
      </c>
      <c r="F30" s="27" t="s">
        <v>207</v>
      </c>
      <c r="G30" s="56" t="s">
        <v>427</v>
      </c>
      <c r="H30" s="56">
        <f>0</f>
        <v>0</v>
      </c>
      <c r="I30" s="56" t="str">
        <f>"Yes"</f>
        <v>Yes</v>
      </c>
      <c r="J30" s="56" t="str">
        <f>"No"</f>
        <v>No</v>
      </c>
      <c r="K30" s="56">
        <f>INT(ResourceEffects[[#This Row],[Time Factor]]*TimeInterval/60/60/24)</f>
        <v>0</v>
      </c>
      <c r="L30" s="56">
        <f>INT(ResourceEffects[[#This Row],[Time Factor]]*TimeInterval/60/60)-ResourceEffects[[#This Row],[Days]]*24</f>
        <v>0</v>
      </c>
      <c r="M30" s="56">
        <f>INT(ResourceEffects[[#This Row],[Time Factor]]*TimeInterval/60)-ResourceEffects[[#This Row],[Hours]]*60-ResourceEffects[[#This Row],[Days]]*60*24</f>
        <v>0</v>
      </c>
      <c r="N30" s="56">
        <f>ResourceEffects[[#This Row],[Time Factor]]*TimeInterval-ResourceEffects[[#This Row],[Min]]*60-ResourceEffects[[#This Row],[Hours]]*60*60-ResourceEffects[[#This Row],[Days]]*60*60*24</f>
        <v>11</v>
      </c>
      <c r="O30" s="26" t="s">
        <v>474</v>
      </c>
      <c r="P30" s="29">
        <f ca="1">INT(RAND()*999999999)</f>
        <v>544669767</v>
      </c>
      <c r="Q30" s="29">
        <f>_xlfn.XLOOKUP(ResourceEffects[[#This Row],[Protocol Name]],ProtocolNamesCol,ProtocolIds,"")</f>
        <v>11020</v>
      </c>
      <c r="R30" s="29">
        <f>ResourceEffects[[#This Row],[Time Factor]]</f>
        <v>11</v>
      </c>
      <c r="S30" s="29">
        <f>ResourceEffects[[#This Row],[Drone ID]]</f>
        <v>0</v>
      </c>
      <c r="T30" s="29">
        <f>_xlfn.XLOOKUP(ResourceEffects[[#This Row],[Resource Name]],ResourceNames,ResourceIds,"")</f>
        <v>1020</v>
      </c>
      <c r="U30" s="29">
        <f>_xlfn.XLOOKUP(ResourceEffects[[#This Row],[Event Type]],EventTypeNames,EventTypeIds,"")</f>
        <v>1</v>
      </c>
      <c r="V30" s="29">
        <f>IF(ResourceEffects[[#This Row],[Is Local]]="Yes",1,0)</f>
        <v>1</v>
      </c>
      <c r="W30" s="29">
        <f>IF(ResourceEffects[[#This Row],[Is Installed]]="Yes",1,0)</f>
        <v>0</v>
      </c>
      <c r="X30" s="29">
        <f>IF(ResourceEffects[[#This Row],[Status]]="Locked",1,0)</f>
        <v>0</v>
      </c>
      <c r="Y30" s="29">
        <f>IF(ResourceEffects[[#This Row],[event_type]]=1,0,1)</f>
        <v>0</v>
      </c>
      <c r="Z30" s="29">
        <f>IF(ResourceEffects[[#This Row],[Use Abundancies]]="Yes",1,0)</f>
        <v>1</v>
      </c>
      <c r="AA30" s="29">
        <f>ResourceEffects[[#This Row],[∆]]</f>
        <v>1</v>
      </c>
    </row>
    <row r="31" spans="1:27" x14ac:dyDescent="0.3">
      <c r="A31" s="33">
        <v>0</v>
      </c>
      <c r="B31" s="27" t="s">
        <v>24</v>
      </c>
      <c r="C31" s="26" t="s">
        <v>436</v>
      </c>
      <c r="D31" s="26">
        <v>1</v>
      </c>
      <c r="E31" s="51" t="s">
        <v>428</v>
      </c>
      <c r="F31" s="27" t="s">
        <v>334</v>
      </c>
      <c r="G31" s="56" t="s">
        <v>471</v>
      </c>
      <c r="H31" s="56">
        <f>0</f>
        <v>0</v>
      </c>
      <c r="I31" s="56" t="str">
        <f>"Yes"</f>
        <v>Yes</v>
      </c>
      <c r="J31" s="56" t="str">
        <f>"No"</f>
        <v>No</v>
      </c>
      <c r="K31" s="56">
        <f>INT(ResourceEffects[[#This Row],[Time Factor]]*TimeInterval/60/60/24)</f>
        <v>0</v>
      </c>
      <c r="L31" s="56">
        <f>INT(ResourceEffects[[#This Row],[Time Factor]]*TimeInterval/60/60)-ResourceEffects[[#This Row],[Days]]*24</f>
        <v>0</v>
      </c>
      <c r="M31" s="56">
        <f>INT(ResourceEffects[[#This Row],[Time Factor]]*TimeInterval/60)-ResourceEffects[[#This Row],[Hours]]*60-ResourceEffects[[#This Row],[Days]]*60*24</f>
        <v>0</v>
      </c>
      <c r="N31" s="56">
        <f>ResourceEffects[[#This Row],[Time Factor]]*TimeInterval-ResourceEffects[[#This Row],[Min]]*60-ResourceEffects[[#This Row],[Hours]]*60*60-ResourceEffects[[#This Row],[Days]]*60*60*24</f>
        <v>0</v>
      </c>
      <c r="O31" s="26" t="s">
        <v>473</v>
      </c>
      <c r="P31" s="29">
        <f ca="1">INT(RAND()*999999999)</f>
        <v>249119993</v>
      </c>
      <c r="Q31" s="29">
        <f>_xlfn.XLOOKUP(ResourceEffects[[#This Row],[Protocol Name]],ProtocolNamesCol,ProtocolIds,"")</f>
        <v>11030</v>
      </c>
      <c r="R31" s="29">
        <f>ResourceEffects[[#This Row],[Time Factor]]</f>
        <v>0</v>
      </c>
      <c r="S31" s="29">
        <f>ResourceEffects[[#This Row],[Drone ID]]</f>
        <v>0</v>
      </c>
      <c r="T31" s="29">
        <f>_xlfn.XLOOKUP(ResourceEffects[[#This Row],[Resource Name]],ResourceNames,ResourceIds,"")</f>
        <v>5101</v>
      </c>
      <c r="U31" s="29">
        <f>_xlfn.XLOOKUP(ResourceEffects[[#This Row],[Event Type]],EventTypeNames,EventTypeIds,"")</f>
        <v>2</v>
      </c>
      <c r="V31" s="29">
        <f>IF(ResourceEffects[[#This Row],[Is Local]]="Yes",1,0)</f>
        <v>1</v>
      </c>
      <c r="W31" s="29">
        <f>IF(ResourceEffects[[#This Row],[Is Installed]]="Yes",1,0)</f>
        <v>0</v>
      </c>
      <c r="X31" s="29">
        <f>IF(ResourceEffects[[#This Row],[Status]]="Locked",1,0)</f>
        <v>0</v>
      </c>
      <c r="Y31" s="29">
        <f>IF(ResourceEffects[[#This Row],[event_type]]=1,0,1)</f>
        <v>1</v>
      </c>
      <c r="Z31" s="29">
        <f>IF(ResourceEffects[[#This Row],[Use Abundancies]]="Yes",1,0)</f>
        <v>0</v>
      </c>
      <c r="AA31" s="29">
        <f>ResourceEffects[[#This Row],[∆]]</f>
        <v>1</v>
      </c>
    </row>
    <row r="32" spans="1:27" x14ac:dyDescent="0.3">
      <c r="A32" s="33">
        <v>0</v>
      </c>
      <c r="B32" s="27" t="s">
        <v>24</v>
      </c>
      <c r="C32" s="26" t="s">
        <v>435</v>
      </c>
      <c r="D32" s="26">
        <v>1</v>
      </c>
      <c r="E32" s="51" t="s">
        <v>424</v>
      </c>
      <c r="F32" s="27" t="s">
        <v>334</v>
      </c>
      <c r="G32" s="56" t="str">
        <f>"No"</f>
        <v>No</v>
      </c>
      <c r="H32" s="56">
        <f>0</f>
        <v>0</v>
      </c>
      <c r="I32" s="56" t="str">
        <f>"Yes"</f>
        <v>Yes</v>
      </c>
      <c r="J32" s="56" t="str">
        <f>"No"</f>
        <v>No</v>
      </c>
      <c r="K32" s="56">
        <f>INT(ResourceEffects[[#This Row],[Time Factor]]*TimeInterval/60/60/24)</f>
        <v>0</v>
      </c>
      <c r="L32" s="56">
        <f>INT(ResourceEffects[[#This Row],[Time Factor]]*TimeInterval/60/60)-ResourceEffects[[#This Row],[Days]]*24</f>
        <v>0</v>
      </c>
      <c r="M32" s="56">
        <f>INT(ResourceEffects[[#This Row],[Time Factor]]*TimeInterval/60)-ResourceEffects[[#This Row],[Hours]]*60-ResourceEffects[[#This Row],[Days]]*60*24</f>
        <v>0</v>
      </c>
      <c r="N32" s="56">
        <f>ResourceEffects[[#This Row],[Time Factor]]*TimeInterval-ResourceEffects[[#This Row],[Min]]*60-ResourceEffects[[#This Row],[Hours]]*60*60-ResourceEffects[[#This Row],[Days]]*60*60*24</f>
        <v>0</v>
      </c>
      <c r="O32" s="26" t="s">
        <v>473</v>
      </c>
      <c r="P32" s="29">
        <f ca="1">INT(RAND()*999999999)</f>
        <v>257617413</v>
      </c>
      <c r="Q32" s="29">
        <f>_xlfn.XLOOKUP(ResourceEffects[[#This Row],[Protocol Name]],ProtocolNamesCol,ProtocolIds,"")</f>
        <v>11030</v>
      </c>
      <c r="R32" s="29">
        <f>ResourceEffects[[#This Row],[Time Factor]]</f>
        <v>0</v>
      </c>
      <c r="S32" s="29">
        <f>ResourceEffects[[#This Row],[Drone ID]]</f>
        <v>0</v>
      </c>
      <c r="T32" s="29">
        <f>_xlfn.XLOOKUP(ResourceEffects[[#This Row],[Resource Name]],ResourceNames,ResourceIds,"")</f>
        <v>5101</v>
      </c>
      <c r="U32" s="29">
        <f>_xlfn.XLOOKUP(ResourceEffects[[#This Row],[Event Type]],EventTypeNames,EventTypeIds,"")</f>
        <v>1</v>
      </c>
      <c r="V32" s="29">
        <f>IF(ResourceEffects[[#This Row],[Is Local]]="Yes",1,0)</f>
        <v>1</v>
      </c>
      <c r="W32" s="29">
        <f>IF(ResourceEffects[[#This Row],[Is Installed]]="Yes",1,0)</f>
        <v>0</v>
      </c>
      <c r="X32" s="29">
        <f>IF(ResourceEffects[[#This Row],[Status]]="Locked",1,0)</f>
        <v>1</v>
      </c>
      <c r="Y32" s="29">
        <f>IF(ResourceEffects[[#This Row],[event_type]]=1,0,1)</f>
        <v>0</v>
      </c>
      <c r="Z32" s="29">
        <f>IF(ResourceEffects[[#This Row],[Use Abundancies]]="Yes",1,0)</f>
        <v>0</v>
      </c>
      <c r="AA32" s="29">
        <f>ResourceEffects[[#This Row],[∆]]</f>
        <v>1</v>
      </c>
    </row>
    <row r="33" spans="1:27" x14ac:dyDescent="0.3">
      <c r="A33" s="33">
        <v>10</v>
      </c>
      <c r="B33" s="27" t="s">
        <v>24</v>
      </c>
      <c r="C33" s="26" t="s">
        <v>436</v>
      </c>
      <c r="D33" s="26">
        <v>1</v>
      </c>
      <c r="E33" s="51" t="s">
        <v>424</v>
      </c>
      <c r="F33" s="27" t="s">
        <v>334</v>
      </c>
      <c r="G33" s="56" t="str">
        <f>"No"</f>
        <v>No</v>
      </c>
      <c r="H33" s="56">
        <f>0</f>
        <v>0</v>
      </c>
      <c r="I33" s="56" t="str">
        <f>"Yes"</f>
        <v>Yes</v>
      </c>
      <c r="J33" s="56" t="str">
        <f>"No"</f>
        <v>No</v>
      </c>
      <c r="K33" s="56">
        <f>INT(ResourceEffects[[#This Row],[Time Factor]]*TimeInterval/60/60/24)</f>
        <v>0</v>
      </c>
      <c r="L33" s="56">
        <f>INT(ResourceEffects[[#This Row],[Time Factor]]*TimeInterval/60/60)-ResourceEffects[[#This Row],[Days]]*24</f>
        <v>0</v>
      </c>
      <c r="M33" s="56">
        <f>INT(ResourceEffects[[#This Row],[Time Factor]]*TimeInterval/60)-ResourceEffects[[#This Row],[Hours]]*60-ResourceEffects[[#This Row],[Days]]*60*24</f>
        <v>0</v>
      </c>
      <c r="N33" s="56">
        <f>ResourceEffects[[#This Row],[Time Factor]]*TimeInterval-ResourceEffects[[#This Row],[Min]]*60-ResourceEffects[[#This Row],[Hours]]*60*60-ResourceEffects[[#This Row],[Days]]*60*60*24</f>
        <v>10</v>
      </c>
      <c r="O33" s="26" t="s">
        <v>475</v>
      </c>
      <c r="P33" s="29">
        <f ca="1">INT(RAND()*999999999)</f>
        <v>705416587</v>
      </c>
      <c r="Q33" s="29">
        <f>_xlfn.XLOOKUP(ResourceEffects[[#This Row],[Protocol Name]],ProtocolNamesCol,ProtocolIds,"")</f>
        <v>11030</v>
      </c>
      <c r="R33" s="29">
        <f>ResourceEffects[[#This Row],[Time Factor]]</f>
        <v>10</v>
      </c>
      <c r="S33" s="29">
        <f>ResourceEffects[[#This Row],[Drone ID]]</f>
        <v>0</v>
      </c>
      <c r="T33" s="29">
        <f>_xlfn.XLOOKUP(ResourceEffects[[#This Row],[Resource Name]],ResourceNames,ResourceIds,"")</f>
        <v>5101</v>
      </c>
      <c r="U33" s="29">
        <f>_xlfn.XLOOKUP(ResourceEffects[[#This Row],[Event Type]],EventTypeNames,EventTypeIds,"")</f>
        <v>2</v>
      </c>
      <c r="V33" s="29">
        <f>IF(ResourceEffects[[#This Row],[Is Local]]="Yes",1,0)</f>
        <v>1</v>
      </c>
      <c r="W33" s="29">
        <f>IF(ResourceEffects[[#This Row],[Is Installed]]="Yes",1,0)</f>
        <v>0</v>
      </c>
      <c r="X33" s="29">
        <f>IF(ResourceEffects[[#This Row],[Status]]="Locked",1,0)</f>
        <v>1</v>
      </c>
      <c r="Y33" s="29">
        <f>IF(ResourceEffects[[#This Row],[event_type]]=1,0,1)</f>
        <v>1</v>
      </c>
      <c r="Z33" s="29">
        <f>IF(ResourceEffects[[#This Row],[Use Abundancies]]="Yes",1,0)</f>
        <v>0</v>
      </c>
      <c r="AA33" s="29">
        <f>ResourceEffects[[#This Row],[∆]]</f>
        <v>1</v>
      </c>
    </row>
    <row r="34" spans="1:27" x14ac:dyDescent="0.3">
      <c r="A34" s="33">
        <v>10</v>
      </c>
      <c r="B34" s="27" t="s">
        <v>24</v>
      </c>
      <c r="C34" s="26" t="s">
        <v>435</v>
      </c>
      <c r="D34" s="26">
        <v>1</v>
      </c>
      <c r="E34" s="51" t="s">
        <v>428</v>
      </c>
      <c r="F34" s="27" t="s">
        <v>334</v>
      </c>
      <c r="G34" s="56" t="s">
        <v>471</v>
      </c>
      <c r="H34" s="56">
        <f>0</f>
        <v>0</v>
      </c>
      <c r="I34" s="56" t="str">
        <f>"Yes"</f>
        <v>Yes</v>
      </c>
      <c r="J34" s="56" t="str">
        <f>"No"</f>
        <v>No</v>
      </c>
      <c r="K34" s="56">
        <f>INT(ResourceEffects[[#This Row],[Time Factor]]*TimeInterval/60/60/24)</f>
        <v>0</v>
      </c>
      <c r="L34" s="56">
        <f>INT(ResourceEffects[[#This Row],[Time Factor]]*TimeInterval/60/60)-ResourceEffects[[#This Row],[Days]]*24</f>
        <v>0</v>
      </c>
      <c r="M34" s="56">
        <f>INT(ResourceEffects[[#This Row],[Time Factor]]*TimeInterval/60)-ResourceEffects[[#This Row],[Hours]]*60-ResourceEffects[[#This Row],[Days]]*60*24</f>
        <v>0</v>
      </c>
      <c r="N34" s="56">
        <f>ResourceEffects[[#This Row],[Time Factor]]*TimeInterval-ResourceEffects[[#This Row],[Min]]*60-ResourceEffects[[#This Row],[Hours]]*60*60-ResourceEffects[[#This Row],[Days]]*60*60*24</f>
        <v>10</v>
      </c>
      <c r="O34" s="26" t="s">
        <v>475</v>
      </c>
      <c r="P34" s="29">
        <f ca="1">INT(RAND()*999999999)</f>
        <v>806183964</v>
      </c>
      <c r="Q34" s="29">
        <f>_xlfn.XLOOKUP(ResourceEffects[[#This Row],[Protocol Name]],ProtocolNamesCol,ProtocolIds,"")</f>
        <v>11030</v>
      </c>
      <c r="R34" s="29">
        <f>ResourceEffects[[#This Row],[Time Factor]]</f>
        <v>10</v>
      </c>
      <c r="S34" s="29">
        <f>ResourceEffects[[#This Row],[Drone ID]]</f>
        <v>0</v>
      </c>
      <c r="T34" s="29">
        <f>_xlfn.XLOOKUP(ResourceEffects[[#This Row],[Resource Name]],ResourceNames,ResourceIds,"")</f>
        <v>5101</v>
      </c>
      <c r="U34" s="29">
        <f>_xlfn.XLOOKUP(ResourceEffects[[#This Row],[Event Type]],EventTypeNames,EventTypeIds,"")</f>
        <v>1</v>
      </c>
      <c r="V34" s="29">
        <f>IF(ResourceEffects[[#This Row],[Is Local]]="Yes",1,0)</f>
        <v>1</v>
      </c>
      <c r="W34" s="29">
        <f>IF(ResourceEffects[[#This Row],[Is Installed]]="Yes",1,0)</f>
        <v>0</v>
      </c>
      <c r="X34" s="29">
        <f>IF(ResourceEffects[[#This Row],[Status]]="Locked",1,0)</f>
        <v>0</v>
      </c>
      <c r="Y34" s="29">
        <f>IF(ResourceEffects[[#This Row],[event_type]]=1,0,1)</f>
        <v>0</v>
      </c>
      <c r="Z34" s="29">
        <f>IF(ResourceEffects[[#This Row],[Use Abundancies]]="Yes",1,0)</f>
        <v>0</v>
      </c>
      <c r="AA34" s="29">
        <f>ResourceEffects[[#This Row],[∆]]</f>
        <v>1</v>
      </c>
    </row>
    <row r="35" spans="1:27" x14ac:dyDescent="0.3">
      <c r="A35" s="32">
        <v>11</v>
      </c>
      <c r="B35" s="27" t="s">
        <v>24</v>
      </c>
      <c r="C35" s="26" t="s">
        <v>435</v>
      </c>
      <c r="D35" s="26">
        <v>1</v>
      </c>
      <c r="E35" s="51" t="s">
        <v>428</v>
      </c>
      <c r="F35" s="27" t="s">
        <v>208</v>
      </c>
      <c r="G35" s="56" t="s">
        <v>427</v>
      </c>
      <c r="H35" s="56">
        <f>0</f>
        <v>0</v>
      </c>
      <c r="I35" s="56" t="str">
        <f>"Yes"</f>
        <v>Yes</v>
      </c>
      <c r="J35" s="56" t="str">
        <f>"No"</f>
        <v>No</v>
      </c>
      <c r="K35" s="56">
        <f>INT(ResourceEffects[[#This Row],[Time Factor]]*TimeInterval/60/60/24)</f>
        <v>0</v>
      </c>
      <c r="L35" s="56">
        <f>INT(ResourceEffects[[#This Row],[Time Factor]]*TimeInterval/60/60)-ResourceEffects[[#This Row],[Days]]*24</f>
        <v>0</v>
      </c>
      <c r="M35" s="56">
        <f>INT(ResourceEffects[[#This Row],[Time Factor]]*TimeInterval/60)-ResourceEffects[[#This Row],[Hours]]*60-ResourceEffects[[#This Row],[Days]]*60*24</f>
        <v>0</v>
      </c>
      <c r="N35" s="56">
        <f>ResourceEffects[[#This Row],[Time Factor]]*TimeInterval-ResourceEffects[[#This Row],[Min]]*60-ResourceEffects[[#This Row],[Hours]]*60*60-ResourceEffects[[#This Row],[Days]]*60*60*24</f>
        <v>11</v>
      </c>
      <c r="O35" s="26" t="s">
        <v>474</v>
      </c>
      <c r="P35" s="29">
        <f ca="1">INT(RAND()*999999999)</f>
        <v>795950151</v>
      </c>
      <c r="Q35" s="29">
        <f>_xlfn.XLOOKUP(ResourceEffects[[#This Row],[Protocol Name]],ProtocolNamesCol,ProtocolIds,"")</f>
        <v>11030</v>
      </c>
      <c r="R35" s="29">
        <f>ResourceEffects[[#This Row],[Time Factor]]</f>
        <v>11</v>
      </c>
      <c r="S35" s="29">
        <f>ResourceEffects[[#This Row],[Drone ID]]</f>
        <v>0</v>
      </c>
      <c r="T35" s="29">
        <f>_xlfn.XLOOKUP(ResourceEffects[[#This Row],[Resource Name]],ResourceNames,ResourceIds,"")</f>
        <v>1030</v>
      </c>
      <c r="U35" s="29">
        <f>_xlfn.XLOOKUP(ResourceEffects[[#This Row],[Event Type]],EventTypeNames,EventTypeIds,"")</f>
        <v>1</v>
      </c>
      <c r="V35" s="29">
        <f>IF(ResourceEffects[[#This Row],[Is Local]]="Yes",1,0)</f>
        <v>1</v>
      </c>
      <c r="W35" s="29">
        <f>IF(ResourceEffects[[#This Row],[Is Installed]]="Yes",1,0)</f>
        <v>0</v>
      </c>
      <c r="X35" s="29">
        <f>IF(ResourceEffects[[#This Row],[Status]]="Locked",1,0)</f>
        <v>0</v>
      </c>
      <c r="Y35" s="29">
        <f>IF(ResourceEffects[[#This Row],[event_type]]=1,0,1)</f>
        <v>0</v>
      </c>
      <c r="Z35" s="29">
        <f>IF(ResourceEffects[[#This Row],[Use Abundancies]]="Yes",1,0)</f>
        <v>1</v>
      </c>
      <c r="AA35" s="29">
        <f>ResourceEffects[[#This Row],[∆]]</f>
        <v>1</v>
      </c>
    </row>
    <row r="36" spans="1:27" x14ac:dyDescent="0.3">
      <c r="A36" s="33">
        <v>0</v>
      </c>
      <c r="B36" s="27" t="s">
        <v>26</v>
      </c>
      <c r="C36" s="26" t="s">
        <v>436</v>
      </c>
      <c r="D36" s="26">
        <v>1</v>
      </c>
      <c r="E36" s="51" t="s">
        <v>428</v>
      </c>
      <c r="F36" s="27" t="s">
        <v>339</v>
      </c>
      <c r="G36" s="56" t="s">
        <v>471</v>
      </c>
      <c r="H36" s="56">
        <f>0</f>
        <v>0</v>
      </c>
      <c r="I36" s="56" t="str">
        <f>"Yes"</f>
        <v>Yes</v>
      </c>
      <c r="J36" s="56" t="str">
        <f>"No"</f>
        <v>No</v>
      </c>
      <c r="K36" s="56">
        <f>INT(ResourceEffects[[#This Row],[Time Factor]]*TimeInterval/60/60/24)</f>
        <v>0</v>
      </c>
      <c r="L36" s="56">
        <f>INT(ResourceEffects[[#This Row],[Time Factor]]*TimeInterval/60/60)-ResourceEffects[[#This Row],[Days]]*24</f>
        <v>0</v>
      </c>
      <c r="M36" s="56">
        <f>INT(ResourceEffects[[#This Row],[Time Factor]]*TimeInterval/60)-ResourceEffects[[#This Row],[Hours]]*60-ResourceEffects[[#This Row],[Days]]*60*24</f>
        <v>0</v>
      </c>
      <c r="N36" s="56">
        <f>ResourceEffects[[#This Row],[Time Factor]]*TimeInterval-ResourceEffects[[#This Row],[Min]]*60-ResourceEffects[[#This Row],[Hours]]*60*60-ResourceEffects[[#This Row],[Days]]*60*60*24</f>
        <v>0</v>
      </c>
      <c r="O36" s="26" t="s">
        <v>473</v>
      </c>
      <c r="P36" s="29">
        <f ca="1">INT(RAND()*999999999)</f>
        <v>41613426</v>
      </c>
      <c r="Q36" s="29">
        <f>_xlfn.XLOOKUP(ResourceEffects[[#This Row],[Protocol Name]],ProtocolNamesCol,ProtocolIds,"")</f>
        <v>11100</v>
      </c>
      <c r="R36" s="29">
        <f>ResourceEffects[[#This Row],[Time Factor]]</f>
        <v>0</v>
      </c>
      <c r="S36" s="29">
        <f>ResourceEffects[[#This Row],[Drone ID]]</f>
        <v>0</v>
      </c>
      <c r="T36" s="29">
        <f>_xlfn.XLOOKUP(ResourceEffects[[#This Row],[Resource Name]],ResourceNames,ResourceIds,"")</f>
        <v>5131</v>
      </c>
      <c r="U36" s="29">
        <f>_xlfn.XLOOKUP(ResourceEffects[[#This Row],[Event Type]],EventTypeNames,EventTypeIds,"")</f>
        <v>2</v>
      </c>
      <c r="V36" s="29">
        <f>IF(ResourceEffects[[#This Row],[Is Local]]="Yes",1,0)</f>
        <v>1</v>
      </c>
      <c r="W36" s="29">
        <f>IF(ResourceEffects[[#This Row],[Is Installed]]="Yes",1,0)</f>
        <v>0</v>
      </c>
      <c r="X36" s="29">
        <f>IF(ResourceEffects[[#This Row],[Status]]="Locked",1,0)</f>
        <v>0</v>
      </c>
      <c r="Y36" s="29">
        <f>IF(ResourceEffects[[#This Row],[event_type]]=1,0,1)</f>
        <v>1</v>
      </c>
      <c r="Z36" s="29">
        <f>IF(ResourceEffects[[#This Row],[Use Abundancies]]="Yes",1,0)</f>
        <v>0</v>
      </c>
      <c r="AA36" s="29">
        <f>ResourceEffects[[#This Row],[∆]]</f>
        <v>1</v>
      </c>
    </row>
    <row r="37" spans="1:27" x14ac:dyDescent="0.3">
      <c r="A37" s="33">
        <v>0</v>
      </c>
      <c r="B37" s="27" t="s">
        <v>26</v>
      </c>
      <c r="C37" s="26" t="s">
        <v>435</v>
      </c>
      <c r="D37" s="26">
        <v>1</v>
      </c>
      <c r="E37" s="51" t="s">
        <v>424</v>
      </c>
      <c r="F37" s="27" t="s">
        <v>339</v>
      </c>
      <c r="G37" s="56" t="str">
        <f>"No"</f>
        <v>No</v>
      </c>
      <c r="H37" s="56">
        <f>0</f>
        <v>0</v>
      </c>
      <c r="I37" s="56" t="str">
        <f>"Yes"</f>
        <v>Yes</v>
      </c>
      <c r="J37" s="56" t="str">
        <f>"No"</f>
        <v>No</v>
      </c>
      <c r="K37" s="56">
        <f>INT(ResourceEffects[[#This Row],[Time Factor]]*TimeInterval/60/60/24)</f>
        <v>0</v>
      </c>
      <c r="L37" s="56">
        <f>INT(ResourceEffects[[#This Row],[Time Factor]]*TimeInterval/60/60)-ResourceEffects[[#This Row],[Days]]*24</f>
        <v>0</v>
      </c>
      <c r="M37" s="56">
        <f>INT(ResourceEffects[[#This Row],[Time Factor]]*TimeInterval/60)-ResourceEffects[[#This Row],[Hours]]*60-ResourceEffects[[#This Row],[Days]]*60*24</f>
        <v>0</v>
      </c>
      <c r="N37" s="56">
        <f>ResourceEffects[[#This Row],[Time Factor]]*TimeInterval-ResourceEffects[[#This Row],[Min]]*60-ResourceEffects[[#This Row],[Hours]]*60*60-ResourceEffects[[#This Row],[Days]]*60*60*24</f>
        <v>0</v>
      </c>
      <c r="O37" s="26" t="s">
        <v>473</v>
      </c>
      <c r="P37" s="29">
        <f ca="1">INT(RAND()*999999999)</f>
        <v>823162739</v>
      </c>
      <c r="Q37" s="29">
        <f>_xlfn.XLOOKUP(ResourceEffects[[#This Row],[Protocol Name]],ProtocolNamesCol,ProtocolIds,"")</f>
        <v>11100</v>
      </c>
      <c r="R37" s="29">
        <f>ResourceEffects[[#This Row],[Time Factor]]</f>
        <v>0</v>
      </c>
      <c r="S37" s="29">
        <f>ResourceEffects[[#This Row],[Drone ID]]</f>
        <v>0</v>
      </c>
      <c r="T37" s="29">
        <f>_xlfn.XLOOKUP(ResourceEffects[[#This Row],[Resource Name]],ResourceNames,ResourceIds,"")</f>
        <v>5131</v>
      </c>
      <c r="U37" s="29">
        <f>_xlfn.XLOOKUP(ResourceEffects[[#This Row],[Event Type]],EventTypeNames,EventTypeIds,"")</f>
        <v>1</v>
      </c>
      <c r="V37" s="29">
        <f>IF(ResourceEffects[[#This Row],[Is Local]]="Yes",1,0)</f>
        <v>1</v>
      </c>
      <c r="W37" s="29">
        <f>IF(ResourceEffects[[#This Row],[Is Installed]]="Yes",1,0)</f>
        <v>0</v>
      </c>
      <c r="X37" s="29">
        <f>IF(ResourceEffects[[#This Row],[Status]]="Locked",1,0)</f>
        <v>1</v>
      </c>
      <c r="Y37" s="29">
        <f>IF(ResourceEffects[[#This Row],[event_type]]=1,0,1)</f>
        <v>0</v>
      </c>
      <c r="Z37" s="29">
        <f>IF(ResourceEffects[[#This Row],[Use Abundancies]]="Yes",1,0)</f>
        <v>0</v>
      </c>
      <c r="AA37" s="29">
        <f>ResourceEffects[[#This Row],[∆]]</f>
        <v>1</v>
      </c>
    </row>
    <row r="38" spans="1:27" x14ac:dyDescent="0.3">
      <c r="A38" s="33">
        <v>10</v>
      </c>
      <c r="B38" s="27" t="s">
        <v>26</v>
      </c>
      <c r="C38" s="26" t="s">
        <v>436</v>
      </c>
      <c r="D38" s="26">
        <v>1</v>
      </c>
      <c r="E38" s="51" t="s">
        <v>424</v>
      </c>
      <c r="F38" s="27" t="s">
        <v>339</v>
      </c>
      <c r="G38" s="56" t="str">
        <f>"No"</f>
        <v>No</v>
      </c>
      <c r="H38" s="56">
        <f>0</f>
        <v>0</v>
      </c>
      <c r="I38" s="56" t="str">
        <f>"Yes"</f>
        <v>Yes</v>
      </c>
      <c r="J38" s="56" t="str">
        <f>"No"</f>
        <v>No</v>
      </c>
      <c r="K38" s="56">
        <f>INT(ResourceEffects[[#This Row],[Time Factor]]*TimeInterval/60/60/24)</f>
        <v>0</v>
      </c>
      <c r="L38" s="56">
        <f>INT(ResourceEffects[[#This Row],[Time Factor]]*TimeInterval/60/60)-ResourceEffects[[#This Row],[Days]]*24</f>
        <v>0</v>
      </c>
      <c r="M38" s="56">
        <f>INT(ResourceEffects[[#This Row],[Time Factor]]*TimeInterval/60)-ResourceEffects[[#This Row],[Hours]]*60-ResourceEffects[[#This Row],[Days]]*60*24</f>
        <v>0</v>
      </c>
      <c r="N38" s="56">
        <f>ResourceEffects[[#This Row],[Time Factor]]*TimeInterval-ResourceEffects[[#This Row],[Min]]*60-ResourceEffects[[#This Row],[Hours]]*60*60-ResourceEffects[[#This Row],[Days]]*60*60*24</f>
        <v>10</v>
      </c>
      <c r="O38" s="26" t="s">
        <v>475</v>
      </c>
      <c r="P38" s="29">
        <f ca="1">INT(RAND()*999999999)</f>
        <v>751775953</v>
      </c>
      <c r="Q38" s="29">
        <f>_xlfn.XLOOKUP(ResourceEffects[[#This Row],[Protocol Name]],ProtocolNamesCol,ProtocolIds,"")</f>
        <v>11100</v>
      </c>
      <c r="R38" s="29">
        <f>ResourceEffects[[#This Row],[Time Factor]]</f>
        <v>10</v>
      </c>
      <c r="S38" s="29">
        <f>ResourceEffects[[#This Row],[Drone ID]]</f>
        <v>0</v>
      </c>
      <c r="T38" s="29">
        <f>_xlfn.XLOOKUP(ResourceEffects[[#This Row],[Resource Name]],ResourceNames,ResourceIds,"")</f>
        <v>5131</v>
      </c>
      <c r="U38" s="29">
        <f>_xlfn.XLOOKUP(ResourceEffects[[#This Row],[Event Type]],EventTypeNames,EventTypeIds,"")</f>
        <v>2</v>
      </c>
      <c r="V38" s="29">
        <f>IF(ResourceEffects[[#This Row],[Is Local]]="Yes",1,0)</f>
        <v>1</v>
      </c>
      <c r="W38" s="29">
        <f>IF(ResourceEffects[[#This Row],[Is Installed]]="Yes",1,0)</f>
        <v>0</v>
      </c>
      <c r="X38" s="29">
        <f>IF(ResourceEffects[[#This Row],[Status]]="Locked",1,0)</f>
        <v>1</v>
      </c>
      <c r="Y38" s="29">
        <f>IF(ResourceEffects[[#This Row],[event_type]]=1,0,1)</f>
        <v>1</v>
      </c>
      <c r="Z38" s="29">
        <f>IF(ResourceEffects[[#This Row],[Use Abundancies]]="Yes",1,0)</f>
        <v>0</v>
      </c>
      <c r="AA38" s="29">
        <f>ResourceEffects[[#This Row],[∆]]</f>
        <v>1</v>
      </c>
    </row>
    <row r="39" spans="1:27" x14ac:dyDescent="0.3">
      <c r="A39" s="33">
        <v>10</v>
      </c>
      <c r="B39" s="27" t="s">
        <v>26</v>
      </c>
      <c r="C39" s="26" t="s">
        <v>435</v>
      </c>
      <c r="D39" s="26">
        <v>1</v>
      </c>
      <c r="E39" s="51" t="s">
        <v>428</v>
      </c>
      <c r="F39" s="27" t="s">
        <v>339</v>
      </c>
      <c r="G39" s="56" t="s">
        <v>471</v>
      </c>
      <c r="H39" s="56">
        <f>0</f>
        <v>0</v>
      </c>
      <c r="I39" s="56" t="str">
        <f>"Yes"</f>
        <v>Yes</v>
      </c>
      <c r="J39" s="56" t="str">
        <f>"No"</f>
        <v>No</v>
      </c>
      <c r="K39" s="56">
        <f>INT(ResourceEffects[[#This Row],[Time Factor]]*TimeInterval/60/60/24)</f>
        <v>0</v>
      </c>
      <c r="L39" s="56">
        <f>INT(ResourceEffects[[#This Row],[Time Factor]]*TimeInterval/60/60)-ResourceEffects[[#This Row],[Days]]*24</f>
        <v>0</v>
      </c>
      <c r="M39" s="56">
        <f>INT(ResourceEffects[[#This Row],[Time Factor]]*TimeInterval/60)-ResourceEffects[[#This Row],[Hours]]*60-ResourceEffects[[#This Row],[Days]]*60*24</f>
        <v>0</v>
      </c>
      <c r="N39" s="56">
        <f>ResourceEffects[[#This Row],[Time Factor]]*TimeInterval-ResourceEffects[[#This Row],[Min]]*60-ResourceEffects[[#This Row],[Hours]]*60*60-ResourceEffects[[#This Row],[Days]]*60*60*24</f>
        <v>10</v>
      </c>
      <c r="O39" s="26" t="s">
        <v>475</v>
      </c>
      <c r="P39" s="29">
        <f ca="1">INT(RAND()*999999999)</f>
        <v>131662581</v>
      </c>
      <c r="Q39" s="29">
        <f>_xlfn.XLOOKUP(ResourceEffects[[#This Row],[Protocol Name]],ProtocolNamesCol,ProtocolIds,"")</f>
        <v>11100</v>
      </c>
      <c r="R39" s="29">
        <f>ResourceEffects[[#This Row],[Time Factor]]</f>
        <v>10</v>
      </c>
      <c r="S39" s="29">
        <f>ResourceEffects[[#This Row],[Drone ID]]</f>
        <v>0</v>
      </c>
      <c r="T39" s="29">
        <f>_xlfn.XLOOKUP(ResourceEffects[[#This Row],[Resource Name]],ResourceNames,ResourceIds,"")</f>
        <v>5131</v>
      </c>
      <c r="U39" s="29">
        <f>_xlfn.XLOOKUP(ResourceEffects[[#This Row],[Event Type]],EventTypeNames,EventTypeIds,"")</f>
        <v>1</v>
      </c>
      <c r="V39" s="29">
        <f>IF(ResourceEffects[[#This Row],[Is Local]]="Yes",1,0)</f>
        <v>1</v>
      </c>
      <c r="W39" s="29">
        <f>IF(ResourceEffects[[#This Row],[Is Installed]]="Yes",1,0)</f>
        <v>0</v>
      </c>
      <c r="X39" s="29">
        <f>IF(ResourceEffects[[#This Row],[Status]]="Locked",1,0)</f>
        <v>0</v>
      </c>
      <c r="Y39" s="29">
        <f>IF(ResourceEffects[[#This Row],[event_type]]=1,0,1)</f>
        <v>0</v>
      </c>
      <c r="Z39" s="29">
        <f>IF(ResourceEffects[[#This Row],[Use Abundancies]]="Yes",1,0)</f>
        <v>0</v>
      </c>
      <c r="AA39" s="29">
        <f>ResourceEffects[[#This Row],[∆]]</f>
        <v>1</v>
      </c>
    </row>
    <row r="40" spans="1:27" x14ac:dyDescent="0.3">
      <c r="A40" s="32">
        <v>11</v>
      </c>
      <c r="B40" s="27" t="s">
        <v>26</v>
      </c>
      <c r="C40" s="26" t="s">
        <v>435</v>
      </c>
      <c r="D40" s="26">
        <v>1</v>
      </c>
      <c r="E40" s="51" t="s">
        <v>428</v>
      </c>
      <c r="F40" s="27" t="s">
        <v>209</v>
      </c>
      <c r="G40" s="56" t="s">
        <v>427</v>
      </c>
      <c r="H40" s="56">
        <f>0</f>
        <v>0</v>
      </c>
      <c r="I40" s="56" t="str">
        <f>"Yes"</f>
        <v>Yes</v>
      </c>
      <c r="J40" s="56" t="str">
        <f>"No"</f>
        <v>No</v>
      </c>
      <c r="K40" s="56">
        <f>INT(ResourceEffects[[#This Row],[Time Factor]]*TimeInterval/60/60/24)</f>
        <v>0</v>
      </c>
      <c r="L40" s="56">
        <f>INT(ResourceEffects[[#This Row],[Time Factor]]*TimeInterval/60/60)-ResourceEffects[[#This Row],[Days]]*24</f>
        <v>0</v>
      </c>
      <c r="M40" s="56">
        <f>INT(ResourceEffects[[#This Row],[Time Factor]]*TimeInterval/60)-ResourceEffects[[#This Row],[Hours]]*60-ResourceEffects[[#This Row],[Days]]*60*24</f>
        <v>0</v>
      </c>
      <c r="N40" s="56">
        <f>ResourceEffects[[#This Row],[Time Factor]]*TimeInterval-ResourceEffects[[#This Row],[Min]]*60-ResourceEffects[[#This Row],[Hours]]*60*60-ResourceEffects[[#This Row],[Days]]*60*60*24</f>
        <v>11</v>
      </c>
      <c r="O40" s="26" t="s">
        <v>474</v>
      </c>
      <c r="P40" s="29">
        <f ca="1">INT(RAND()*999999999)</f>
        <v>360186562</v>
      </c>
      <c r="Q40" s="29">
        <f>_xlfn.XLOOKUP(ResourceEffects[[#This Row],[Protocol Name]],ProtocolNamesCol,ProtocolIds,"")</f>
        <v>11100</v>
      </c>
      <c r="R40" s="29">
        <f>ResourceEffects[[#This Row],[Time Factor]]</f>
        <v>11</v>
      </c>
      <c r="S40" s="29">
        <f>ResourceEffects[[#This Row],[Drone ID]]</f>
        <v>0</v>
      </c>
      <c r="T40" s="29">
        <f>_xlfn.XLOOKUP(ResourceEffects[[#This Row],[Resource Name]],ResourceNames,ResourceIds,"")</f>
        <v>1100</v>
      </c>
      <c r="U40" s="29">
        <f>_xlfn.XLOOKUP(ResourceEffects[[#This Row],[Event Type]],EventTypeNames,EventTypeIds,"")</f>
        <v>1</v>
      </c>
      <c r="V40" s="29">
        <f>IF(ResourceEffects[[#This Row],[Is Local]]="Yes",1,0)</f>
        <v>1</v>
      </c>
      <c r="W40" s="29">
        <f>IF(ResourceEffects[[#This Row],[Is Installed]]="Yes",1,0)</f>
        <v>0</v>
      </c>
      <c r="X40" s="29">
        <f>IF(ResourceEffects[[#This Row],[Status]]="Locked",1,0)</f>
        <v>0</v>
      </c>
      <c r="Y40" s="29">
        <f>IF(ResourceEffects[[#This Row],[event_type]]=1,0,1)</f>
        <v>0</v>
      </c>
      <c r="Z40" s="29">
        <f>IF(ResourceEffects[[#This Row],[Use Abundancies]]="Yes",1,0)</f>
        <v>1</v>
      </c>
      <c r="AA40" s="29">
        <f>ResourceEffects[[#This Row],[∆]]</f>
        <v>1</v>
      </c>
    </row>
    <row r="41" spans="1:27" x14ac:dyDescent="0.3">
      <c r="A41" s="33">
        <v>0</v>
      </c>
      <c r="B41" s="27" t="s">
        <v>28</v>
      </c>
      <c r="C41" s="26" t="s">
        <v>436</v>
      </c>
      <c r="D41" s="26">
        <v>1</v>
      </c>
      <c r="E41" s="51" t="s">
        <v>428</v>
      </c>
      <c r="F41" s="27" t="s">
        <v>339</v>
      </c>
      <c r="G41" s="56" t="s">
        <v>471</v>
      </c>
      <c r="H41" s="56">
        <f>0</f>
        <v>0</v>
      </c>
      <c r="I41" s="56" t="str">
        <f>"Yes"</f>
        <v>Yes</v>
      </c>
      <c r="J41" s="56" t="str">
        <f>"No"</f>
        <v>No</v>
      </c>
      <c r="K41" s="56">
        <f>INT(ResourceEffects[[#This Row],[Time Factor]]*TimeInterval/60/60/24)</f>
        <v>0</v>
      </c>
      <c r="L41" s="56">
        <f>INT(ResourceEffects[[#This Row],[Time Factor]]*TimeInterval/60/60)-ResourceEffects[[#This Row],[Days]]*24</f>
        <v>0</v>
      </c>
      <c r="M41" s="56">
        <f>INT(ResourceEffects[[#This Row],[Time Factor]]*TimeInterval/60)-ResourceEffects[[#This Row],[Hours]]*60-ResourceEffects[[#This Row],[Days]]*60*24</f>
        <v>0</v>
      </c>
      <c r="N41" s="56">
        <f>ResourceEffects[[#This Row],[Time Factor]]*TimeInterval-ResourceEffects[[#This Row],[Min]]*60-ResourceEffects[[#This Row],[Hours]]*60*60-ResourceEffects[[#This Row],[Days]]*60*60*24</f>
        <v>0</v>
      </c>
      <c r="O41" s="26" t="s">
        <v>473</v>
      </c>
      <c r="P41" s="29">
        <f ca="1">INT(RAND()*999999999)</f>
        <v>913530800</v>
      </c>
      <c r="Q41" s="29">
        <f>_xlfn.XLOOKUP(ResourceEffects[[#This Row],[Protocol Name]],ProtocolNamesCol,ProtocolIds,"")</f>
        <v>11110</v>
      </c>
      <c r="R41" s="29">
        <f>ResourceEffects[[#This Row],[Time Factor]]</f>
        <v>0</v>
      </c>
      <c r="S41" s="29">
        <f>ResourceEffects[[#This Row],[Drone ID]]</f>
        <v>0</v>
      </c>
      <c r="T41" s="29">
        <f>_xlfn.XLOOKUP(ResourceEffects[[#This Row],[Resource Name]],ResourceNames,ResourceIds,"")</f>
        <v>5131</v>
      </c>
      <c r="U41" s="29">
        <f>_xlfn.XLOOKUP(ResourceEffects[[#This Row],[Event Type]],EventTypeNames,EventTypeIds,"")</f>
        <v>2</v>
      </c>
      <c r="V41" s="29">
        <f>IF(ResourceEffects[[#This Row],[Is Local]]="Yes",1,0)</f>
        <v>1</v>
      </c>
      <c r="W41" s="29">
        <f>IF(ResourceEffects[[#This Row],[Is Installed]]="Yes",1,0)</f>
        <v>0</v>
      </c>
      <c r="X41" s="29">
        <f>IF(ResourceEffects[[#This Row],[Status]]="Locked",1,0)</f>
        <v>0</v>
      </c>
      <c r="Y41" s="29">
        <f>IF(ResourceEffects[[#This Row],[event_type]]=1,0,1)</f>
        <v>1</v>
      </c>
      <c r="Z41" s="29">
        <f>IF(ResourceEffects[[#This Row],[Use Abundancies]]="Yes",1,0)</f>
        <v>0</v>
      </c>
      <c r="AA41" s="29">
        <f>ResourceEffects[[#This Row],[∆]]</f>
        <v>1</v>
      </c>
    </row>
    <row r="42" spans="1:27" x14ac:dyDescent="0.3">
      <c r="A42" s="33">
        <v>0</v>
      </c>
      <c r="B42" s="27" t="s">
        <v>28</v>
      </c>
      <c r="C42" s="26" t="s">
        <v>435</v>
      </c>
      <c r="D42" s="26">
        <v>1</v>
      </c>
      <c r="E42" s="51" t="s">
        <v>424</v>
      </c>
      <c r="F42" s="27" t="s">
        <v>339</v>
      </c>
      <c r="G42" s="56" t="str">
        <f>"No"</f>
        <v>No</v>
      </c>
      <c r="H42" s="56">
        <f>0</f>
        <v>0</v>
      </c>
      <c r="I42" s="56" t="str">
        <f>"Yes"</f>
        <v>Yes</v>
      </c>
      <c r="J42" s="56" t="str">
        <f>"No"</f>
        <v>No</v>
      </c>
      <c r="K42" s="56">
        <f>INT(ResourceEffects[[#This Row],[Time Factor]]*TimeInterval/60/60/24)</f>
        <v>0</v>
      </c>
      <c r="L42" s="56">
        <f>INT(ResourceEffects[[#This Row],[Time Factor]]*TimeInterval/60/60)-ResourceEffects[[#This Row],[Days]]*24</f>
        <v>0</v>
      </c>
      <c r="M42" s="56">
        <f>INT(ResourceEffects[[#This Row],[Time Factor]]*TimeInterval/60)-ResourceEffects[[#This Row],[Hours]]*60-ResourceEffects[[#This Row],[Days]]*60*24</f>
        <v>0</v>
      </c>
      <c r="N42" s="56">
        <f>ResourceEffects[[#This Row],[Time Factor]]*TimeInterval-ResourceEffects[[#This Row],[Min]]*60-ResourceEffects[[#This Row],[Hours]]*60*60-ResourceEffects[[#This Row],[Days]]*60*60*24</f>
        <v>0</v>
      </c>
      <c r="O42" s="26" t="s">
        <v>473</v>
      </c>
      <c r="P42" s="29">
        <f ca="1">INT(RAND()*999999999)</f>
        <v>97622560</v>
      </c>
      <c r="Q42" s="29">
        <f>_xlfn.XLOOKUP(ResourceEffects[[#This Row],[Protocol Name]],ProtocolNamesCol,ProtocolIds,"")</f>
        <v>11110</v>
      </c>
      <c r="R42" s="29">
        <f>ResourceEffects[[#This Row],[Time Factor]]</f>
        <v>0</v>
      </c>
      <c r="S42" s="29">
        <f>ResourceEffects[[#This Row],[Drone ID]]</f>
        <v>0</v>
      </c>
      <c r="T42" s="29">
        <f>_xlfn.XLOOKUP(ResourceEffects[[#This Row],[Resource Name]],ResourceNames,ResourceIds,"")</f>
        <v>5131</v>
      </c>
      <c r="U42" s="29">
        <f>_xlfn.XLOOKUP(ResourceEffects[[#This Row],[Event Type]],EventTypeNames,EventTypeIds,"")</f>
        <v>1</v>
      </c>
      <c r="V42" s="29">
        <f>IF(ResourceEffects[[#This Row],[Is Local]]="Yes",1,0)</f>
        <v>1</v>
      </c>
      <c r="W42" s="29">
        <f>IF(ResourceEffects[[#This Row],[Is Installed]]="Yes",1,0)</f>
        <v>0</v>
      </c>
      <c r="X42" s="29">
        <f>IF(ResourceEffects[[#This Row],[Status]]="Locked",1,0)</f>
        <v>1</v>
      </c>
      <c r="Y42" s="29">
        <f>IF(ResourceEffects[[#This Row],[event_type]]=1,0,1)</f>
        <v>0</v>
      </c>
      <c r="Z42" s="29">
        <f>IF(ResourceEffects[[#This Row],[Use Abundancies]]="Yes",1,0)</f>
        <v>0</v>
      </c>
      <c r="AA42" s="29">
        <f>ResourceEffects[[#This Row],[∆]]</f>
        <v>1</v>
      </c>
    </row>
    <row r="43" spans="1:27" x14ac:dyDescent="0.3">
      <c r="A43" s="33">
        <v>10</v>
      </c>
      <c r="B43" s="27" t="s">
        <v>28</v>
      </c>
      <c r="C43" s="26" t="s">
        <v>436</v>
      </c>
      <c r="D43" s="26">
        <v>1</v>
      </c>
      <c r="E43" s="51" t="s">
        <v>424</v>
      </c>
      <c r="F43" s="27" t="s">
        <v>339</v>
      </c>
      <c r="G43" s="56" t="str">
        <f>"No"</f>
        <v>No</v>
      </c>
      <c r="H43" s="56">
        <f>0</f>
        <v>0</v>
      </c>
      <c r="I43" s="56" t="str">
        <f>"Yes"</f>
        <v>Yes</v>
      </c>
      <c r="J43" s="56" t="str">
        <f>"No"</f>
        <v>No</v>
      </c>
      <c r="K43" s="56">
        <f>INT(ResourceEffects[[#This Row],[Time Factor]]*TimeInterval/60/60/24)</f>
        <v>0</v>
      </c>
      <c r="L43" s="56">
        <f>INT(ResourceEffects[[#This Row],[Time Factor]]*TimeInterval/60/60)-ResourceEffects[[#This Row],[Days]]*24</f>
        <v>0</v>
      </c>
      <c r="M43" s="56">
        <f>INT(ResourceEffects[[#This Row],[Time Factor]]*TimeInterval/60)-ResourceEffects[[#This Row],[Hours]]*60-ResourceEffects[[#This Row],[Days]]*60*24</f>
        <v>0</v>
      </c>
      <c r="N43" s="56">
        <f>ResourceEffects[[#This Row],[Time Factor]]*TimeInterval-ResourceEffects[[#This Row],[Min]]*60-ResourceEffects[[#This Row],[Hours]]*60*60-ResourceEffects[[#This Row],[Days]]*60*60*24</f>
        <v>10</v>
      </c>
      <c r="O43" s="26" t="s">
        <v>475</v>
      </c>
      <c r="P43" s="29">
        <f ca="1">INT(RAND()*999999999)</f>
        <v>54315674</v>
      </c>
      <c r="Q43" s="29">
        <f>_xlfn.XLOOKUP(ResourceEffects[[#This Row],[Protocol Name]],ProtocolNamesCol,ProtocolIds,"")</f>
        <v>11110</v>
      </c>
      <c r="R43" s="29">
        <f>ResourceEffects[[#This Row],[Time Factor]]</f>
        <v>10</v>
      </c>
      <c r="S43" s="29">
        <f>ResourceEffects[[#This Row],[Drone ID]]</f>
        <v>0</v>
      </c>
      <c r="T43" s="29">
        <f>_xlfn.XLOOKUP(ResourceEffects[[#This Row],[Resource Name]],ResourceNames,ResourceIds,"")</f>
        <v>5131</v>
      </c>
      <c r="U43" s="29">
        <f>_xlfn.XLOOKUP(ResourceEffects[[#This Row],[Event Type]],EventTypeNames,EventTypeIds,"")</f>
        <v>2</v>
      </c>
      <c r="V43" s="29">
        <f>IF(ResourceEffects[[#This Row],[Is Local]]="Yes",1,0)</f>
        <v>1</v>
      </c>
      <c r="W43" s="29">
        <f>IF(ResourceEffects[[#This Row],[Is Installed]]="Yes",1,0)</f>
        <v>0</v>
      </c>
      <c r="X43" s="29">
        <f>IF(ResourceEffects[[#This Row],[Status]]="Locked",1,0)</f>
        <v>1</v>
      </c>
      <c r="Y43" s="29">
        <f>IF(ResourceEffects[[#This Row],[event_type]]=1,0,1)</f>
        <v>1</v>
      </c>
      <c r="Z43" s="29">
        <f>IF(ResourceEffects[[#This Row],[Use Abundancies]]="Yes",1,0)</f>
        <v>0</v>
      </c>
      <c r="AA43" s="29">
        <f>ResourceEffects[[#This Row],[∆]]</f>
        <v>1</v>
      </c>
    </row>
    <row r="44" spans="1:27" x14ac:dyDescent="0.3">
      <c r="A44" s="33">
        <v>10</v>
      </c>
      <c r="B44" s="27" t="s">
        <v>28</v>
      </c>
      <c r="C44" s="26" t="s">
        <v>435</v>
      </c>
      <c r="D44" s="26">
        <v>1</v>
      </c>
      <c r="E44" s="51" t="s">
        <v>428</v>
      </c>
      <c r="F44" s="27" t="s">
        <v>339</v>
      </c>
      <c r="G44" s="56" t="s">
        <v>471</v>
      </c>
      <c r="H44" s="56">
        <f>0</f>
        <v>0</v>
      </c>
      <c r="I44" s="56" t="str">
        <f>"Yes"</f>
        <v>Yes</v>
      </c>
      <c r="J44" s="56" t="str">
        <f>"No"</f>
        <v>No</v>
      </c>
      <c r="K44" s="56">
        <f>INT(ResourceEffects[[#This Row],[Time Factor]]*TimeInterval/60/60/24)</f>
        <v>0</v>
      </c>
      <c r="L44" s="56">
        <f>INT(ResourceEffects[[#This Row],[Time Factor]]*TimeInterval/60/60)-ResourceEffects[[#This Row],[Days]]*24</f>
        <v>0</v>
      </c>
      <c r="M44" s="56">
        <f>INT(ResourceEffects[[#This Row],[Time Factor]]*TimeInterval/60)-ResourceEffects[[#This Row],[Hours]]*60-ResourceEffects[[#This Row],[Days]]*60*24</f>
        <v>0</v>
      </c>
      <c r="N44" s="56">
        <f>ResourceEffects[[#This Row],[Time Factor]]*TimeInterval-ResourceEffects[[#This Row],[Min]]*60-ResourceEffects[[#This Row],[Hours]]*60*60-ResourceEffects[[#This Row],[Days]]*60*60*24</f>
        <v>10</v>
      </c>
      <c r="O44" s="26" t="s">
        <v>475</v>
      </c>
      <c r="P44" s="29">
        <f ca="1">INT(RAND()*999999999)</f>
        <v>345701000</v>
      </c>
      <c r="Q44" s="29">
        <f>_xlfn.XLOOKUP(ResourceEffects[[#This Row],[Protocol Name]],ProtocolNamesCol,ProtocolIds,"")</f>
        <v>11110</v>
      </c>
      <c r="R44" s="29">
        <f>ResourceEffects[[#This Row],[Time Factor]]</f>
        <v>10</v>
      </c>
      <c r="S44" s="29">
        <f>ResourceEffects[[#This Row],[Drone ID]]</f>
        <v>0</v>
      </c>
      <c r="T44" s="29">
        <f>_xlfn.XLOOKUP(ResourceEffects[[#This Row],[Resource Name]],ResourceNames,ResourceIds,"")</f>
        <v>5131</v>
      </c>
      <c r="U44" s="29">
        <f>_xlfn.XLOOKUP(ResourceEffects[[#This Row],[Event Type]],EventTypeNames,EventTypeIds,"")</f>
        <v>1</v>
      </c>
      <c r="V44" s="29">
        <f>IF(ResourceEffects[[#This Row],[Is Local]]="Yes",1,0)</f>
        <v>1</v>
      </c>
      <c r="W44" s="29">
        <f>IF(ResourceEffects[[#This Row],[Is Installed]]="Yes",1,0)</f>
        <v>0</v>
      </c>
      <c r="X44" s="29">
        <f>IF(ResourceEffects[[#This Row],[Status]]="Locked",1,0)</f>
        <v>0</v>
      </c>
      <c r="Y44" s="29">
        <f>IF(ResourceEffects[[#This Row],[event_type]]=1,0,1)</f>
        <v>0</v>
      </c>
      <c r="Z44" s="29">
        <f>IF(ResourceEffects[[#This Row],[Use Abundancies]]="Yes",1,0)</f>
        <v>0</v>
      </c>
      <c r="AA44" s="29">
        <f>ResourceEffects[[#This Row],[∆]]</f>
        <v>1</v>
      </c>
    </row>
    <row r="45" spans="1:27" x14ac:dyDescent="0.3">
      <c r="A45" s="32">
        <v>11</v>
      </c>
      <c r="B45" s="27" t="s">
        <v>28</v>
      </c>
      <c r="C45" s="26" t="s">
        <v>435</v>
      </c>
      <c r="D45" s="26">
        <v>1</v>
      </c>
      <c r="E45" s="51" t="s">
        <v>428</v>
      </c>
      <c r="F45" s="27" t="s">
        <v>209</v>
      </c>
      <c r="G45" s="56" t="s">
        <v>427</v>
      </c>
      <c r="H45" s="56">
        <f>0</f>
        <v>0</v>
      </c>
      <c r="I45" s="56" t="str">
        <f>"Yes"</f>
        <v>Yes</v>
      </c>
      <c r="J45" s="56" t="str">
        <f>"No"</f>
        <v>No</v>
      </c>
      <c r="K45" s="56">
        <f>INT(ResourceEffects[[#This Row],[Time Factor]]*TimeInterval/60/60/24)</f>
        <v>0</v>
      </c>
      <c r="L45" s="56">
        <f>INT(ResourceEffects[[#This Row],[Time Factor]]*TimeInterval/60/60)-ResourceEffects[[#This Row],[Days]]*24</f>
        <v>0</v>
      </c>
      <c r="M45" s="56">
        <f>INT(ResourceEffects[[#This Row],[Time Factor]]*TimeInterval/60)-ResourceEffects[[#This Row],[Hours]]*60-ResourceEffects[[#This Row],[Days]]*60*24</f>
        <v>0</v>
      </c>
      <c r="N45" s="56">
        <f>ResourceEffects[[#This Row],[Time Factor]]*TimeInterval-ResourceEffects[[#This Row],[Min]]*60-ResourceEffects[[#This Row],[Hours]]*60*60-ResourceEffects[[#This Row],[Days]]*60*60*24</f>
        <v>11</v>
      </c>
      <c r="O45" s="26" t="s">
        <v>474</v>
      </c>
      <c r="P45" s="29">
        <f ca="1">INT(RAND()*999999999)</f>
        <v>944769660</v>
      </c>
      <c r="Q45" s="29">
        <f>_xlfn.XLOOKUP(ResourceEffects[[#This Row],[Protocol Name]],ProtocolNamesCol,ProtocolIds,"")</f>
        <v>11110</v>
      </c>
      <c r="R45" s="29">
        <f>ResourceEffects[[#This Row],[Time Factor]]</f>
        <v>11</v>
      </c>
      <c r="S45" s="29">
        <f>ResourceEffects[[#This Row],[Drone ID]]</f>
        <v>0</v>
      </c>
      <c r="T45" s="29">
        <f>_xlfn.XLOOKUP(ResourceEffects[[#This Row],[Resource Name]],ResourceNames,ResourceIds,"")</f>
        <v>1100</v>
      </c>
      <c r="U45" s="29">
        <f>_xlfn.XLOOKUP(ResourceEffects[[#This Row],[Event Type]],EventTypeNames,EventTypeIds,"")</f>
        <v>1</v>
      </c>
      <c r="V45" s="29">
        <f>IF(ResourceEffects[[#This Row],[Is Local]]="Yes",1,0)</f>
        <v>1</v>
      </c>
      <c r="W45" s="29">
        <f>IF(ResourceEffects[[#This Row],[Is Installed]]="Yes",1,0)</f>
        <v>0</v>
      </c>
      <c r="X45" s="29">
        <f>IF(ResourceEffects[[#This Row],[Status]]="Locked",1,0)</f>
        <v>0</v>
      </c>
      <c r="Y45" s="29">
        <f>IF(ResourceEffects[[#This Row],[event_type]]=1,0,1)</f>
        <v>0</v>
      </c>
      <c r="Z45" s="29">
        <f>IF(ResourceEffects[[#This Row],[Use Abundancies]]="Yes",1,0)</f>
        <v>1</v>
      </c>
      <c r="AA45" s="29">
        <f>ResourceEffects[[#This Row],[∆]]</f>
        <v>1</v>
      </c>
    </row>
    <row r="46" spans="1:27" x14ac:dyDescent="0.3">
      <c r="A46" s="33">
        <v>0</v>
      </c>
      <c r="B46" s="27" t="s">
        <v>30</v>
      </c>
      <c r="C46" s="26" t="s">
        <v>436</v>
      </c>
      <c r="D46" s="26">
        <v>1</v>
      </c>
      <c r="E46" s="51" t="s">
        <v>428</v>
      </c>
      <c r="F46" s="27" t="s">
        <v>339</v>
      </c>
      <c r="G46" s="56" t="s">
        <v>471</v>
      </c>
      <c r="H46" s="56">
        <f>0</f>
        <v>0</v>
      </c>
      <c r="I46" s="56" t="str">
        <f>"Yes"</f>
        <v>Yes</v>
      </c>
      <c r="J46" s="56" t="str">
        <f>"No"</f>
        <v>No</v>
      </c>
      <c r="K46" s="56">
        <f>INT(ResourceEffects[[#This Row],[Time Factor]]*TimeInterval/60/60/24)</f>
        <v>0</v>
      </c>
      <c r="L46" s="56">
        <f>INT(ResourceEffects[[#This Row],[Time Factor]]*TimeInterval/60/60)-ResourceEffects[[#This Row],[Days]]*24</f>
        <v>0</v>
      </c>
      <c r="M46" s="56">
        <f>INT(ResourceEffects[[#This Row],[Time Factor]]*TimeInterval/60)-ResourceEffects[[#This Row],[Hours]]*60-ResourceEffects[[#This Row],[Days]]*60*24</f>
        <v>0</v>
      </c>
      <c r="N46" s="56">
        <f>ResourceEffects[[#This Row],[Time Factor]]*TimeInterval-ResourceEffects[[#This Row],[Min]]*60-ResourceEffects[[#This Row],[Hours]]*60*60-ResourceEffects[[#This Row],[Days]]*60*60*24</f>
        <v>0</v>
      </c>
      <c r="O46" s="26" t="s">
        <v>473</v>
      </c>
      <c r="P46" s="29">
        <f ca="1">INT(RAND()*999999999)</f>
        <v>827657991</v>
      </c>
      <c r="Q46" s="29">
        <f>_xlfn.XLOOKUP(ResourceEffects[[#This Row],[Protocol Name]],ProtocolNamesCol,ProtocolIds,"")</f>
        <v>11120</v>
      </c>
      <c r="R46" s="29">
        <f>ResourceEffects[[#This Row],[Time Factor]]</f>
        <v>0</v>
      </c>
      <c r="S46" s="29">
        <f>ResourceEffects[[#This Row],[Drone ID]]</f>
        <v>0</v>
      </c>
      <c r="T46" s="29">
        <f>_xlfn.XLOOKUP(ResourceEffects[[#This Row],[Resource Name]],ResourceNames,ResourceIds,"")</f>
        <v>5131</v>
      </c>
      <c r="U46" s="29">
        <f>_xlfn.XLOOKUP(ResourceEffects[[#This Row],[Event Type]],EventTypeNames,EventTypeIds,"")</f>
        <v>2</v>
      </c>
      <c r="V46" s="29">
        <f>IF(ResourceEffects[[#This Row],[Is Local]]="Yes",1,0)</f>
        <v>1</v>
      </c>
      <c r="W46" s="29">
        <f>IF(ResourceEffects[[#This Row],[Is Installed]]="Yes",1,0)</f>
        <v>0</v>
      </c>
      <c r="X46" s="29">
        <f>IF(ResourceEffects[[#This Row],[Status]]="Locked",1,0)</f>
        <v>0</v>
      </c>
      <c r="Y46" s="29">
        <f>IF(ResourceEffects[[#This Row],[event_type]]=1,0,1)</f>
        <v>1</v>
      </c>
      <c r="Z46" s="29">
        <f>IF(ResourceEffects[[#This Row],[Use Abundancies]]="Yes",1,0)</f>
        <v>0</v>
      </c>
      <c r="AA46" s="29">
        <f>ResourceEffects[[#This Row],[∆]]</f>
        <v>1</v>
      </c>
    </row>
    <row r="47" spans="1:27" x14ac:dyDescent="0.3">
      <c r="A47" s="33">
        <v>0</v>
      </c>
      <c r="B47" s="27" t="s">
        <v>30</v>
      </c>
      <c r="C47" s="26" t="s">
        <v>435</v>
      </c>
      <c r="D47" s="26">
        <v>1</v>
      </c>
      <c r="E47" s="51" t="s">
        <v>424</v>
      </c>
      <c r="F47" s="27" t="s">
        <v>339</v>
      </c>
      <c r="G47" s="56" t="str">
        <f>"No"</f>
        <v>No</v>
      </c>
      <c r="H47" s="56">
        <f>0</f>
        <v>0</v>
      </c>
      <c r="I47" s="56" t="str">
        <f>"Yes"</f>
        <v>Yes</v>
      </c>
      <c r="J47" s="56" t="str">
        <f>"No"</f>
        <v>No</v>
      </c>
      <c r="K47" s="56">
        <f>INT(ResourceEffects[[#This Row],[Time Factor]]*TimeInterval/60/60/24)</f>
        <v>0</v>
      </c>
      <c r="L47" s="56">
        <f>INT(ResourceEffects[[#This Row],[Time Factor]]*TimeInterval/60/60)-ResourceEffects[[#This Row],[Days]]*24</f>
        <v>0</v>
      </c>
      <c r="M47" s="56">
        <f>INT(ResourceEffects[[#This Row],[Time Factor]]*TimeInterval/60)-ResourceEffects[[#This Row],[Hours]]*60-ResourceEffects[[#This Row],[Days]]*60*24</f>
        <v>0</v>
      </c>
      <c r="N47" s="56">
        <f>ResourceEffects[[#This Row],[Time Factor]]*TimeInterval-ResourceEffects[[#This Row],[Min]]*60-ResourceEffects[[#This Row],[Hours]]*60*60-ResourceEffects[[#This Row],[Days]]*60*60*24</f>
        <v>0</v>
      </c>
      <c r="O47" s="26" t="s">
        <v>473</v>
      </c>
      <c r="P47" s="29">
        <f ca="1">INT(RAND()*999999999)</f>
        <v>408534839</v>
      </c>
      <c r="Q47" s="29">
        <f>_xlfn.XLOOKUP(ResourceEffects[[#This Row],[Protocol Name]],ProtocolNamesCol,ProtocolIds,"")</f>
        <v>11120</v>
      </c>
      <c r="R47" s="29">
        <f>ResourceEffects[[#This Row],[Time Factor]]</f>
        <v>0</v>
      </c>
      <c r="S47" s="29">
        <f>ResourceEffects[[#This Row],[Drone ID]]</f>
        <v>0</v>
      </c>
      <c r="T47" s="29">
        <f>_xlfn.XLOOKUP(ResourceEffects[[#This Row],[Resource Name]],ResourceNames,ResourceIds,"")</f>
        <v>5131</v>
      </c>
      <c r="U47" s="29">
        <f>_xlfn.XLOOKUP(ResourceEffects[[#This Row],[Event Type]],EventTypeNames,EventTypeIds,"")</f>
        <v>1</v>
      </c>
      <c r="V47" s="29">
        <f>IF(ResourceEffects[[#This Row],[Is Local]]="Yes",1,0)</f>
        <v>1</v>
      </c>
      <c r="W47" s="29">
        <f>IF(ResourceEffects[[#This Row],[Is Installed]]="Yes",1,0)</f>
        <v>0</v>
      </c>
      <c r="X47" s="29">
        <f>IF(ResourceEffects[[#This Row],[Status]]="Locked",1,0)</f>
        <v>1</v>
      </c>
      <c r="Y47" s="29">
        <f>IF(ResourceEffects[[#This Row],[event_type]]=1,0,1)</f>
        <v>0</v>
      </c>
      <c r="Z47" s="29">
        <f>IF(ResourceEffects[[#This Row],[Use Abundancies]]="Yes",1,0)</f>
        <v>0</v>
      </c>
      <c r="AA47" s="29">
        <f>ResourceEffects[[#This Row],[∆]]</f>
        <v>1</v>
      </c>
    </row>
    <row r="48" spans="1:27" x14ac:dyDescent="0.3">
      <c r="A48" s="33">
        <v>10</v>
      </c>
      <c r="B48" s="27" t="s">
        <v>30</v>
      </c>
      <c r="C48" s="26" t="s">
        <v>436</v>
      </c>
      <c r="D48" s="26">
        <v>1</v>
      </c>
      <c r="E48" s="51" t="s">
        <v>424</v>
      </c>
      <c r="F48" s="27" t="s">
        <v>339</v>
      </c>
      <c r="G48" s="56" t="str">
        <f>"No"</f>
        <v>No</v>
      </c>
      <c r="H48" s="56">
        <f>0</f>
        <v>0</v>
      </c>
      <c r="I48" s="56" t="str">
        <f>"Yes"</f>
        <v>Yes</v>
      </c>
      <c r="J48" s="56" t="str">
        <f>"No"</f>
        <v>No</v>
      </c>
      <c r="K48" s="56">
        <f>INT(ResourceEffects[[#This Row],[Time Factor]]*TimeInterval/60/60/24)</f>
        <v>0</v>
      </c>
      <c r="L48" s="56">
        <f>INT(ResourceEffects[[#This Row],[Time Factor]]*TimeInterval/60/60)-ResourceEffects[[#This Row],[Days]]*24</f>
        <v>0</v>
      </c>
      <c r="M48" s="56">
        <f>INT(ResourceEffects[[#This Row],[Time Factor]]*TimeInterval/60)-ResourceEffects[[#This Row],[Hours]]*60-ResourceEffects[[#This Row],[Days]]*60*24</f>
        <v>0</v>
      </c>
      <c r="N48" s="56">
        <f>ResourceEffects[[#This Row],[Time Factor]]*TimeInterval-ResourceEffects[[#This Row],[Min]]*60-ResourceEffects[[#This Row],[Hours]]*60*60-ResourceEffects[[#This Row],[Days]]*60*60*24</f>
        <v>10</v>
      </c>
      <c r="O48" s="26" t="s">
        <v>475</v>
      </c>
      <c r="P48" s="29">
        <f ca="1">INT(RAND()*999999999)</f>
        <v>408241449</v>
      </c>
      <c r="Q48" s="29">
        <f>_xlfn.XLOOKUP(ResourceEffects[[#This Row],[Protocol Name]],ProtocolNamesCol,ProtocolIds,"")</f>
        <v>11120</v>
      </c>
      <c r="R48" s="29">
        <f>ResourceEffects[[#This Row],[Time Factor]]</f>
        <v>10</v>
      </c>
      <c r="S48" s="29">
        <f>ResourceEffects[[#This Row],[Drone ID]]</f>
        <v>0</v>
      </c>
      <c r="T48" s="29">
        <f>_xlfn.XLOOKUP(ResourceEffects[[#This Row],[Resource Name]],ResourceNames,ResourceIds,"")</f>
        <v>5131</v>
      </c>
      <c r="U48" s="29">
        <f>_xlfn.XLOOKUP(ResourceEffects[[#This Row],[Event Type]],EventTypeNames,EventTypeIds,"")</f>
        <v>2</v>
      </c>
      <c r="V48" s="29">
        <f>IF(ResourceEffects[[#This Row],[Is Local]]="Yes",1,0)</f>
        <v>1</v>
      </c>
      <c r="W48" s="29">
        <f>IF(ResourceEffects[[#This Row],[Is Installed]]="Yes",1,0)</f>
        <v>0</v>
      </c>
      <c r="X48" s="29">
        <f>IF(ResourceEffects[[#This Row],[Status]]="Locked",1,0)</f>
        <v>1</v>
      </c>
      <c r="Y48" s="29">
        <f>IF(ResourceEffects[[#This Row],[event_type]]=1,0,1)</f>
        <v>1</v>
      </c>
      <c r="Z48" s="29">
        <f>IF(ResourceEffects[[#This Row],[Use Abundancies]]="Yes",1,0)</f>
        <v>0</v>
      </c>
      <c r="AA48" s="29">
        <f>ResourceEffects[[#This Row],[∆]]</f>
        <v>1</v>
      </c>
    </row>
    <row r="49" spans="1:27" x14ac:dyDescent="0.3">
      <c r="A49" s="33">
        <v>10</v>
      </c>
      <c r="B49" s="27" t="s">
        <v>30</v>
      </c>
      <c r="C49" s="26" t="s">
        <v>435</v>
      </c>
      <c r="D49" s="26">
        <v>1</v>
      </c>
      <c r="E49" s="51" t="s">
        <v>428</v>
      </c>
      <c r="F49" s="27" t="s">
        <v>339</v>
      </c>
      <c r="G49" s="56" t="s">
        <v>471</v>
      </c>
      <c r="H49" s="56">
        <f>0</f>
        <v>0</v>
      </c>
      <c r="I49" s="56" t="str">
        <f>"Yes"</f>
        <v>Yes</v>
      </c>
      <c r="J49" s="56" t="str">
        <f>"No"</f>
        <v>No</v>
      </c>
      <c r="K49" s="56">
        <f>INT(ResourceEffects[[#This Row],[Time Factor]]*TimeInterval/60/60/24)</f>
        <v>0</v>
      </c>
      <c r="L49" s="56">
        <f>INT(ResourceEffects[[#This Row],[Time Factor]]*TimeInterval/60/60)-ResourceEffects[[#This Row],[Days]]*24</f>
        <v>0</v>
      </c>
      <c r="M49" s="56">
        <f>INT(ResourceEffects[[#This Row],[Time Factor]]*TimeInterval/60)-ResourceEffects[[#This Row],[Hours]]*60-ResourceEffects[[#This Row],[Days]]*60*24</f>
        <v>0</v>
      </c>
      <c r="N49" s="56">
        <f>ResourceEffects[[#This Row],[Time Factor]]*TimeInterval-ResourceEffects[[#This Row],[Min]]*60-ResourceEffects[[#This Row],[Hours]]*60*60-ResourceEffects[[#This Row],[Days]]*60*60*24</f>
        <v>10</v>
      </c>
      <c r="O49" s="26" t="s">
        <v>475</v>
      </c>
      <c r="P49" s="29">
        <f ca="1">INT(RAND()*999999999)</f>
        <v>926782814</v>
      </c>
      <c r="Q49" s="29">
        <f>_xlfn.XLOOKUP(ResourceEffects[[#This Row],[Protocol Name]],ProtocolNamesCol,ProtocolIds,"")</f>
        <v>11120</v>
      </c>
      <c r="R49" s="29">
        <f>ResourceEffects[[#This Row],[Time Factor]]</f>
        <v>10</v>
      </c>
      <c r="S49" s="29">
        <f>ResourceEffects[[#This Row],[Drone ID]]</f>
        <v>0</v>
      </c>
      <c r="T49" s="29">
        <f>_xlfn.XLOOKUP(ResourceEffects[[#This Row],[Resource Name]],ResourceNames,ResourceIds,"")</f>
        <v>5131</v>
      </c>
      <c r="U49" s="29">
        <f>_xlfn.XLOOKUP(ResourceEffects[[#This Row],[Event Type]],EventTypeNames,EventTypeIds,"")</f>
        <v>1</v>
      </c>
      <c r="V49" s="29">
        <f>IF(ResourceEffects[[#This Row],[Is Local]]="Yes",1,0)</f>
        <v>1</v>
      </c>
      <c r="W49" s="29">
        <f>IF(ResourceEffects[[#This Row],[Is Installed]]="Yes",1,0)</f>
        <v>0</v>
      </c>
      <c r="X49" s="29">
        <f>IF(ResourceEffects[[#This Row],[Status]]="Locked",1,0)</f>
        <v>0</v>
      </c>
      <c r="Y49" s="29">
        <f>IF(ResourceEffects[[#This Row],[event_type]]=1,0,1)</f>
        <v>0</v>
      </c>
      <c r="Z49" s="29">
        <f>IF(ResourceEffects[[#This Row],[Use Abundancies]]="Yes",1,0)</f>
        <v>0</v>
      </c>
      <c r="AA49" s="29">
        <f>ResourceEffects[[#This Row],[∆]]</f>
        <v>1</v>
      </c>
    </row>
    <row r="50" spans="1:27" x14ac:dyDescent="0.3">
      <c r="A50" s="32">
        <v>11</v>
      </c>
      <c r="B50" s="27" t="s">
        <v>30</v>
      </c>
      <c r="C50" s="26" t="s">
        <v>435</v>
      </c>
      <c r="D50" s="26">
        <v>1</v>
      </c>
      <c r="E50" s="51" t="s">
        <v>428</v>
      </c>
      <c r="F50" s="27" t="s">
        <v>212</v>
      </c>
      <c r="G50" s="56" t="s">
        <v>427</v>
      </c>
      <c r="H50" s="56">
        <f>0</f>
        <v>0</v>
      </c>
      <c r="I50" s="56" t="str">
        <f>"Yes"</f>
        <v>Yes</v>
      </c>
      <c r="J50" s="56" t="str">
        <f>"No"</f>
        <v>No</v>
      </c>
      <c r="K50" s="56">
        <f>INT(ResourceEffects[[#This Row],[Time Factor]]*TimeInterval/60/60/24)</f>
        <v>0</v>
      </c>
      <c r="L50" s="56">
        <f>INT(ResourceEffects[[#This Row],[Time Factor]]*TimeInterval/60/60)-ResourceEffects[[#This Row],[Days]]*24</f>
        <v>0</v>
      </c>
      <c r="M50" s="56">
        <f>INT(ResourceEffects[[#This Row],[Time Factor]]*TimeInterval/60)-ResourceEffects[[#This Row],[Hours]]*60-ResourceEffects[[#This Row],[Days]]*60*24</f>
        <v>0</v>
      </c>
      <c r="N50" s="56">
        <f>ResourceEffects[[#This Row],[Time Factor]]*TimeInterval-ResourceEffects[[#This Row],[Min]]*60-ResourceEffects[[#This Row],[Hours]]*60*60-ResourceEffects[[#This Row],[Days]]*60*60*24</f>
        <v>11</v>
      </c>
      <c r="O50" s="26" t="s">
        <v>474</v>
      </c>
      <c r="P50" s="29">
        <f ca="1">INT(RAND()*999999999)</f>
        <v>170486867</v>
      </c>
      <c r="Q50" s="29">
        <f>_xlfn.XLOOKUP(ResourceEffects[[#This Row],[Protocol Name]],ProtocolNamesCol,ProtocolIds,"")</f>
        <v>11120</v>
      </c>
      <c r="R50" s="29">
        <f>ResourceEffects[[#This Row],[Time Factor]]</f>
        <v>11</v>
      </c>
      <c r="S50" s="29">
        <f>ResourceEffects[[#This Row],[Drone ID]]</f>
        <v>0</v>
      </c>
      <c r="T50" s="29">
        <f>_xlfn.XLOOKUP(ResourceEffects[[#This Row],[Resource Name]],ResourceNames,ResourceIds,"")</f>
        <v>1120</v>
      </c>
      <c r="U50" s="29">
        <f>_xlfn.XLOOKUP(ResourceEffects[[#This Row],[Event Type]],EventTypeNames,EventTypeIds,"")</f>
        <v>1</v>
      </c>
      <c r="V50" s="29">
        <f>IF(ResourceEffects[[#This Row],[Is Local]]="Yes",1,0)</f>
        <v>1</v>
      </c>
      <c r="W50" s="29">
        <f>IF(ResourceEffects[[#This Row],[Is Installed]]="Yes",1,0)</f>
        <v>0</v>
      </c>
      <c r="X50" s="29">
        <f>IF(ResourceEffects[[#This Row],[Status]]="Locked",1,0)</f>
        <v>0</v>
      </c>
      <c r="Y50" s="29">
        <f>IF(ResourceEffects[[#This Row],[event_type]]=1,0,1)</f>
        <v>0</v>
      </c>
      <c r="Z50" s="29">
        <f>IF(ResourceEffects[[#This Row],[Use Abundancies]]="Yes",1,0)</f>
        <v>1</v>
      </c>
      <c r="AA50" s="29">
        <f>ResourceEffects[[#This Row],[∆]]</f>
        <v>1</v>
      </c>
    </row>
    <row r="51" spans="1:27" x14ac:dyDescent="0.3">
      <c r="A51" s="33">
        <v>0</v>
      </c>
      <c r="B51" s="27" t="s">
        <v>32</v>
      </c>
      <c r="C51" s="26" t="s">
        <v>436</v>
      </c>
      <c r="D51" s="26">
        <v>1</v>
      </c>
      <c r="E51" s="51" t="s">
        <v>428</v>
      </c>
      <c r="F51" s="27" t="s">
        <v>339</v>
      </c>
      <c r="G51" s="56" t="s">
        <v>471</v>
      </c>
      <c r="H51" s="56">
        <f>0</f>
        <v>0</v>
      </c>
      <c r="I51" s="56" t="str">
        <f>"Yes"</f>
        <v>Yes</v>
      </c>
      <c r="J51" s="56" t="str">
        <f>"No"</f>
        <v>No</v>
      </c>
      <c r="K51" s="56">
        <f>INT(ResourceEffects[[#This Row],[Time Factor]]*TimeInterval/60/60/24)</f>
        <v>0</v>
      </c>
      <c r="L51" s="56">
        <f>INT(ResourceEffects[[#This Row],[Time Factor]]*TimeInterval/60/60)-ResourceEffects[[#This Row],[Days]]*24</f>
        <v>0</v>
      </c>
      <c r="M51" s="56">
        <f>INT(ResourceEffects[[#This Row],[Time Factor]]*TimeInterval/60)-ResourceEffects[[#This Row],[Hours]]*60-ResourceEffects[[#This Row],[Days]]*60*24</f>
        <v>0</v>
      </c>
      <c r="N51" s="56">
        <f>ResourceEffects[[#This Row],[Time Factor]]*TimeInterval-ResourceEffects[[#This Row],[Min]]*60-ResourceEffects[[#This Row],[Hours]]*60*60-ResourceEffects[[#This Row],[Days]]*60*60*24</f>
        <v>0</v>
      </c>
      <c r="O51" s="26" t="s">
        <v>473</v>
      </c>
      <c r="P51" s="29">
        <f ca="1">INT(RAND()*999999999)</f>
        <v>505196149</v>
      </c>
      <c r="Q51" s="29">
        <f>_xlfn.XLOOKUP(ResourceEffects[[#This Row],[Protocol Name]],ProtocolNamesCol,ProtocolIds,"")</f>
        <v>11130</v>
      </c>
      <c r="R51" s="29">
        <f>ResourceEffects[[#This Row],[Time Factor]]</f>
        <v>0</v>
      </c>
      <c r="S51" s="29">
        <f>ResourceEffects[[#This Row],[Drone ID]]</f>
        <v>0</v>
      </c>
      <c r="T51" s="29">
        <f>_xlfn.XLOOKUP(ResourceEffects[[#This Row],[Resource Name]],ResourceNames,ResourceIds,"")</f>
        <v>5131</v>
      </c>
      <c r="U51" s="29">
        <f>_xlfn.XLOOKUP(ResourceEffects[[#This Row],[Event Type]],EventTypeNames,EventTypeIds,"")</f>
        <v>2</v>
      </c>
      <c r="V51" s="29">
        <f>IF(ResourceEffects[[#This Row],[Is Local]]="Yes",1,0)</f>
        <v>1</v>
      </c>
      <c r="W51" s="29">
        <f>IF(ResourceEffects[[#This Row],[Is Installed]]="Yes",1,0)</f>
        <v>0</v>
      </c>
      <c r="X51" s="29">
        <f>IF(ResourceEffects[[#This Row],[Status]]="Locked",1,0)</f>
        <v>0</v>
      </c>
      <c r="Y51" s="29">
        <f>IF(ResourceEffects[[#This Row],[event_type]]=1,0,1)</f>
        <v>1</v>
      </c>
      <c r="Z51" s="29">
        <f>IF(ResourceEffects[[#This Row],[Use Abundancies]]="Yes",1,0)</f>
        <v>0</v>
      </c>
      <c r="AA51" s="29">
        <f>ResourceEffects[[#This Row],[∆]]</f>
        <v>1</v>
      </c>
    </row>
    <row r="52" spans="1:27" x14ac:dyDescent="0.3">
      <c r="A52" s="33">
        <v>0</v>
      </c>
      <c r="B52" s="27" t="s">
        <v>32</v>
      </c>
      <c r="C52" s="26" t="s">
        <v>435</v>
      </c>
      <c r="D52" s="26">
        <v>1</v>
      </c>
      <c r="E52" s="51" t="s">
        <v>424</v>
      </c>
      <c r="F52" s="27" t="s">
        <v>339</v>
      </c>
      <c r="G52" s="56" t="str">
        <f>"No"</f>
        <v>No</v>
      </c>
      <c r="H52" s="56">
        <f>0</f>
        <v>0</v>
      </c>
      <c r="I52" s="56" t="str">
        <f>"Yes"</f>
        <v>Yes</v>
      </c>
      <c r="J52" s="56" t="str">
        <f>"No"</f>
        <v>No</v>
      </c>
      <c r="K52" s="56">
        <f>INT(ResourceEffects[[#This Row],[Time Factor]]*TimeInterval/60/60/24)</f>
        <v>0</v>
      </c>
      <c r="L52" s="56">
        <f>INT(ResourceEffects[[#This Row],[Time Factor]]*TimeInterval/60/60)-ResourceEffects[[#This Row],[Days]]*24</f>
        <v>0</v>
      </c>
      <c r="M52" s="56">
        <f>INT(ResourceEffects[[#This Row],[Time Factor]]*TimeInterval/60)-ResourceEffects[[#This Row],[Hours]]*60-ResourceEffects[[#This Row],[Days]]*60*24</f>
        <v>0</v>
      </c>
      <c r="N52" s="56">
        <f>ResourceEffects[[#This Row],[Time Factor]]*TimeInterval-ResourceEffects[[#This Row],[Min]]*60-ResourceEffects[[#This Row],[Hours]]*60*60-ResourceEffects[[#This Row],[Days]]*60*60*24</f>
        <v>0</v>
      </c>
      <c r="O52" s="26" t="s">
        <v>473</v>
      </c>
      <c r="P52" s="29">
        <f ca="1">INT(RAND()*999999999)</f>
        <v>192803008</v>
      </c>
      <c r="Q52" s="29">
        <f>_xlfn.XLOOKUP(ResourceEffects[[#This Row],[Protocol Name]],ProtocolNamesCol,ProtocolIds,"")</f>
        <v>11130</v>
      </c>
      <c r="R52" s="29">
        <f>ResourceEffects[[#This Row],[Time Factor]]</f>
        <v>0</v>
      </c>
      <c r="S52" s="29">
        <f>ResourceEffects[[#This Row],[Drone ID]]</f>
        <v>0</v>
      </c>
      <c r="T52" s="29">
        <f>_xlfn.XLOOKUP(ResourceEffects[[#This Row],[Resource Name]],ResourceNames,ResourceIds,"")</f>
        <v>5131</v>
      </c>
      <c r="U52" s="29">
        <f>_xlfn.XLOOKUP(ResourceEffects[[#This Row],[Event Type]],EventTypeNames,EventTypeIds,"")</f>
        <v>1</v>
      </c>
      <c r="V52" s="29">
        <f>IF(ResourceEffects[[#This Row],[Is Local]]="Yes",1,0)</f>
        <v>1</v>
      </c>
      <c r="W52" s="29">
        <f>IF(ResourceEffects[[#This Row],[Is Installed]]="Yes",1,0)</f>
        <v>0</v>
      </c>
      <c r="X52" s="29">
        <f>IF(ResourceEffects[[#This Row],[Status]]="Locked",1,0)</f>
        <v>1</v>
      </c>
      <c r="Y52" s="29">
        <f>IF(ResourceEffects[[#This Row],[event_type]]=1,0,1)</f>
        <v>0</v>
      </c>
      <c r="Z52" s="29">
        <f>IF(ResourceEffects[[#This Row],[Use Abundancies]]="Yes",1,0)</f>
        <v>0</v>
      </c>
      <c r="AA52" s="29">
        <f>ResourceEffects[[#This Row],[∆]]</f>
        <v>1</v>
      </c>
    </row>
    <row r="53" spans="1:27" x14ac:dyDescent="0.3">
      <c r="A53" s="33">
        <v>10</v>
      </c>
      <c r="B53" s="27" t="s">
        <v>32</v>
      </c>
      <c r="C53" s="26" t="s">
        <v>436</v>
      </c>
      <c r="D53" s="26">
        <v>1</v>
      </c>
      <c r="E53" s="51" t="s">
        <v>424</v>
      </c>
      <c r="F53" s="27" t="s">
        <v>339</v>
      </c>
      <c r="G53" s="56" t="str">
        <f>"No"</f>
        <v>No</v>
      </c>
      <c r="H53" s="56">
        <f>0</f>
        <v>0</v>
      </c>
      <c r="I53" s="56" t="str">
        <f>"Yes"</f>
        <v>Yes</v>
      </c>
      <c r="J53" s="56" t="str">
        <f>"No"</f>
        <v>No</v>
      </c>
      <c r="K53" s="56">
        <f>INT(ResourceEffects[[#This Row],[Time Factor]]*TimeInterval/60/60/24)</f>
        <v>0</v>
      </c>
      <c r="L53" s="56">
        <f>INT(ResourceEffects[[#This Row],[Time Factor]]*TimeInterval/60/60)-ResourceEffects[[#This Row],[Days]]*24</f>
        <v>0</v>
      </c>
      <c r="M53" s="56">
        <f>INT(ResourceEffects[[#This Row],[Time Factor]]*TimeInterval/60)-ResourceEffects[[#This Row],[Hours]]*60-ResourceEffects[[#This Row],[Days]]*60*24</f>
        <v>0</v>
      </c>
      <c r="N53" s="56">
        <f>ResourceEffects[[#This Row],[Time Factor]]*TimeInterval-ResourceEffects[[#This Row],[Min]]*60-ResourceEffects[[#This Row],[Hours]]*60*60-ResourceEffects[[#This Row],[Days]]*60*60*24</f>
        <v>10</v>
      </c>
      <c r="O53" s="26" t="s">
        <v>475</v>
      </c>
      <c r="P53" s="29">
        <f ca="1">INT(RAND()*999999999)</f>
        <v>47815700</v>
      </c>
      <c r="Q53" s="29">
        <f>_xlfn.XLOOKUP(ResourceEffects[[#This Row],[Protocol Name]],ProtocolNamesCol,ProtocolIds,"")</f>
        <v>11130</v>
      </c>
      <c r="R53" s="29">
        <f>ResourceEffects[[#This Row],[Time Factor]]</f>
        <v>10</v>
      </c>
      <c r="S53" s="29">
        <f>ResourceEffects[[#This Row],[Drone ID]]</f>
        <v>0</v>
      </c>
      <c r="T53" s="29">
        <f>_xlfn.XLOOKUP(ResourceEffects[[#This Row],[Resource Name]],ResourceNames,ResourceIds,"")</f>
        <v>5131</v>
      </c>
      <c r="U53" s="29">
        <f>_xlfn.XLOOKUP(ResourceEffects[[#This Row],[Event Type]],EventTypeNames,EventTypeIds,"")</f>
        <v>2</v>
      </c>
      <c r="V53" s="29">
        <f>IF(ResourceEffects[[#This Row],[Is Local]]="Yes",1,0)</f>
        <v>1</v>
      </c>
      <c r="W53" s="29">
        <f>IF(ResourceEffects[[#This Row],[Is Installed]]="Yes",1,0)</f>
        <v>0</v>
      </c>
      <c r="X53" s="29">
        <f>IF(ResourceEffects[[#This Row],[Status]]="Locked",1,0)</f>
        <v>1</v>
      </c>
      <c r="Y53" s="29">
        <f>IF(ResourceEffects[[#This Row],[event_type]]=1,0,1)</f>
        <v>1</v>
      </c>
      <c r="Z53" s="29">
        <f>IF(ResourceEffects[[#This Row],[Use Abundancies]]="Yes",1,0)</f>
        <v>0</v>
      </c>
      <c r="AA53" s="29">
        <f>ResourceEffects[[#This Row],[∆]]</f>
        <v>1</v>
      </c>
    </row>
    <row r="54" spans="1:27" x14ac:dyDescent="0.3">
      <c r="A54" s="33">
        <v>10</v>
      </c>
      <c r="B54" s="27" t="s">
        <v>32</v>
      </c>
      <c r="C54" s="26" t="s">
        <v>435</v>
      </c>
      <c r="D54" s="26">
        <v>1</v>
      </c>
      <c r="E54" s="51" t="s">
        <v>428</v>
      </c>
      <c r="F54" s="27" t="s">
        <v>339</v>
      </c>
      <c r="G54" s="56" t="s">
        <v>471</v>
      </c>
      <c r="H54" s="56">
        <f>0</f>
        <v>0</v>
      </c>
      <c r="I54" s="56" t="str">
        <f>"Yes"</f>
        <v>Yes</v>
      </c>
      <c r="J54" s="56" t="str">
        <f>"No"</f>
        <v>No</v>
      </c>
      <c r="K54" s="56">
        <f>INT(ResourceEffects[[#This Row],[Time Factor]]*TimeInterval/60/60/24)</f>
        <v>0</v>
      </c>
      <c r="L54" s="56">
        <f>INT(ResourceEffects[[#This Row],[Time Factor]]*TimeInterval/60/60)-ResourceEffects[[#This Row],[Days]]*24</f>
        <v>0</v>
      </c>
      <c r="M54" s="56">
        <f>INT(ResourceEffects[[#This Row],[Time Factor]]*TimeInterval/60)-ResourceEffects[[#This Row],[Hours]]*60-ResourceEffects[[#This Row],[Days]]*60*24</f>
        <v>0</v>
      </c>
      <c r="N54" s="56">
        <f>ResourceEffects[[#This Row],[Time Factor]]*TimeInterval-ResourceEffects[[#This Row],[Min]]*60-ResourceEffects[[#This Row],[Hours]]*60*60-ResourceEffects[[#This Row],[Days]]*60*60*24</f>
        <v>10</v>
      </c>
      <c r="O54" s="26" t="s">
        <v>475</v>
      </c>
      <c r="P54" s="29">
        <f ca="1">INT(RAND()*999999999)</f>
        <v>490410039</v>
      </c>
      <c r="Q54" s="29">
        <f>_xlfn.XLOOKUP(ResourceEffects[[#This Row],[Protocol Name]],ProtocolNamesCol,ProtocolIds,"")</f>
        <v>11130</v>
      </c>
      <c r="R54" s="29">
        <f>ResourceEffects[[#This Row],[Time Factor]]</f>
        <v>10</v>
      </c>
      <c r="S54" s="29">
        <f>ResourceEffects[[#This Row],[Drone ID]]</f>
        <v>0</v>
      </c>
      <c r="T54" s="29">
        <f>_xlfn.XLOOKUP(ResourceEffects[[#This Row],[Resource Name]],ResourceNames,ResourceIds,"")</f>
        <v>5131</v>
      </c>
      <c r="U54" s="29">
        <f>_xlfn.XLOOKUP(ResourceEffects[[#This Row],[Event Type]],EventTypeNames,EventTypeIds,"")</f>
        <v>1</v>
      </c>
      <c r="V54" s="29">
        <f>IF(ResourceEffects[[#This Row],[Is Local]]="Yes",1,0)</f>
        <v>1</v>
      </c>
      <c r="W54" s="29">
        <f>IF(ResourceEffects[[#This Row],[Is Installed]]="Yes",1,0)</f>
        <v>0</v>
      </c>
      <c r="X54" s="29">
        <f>IF(ResourceEffects[[#This Row],[Status]]="Locked",1,0)</f>
        <v>0</v>
      </c>
      <c r="Y54" s="29">
        <f>IF(ResourceEffects[[#This Row],[event_type]]=1,0,1)</f>
        <v>0</v>
      </c>
      <c r="Z54" s="29">
        <f>IF(ResourceEffects[[#This Row],[Use Abundancies]]="Yes",1,0)</f>
        <v>0</v>
      </c>
      <c r="AA54" s="29">
        <f>ResourceEffects[[#This Row],[∆]]</f>
        <v>1</v>
      </c>
    </row>
    <row r="55" spans="1:27" x14ac:dyDescent="0.3">
      <c r="A55" s="32">
        <v>11</v>
      </c>
      <c r="B55" s="27" t="s">
        <v>32</v>
      </c>
      <c r="C55" s="26" t="s">
        <v>435</v>
      </c>
      <c r="D55" s="26">
        <v>1</v>
      </c>
      <c r="E55" s="51" t="s">
        <v>428</v>
      </c>
      <c r="F55" s="27" t="s">
        <v>213</v>
      </c>
      <c r="G55" s="56" t="s">
        <v>427</v>
      </c>
      <c r="H55" s="56">
        <f>0</f>
        <v>0</v>
      </c>
      <c r="I55" s="56" t="str">
        <f>"Yes"</f>
        <v>Yes</v>
      </c>
      <c r="J55" s="56" t="str">
        <f>"No"</f>
        <v>No</v>
      </c>
      <c r="K55" s="56">
        <f>INT(ResourceEffects[[#This Row],[Time Factor]]*TimeInterval/60/60/24)</f>
        <v>0</v>
      </c>
      <c r="L55" s="56">
        <f>INT(ResourceEffects[[#This Row],[Time Factor]]*TimeInterval/60/60)-ResourceEffects[[#This Row],[Days]]*24</f>
        <v>0</v>
      </c>
      <c r="M55" s="56">
        <f>INT(ResourceEffects[[#This Row],[Time Factor]]*TimeInterval/60)-ResourceEffects[[#This Row],[Hours]]*60-ResourceEffects[[#This Row],[Days]]*60*24</f>
        <v>0</v>
      </c>
      <c r="N55" s="56">
        <f>ResourceEffects[[#This Row],[Time Factor]]*TimeInterval-ResourceEffects[[#This Row],[Min]]*60-ResourceEffects[[#This Row],[Hours]]*60*60-ResourceEffects[[#This Row],[Days]]*60*60*24</f>
        <v>11</v>
      </c>
      <c r="O55" s="26" t="s">
        <v>474</v>
      </c>
      <c r="P55" s="29">
        <f ca="1">INT(RAND()*999999999)</f>
        <v>430115790</v>
      </c>
      <c r="Q55" s="29">
        <f>_xlfn.XLOOKUP(ResourceEffects[[#This Row],[Protocol Name]],ProtocolNamesCol,ProtocolIds,"")</f>
        <v>11130</v>
      </c>
      <c r="R55" s="29">
        <f>ResourceEffects[[#This Row],[Time Factor]]</f>
        <v>11</v>
      </c>
      <c r="S55" s="29">
        <f>ResourceEffects[[#This Row],[Drone ID]]</f>
        <v>0</v>
      </c>
      <c r="T55" s="29">
        <f>_xlfn.XLOOKUP(ResourceEffects[[#This Row],[Resource Name]],ResourceNames,ResourceIds,"")</f>
        <v>1130</v>
      </c>
      <c r="U55" s="29">
        <f>_xlfn.XLOOKUP(ResourceEffects[[#This Row],[Event Type]],EventTypeNames,EventTypeIds,"")</f>
        <v>1</v>
      </c>
      <c r="V55" s="29">
        <f>IF(ResourceEffects[[#This Row],[Is Local]]="Yes",1,0)</f>
        <v>1</v>
      </c>
      <c r="W55" s="29">
        <f>IF(ResourceEffects[[#This Row],[Is Installed]]="Yes",1,0)</f>
        <v>0</v>
      </c>
      <c r="X55" s="29">
        <f>IF(ResourceEffects[[#This Row],[Status]]="Locked",1,0)</f>
        <v>0</v>
      </c>
      <c r="Y55" s="29">
        <f>IF(ResourceEffects[[#This Row],[event_type]]=1,0,1)</f>
        <v>0</v>
      </c>
      <c r="Z55" s="29">
        <f>IF(ResourceEffects[[#This Row],[Use Abundancies]]="Yes",1,0)</f>
        <v>1</v>
      </c>
      <c r="AA55" s="29">
        <f>ResourceEffects[[#This Row],[∆]]</f>
        <v>1</v>
      </c>
    </row>
    <row r="56" spans="1:27" x14ac:dyDescent="0.3">
      <c r="A56" s="33">
        <v>0</v>
      </c>
      <c r="B56" s="27" t="s">
        <v>34</v>
      </c>
      <c r="C56" s="26" t="s">
        <v>436</v>
      </c>
      <c r="D56" s="26">
        <v>1</v>
      </c>
      <c r="E56" s="51" t="s">
        <v>428</v>
      </c>
      <c r="F56" s="27" t="s">
        <v>336</v>
      </c>
      <c r="G56" s="56" t="s">
        <v>471</v>
      </c>
      <c r="H56" s="56">
        <f>0</f>
        <v>0</v>
      </c>
      <c r="I56" s="56" t="str">
        <f>"Yes"</f>
        <v>Yes</v>
      </c>
      <c r="J56" s="56" t="str">
        <f>"No"</f>
        <v>No</v>
      </c>
      <c r="K56" s="56">
        <f>INT(ResourceEffects[[#This Row],[Time Factor]]*TimeInterval/60/60/24)</f>
        <v>0</v>
      </c>
      <c r="L56" s="56">
        <f>INT(ResourceEffects[[#This Row],[Time Factor]]*TimeInterval/60/60)-ResourceEffects[[#This Row],[Days]]*24</f>
        <v>0</v>
      </c>
      <c r="M56" s="56">
        <f>INT(ResourceEffects[[#This Row],[Time Factor]]*TimeInterval/60)-ResourceEffects[[#This Row],[Hours]]*60-ResourceEffects[[#This Row],[Days]]*60*24</f>
        <v>0</v>
      </c>
      <c r="N56" s="56">
        <f>ResourceEffects[[#This Row],[Time Factor]]*TimeInterval-ResourceEffects[[#This Row],[Min]]*60-ResourceEffects[[#This Row],[Hours]]*60*60-ResourceEffects[[#This Row],[Days]]*60*60*24</f>
        <v>0</v>
      </c>
      <c r="O56" s="26" t="s">
        <v>473</v>
      </c>
      <c r="P56" s="29">
        <f ca="1">INT(RAND()*999999999)</f>
        <v>852246343</v>
      </c>
      <c r="Q56" s="29">
        <f>_xlfn.XLOOKUP(ResourceEffects[[#This Row],[Protocol Name]],ProtocolNamesCol,ProtocolIds,"")</f>
        <v>11200</v>
      </c>
      <c r="R56" s="29">
        <f>ResourceEffects[[#This Row],[Time Factor]]</f>
        <v>0</v>
      </c>
      <c r="S56" s="29">
        <f>ResourceEffects[[#This Row],[Drone ID]]</f>
        <v>0</v>
      </c>
      <c r="T56" s="29">
        <f>_xlfn.XLOOKUP(ResourceEffects[[#This Row],[Resource Name]],ResourceNames,ResourceIds,"")</f>
        <v>5111</v>
      </c>
      <c r="U56" s="29">
        <f>_xlfn.XLOOKUP(ResourceEffects[[#This Row],[Event Type]],EventTypeNames,EventTypeIds,"")</f>
        <v>2</v>
      </c>
      <c r="V56" s="29">
        <f>IF(ResourceEffects[[#This Row],[Is Local]]="Yes",1,0)</f>
        <v>1</v>
      </c>
      <c r="W56" s="29">
        <f>IF(ResourceEffects[[#This Row],[Is Installed]]="Yes",1,0)</f>
        <v>0</v>
      </c>
      <c r="X56" s="29">
        <f>IF(ResourceEffects[[#This Row],[Status]]="Locked",1,0)</f>
        <v>0</v>
      </c>
      <c r="Y56" s="29">
        <f>IF(ResourceEffects[[#This Row],[event_type]]=1,0,1)</f>
        <v>1</v>
      </c>
      <c r="Z56" s="29">
        <f>IF(ResourceEffects[[#This Row],[Use Abundancies]]="Yes",1,0)</f>
        <v>0</v>
      </c>
      <c r="AA56" s="29">
        <f>ResourceEffects[[#This Row],[∆]]</f>
        <v>1</v>
      </c>
    </row>
    <row r="57" spans="1:27" x14ac:dyDescent="0.3">
      <c r="A57" s="33">
        <v>0</v>
      </c>
      <c r="B57" s="27" t="s">
        <v>34</v>
      </c>
      <c r="C57" s="26" t="s">
        <v>435</v>
      </c>
      <c r="D57" s="26">
        <v>1</v>
      </c>
      <c r="E57" s="51" t="s">
        <v>424</v>
      </c>
      <c r="F57" s="27" t="s">
        <v>336</v>
      </c>
      <c r="G57" s="56" t="str">
        <f>"No"</f>
        <v>No</v>
      </c>
      <c r="H57" s="56">
        <f>0</f>
        <v>0</v>
      </c>
      <c r="I57" s="56" t="str">
        <f>"Yes"</f>
        <v>Yes</v>
      </c>
      <c r="J57" s="56" t="str">
        <f>"No"</f>
        <v>No</v>
      </c>
      <c r="K57" s="56">
        <f>INT(ResourceEffects[[#This Row],[Time Factor]]*TimeInterval/60/60/24)</f>
        <v>0</v>
      </c>
      <c r="L57" s="56">
        <f>INT(ResourceEffects[[#This Row],[Time Factor]]*TimeInterval/60/60)-ResourceEffects[[#This Row],[Days]]*24</f>
        <v>0</v>
      </c>
      <c r="M57" s="56">
        <f>INT(ResourceEffects[[#This Row],[Time Factor]]*TimeInterval/60)-ResourceEffects[[#This Row],[Hours]]*60-ResourceEffects[[#This Row],[Days]]*60*24</f>
        <v>0</v>
      </c>
      <c r="N57" s="56">
        <f>ResourceEffects[[#This Row],[Time Factor]]*TimeInterval-ResourceEffects[[#This Row],[Min]]*60-ResourceEffects[[#This Row],[Hours]]*60*60-ResourceEffects[[#This Row],[Days]]*60*60*24</f>
        <v>0</v>
      </c>
      <c r="O57" s="26" t="s">
        <v>473</v>
      </c>
      <c r="P57" s="29">
        <f ca="1">INT(RAND()*999999999)</f>
        <v>663070923</v>
      </c>
      <c r="Q57" s="29">
        <f>_xlfn.XLOOKUP(ResourceEffects[[#This Row],[Protocol Name]],ProtocolNamesCol,ProtocolIds,"")</f>
        <v>11200</v>
      </c>
      <c r="R57" s="29">
        <f>ResourceEffects[[#This Row],[Time Factor]]</f>
        <v>0</v>
      </c>
      <c r="S57" s="29">
        <f>ResourceEffects[[#This Row],[Drone ID]]</f>
        <v>0</v>
      </c>
      <c r="T57" s="29">
        <f>_xlfn.XLOOKUP(ResourceEffects[[#This Row],[Resource Name]],ResourceNames,ResourceIds,"")</f>
        <v>5111</v>
      </c>
      <c r="U57" s="29">
        <f>_xlfn.XLOOKUP(ResourceEffects[[#This Row],[Event Type]],EventTypeNames,EventTypeIds,"")</f>
        <v>1</v>
      </c>
      <c r="V57" s="29">
        <f>IF(ResourceEffects[[#This Row],[Is Local]]="Yes",1,0)</f>
        <v>1</v>
      </c>
      <c r="W57" s="29">
        <f>IF(ResourceEffects[[#This Row],[Is Installed]]="Yes",1,0)</f>
        <v>0</v>
      </c>
      <c r="X57" s="29">
        <f>IF(ResourceEffects[[#This Row],[Status]]="Locked",1,0)</f>
        <v>1</v>
      </c>
      <c r="Y57" s="29">
        <f>IF(ResourceEffects[[#This Row],[event_type]]=1,0,1)</f>
        <v>0</v>
      </c>
      <c r="Z57" s="29">
        <f>IF(ResourceEffects[[#This Row],[Use Abundancies]]="Yes",1,0)</f>
        <v>0</v>
      </c>
      <c r="AA57" s="29">
        <f>ResourceEffects[[#This Row],[∆]]</f>
        <v>1</v>
      </c>
    </row>
    <row r="58" spans="1:27" x14ac:dyDescent="0.3">
      <c r="A58" s="33">
        <v>10</v>
      </c>
      <c r="B58" s="27" t="s">
        <v>34</v>
      </c>
      <c r="C58" s="26" t="s">
        <v>436</v>
      </c>
      <c r="D58" s="26">
        <v>1</v>
      </c>
      <c r="E58" s="51" t="s">
        <v>424</v>
      </c>
      <c r="F58" s="27" t="s">
        <v>336</v>
      </c>
      <c r="G58" s="56" t="str">
        <f>"No"</f>
        <v>No</v>
      </c>
      <c r="H58" s="56">
        <f>0</f>
        <v>0</v>
      </c>
      <c r="I58" s="56" t="str">
        <f>"Yes"</f>
        <v>Yes</v>
      </c>
      <c r="J58" s="56" t="str">
        <f>"No"</f>
        <v>No</v>
      </c>
      <c r="K58" s="56">
        <f>INT(ResourceEffects[[#This Row],[Time Factor]]*TimeInterval/60/60/24)</f>
        <v>0</v>
      </c>
      <c r="L58" s="56">
        <f>INT(ResourceEffects[[#This Row],[Time Factor]]*TimeInterval/60/60)-ResourceEffects[[#This Row],[Days]]*24</f>
        <v>0</v>
      </c>
      <c r="M58" s="56">
        <f>INT(ResourceEffects[[#This Row],[Time Factor]]*TimeInterval/60)-ResourceEffects[[#This Row],[Hours]]*60-ResourceEffects[[#This Row],[Days]]*60*24</f>
        <v>0</v>
      </c>
      <c r="N58" s="56">
        <f>ResourceEffects[[#This Row],[Time Factor]]*TimeInterval-ResourceEffects[[#This Row],[Min]]*60-ResourceEffects[[#This Row],[Hours]]*60*60-ResourceEffects[[#This Row],[Days]]*60*60*24</f>
        <v>10</v>
      </c>
      <c r="O58" s="26" t="s">
        <v>475</v>
      </c>
      <c r="P58" s="29">
        <f ca="1">INT(RAND()*999999999)</f>
        <v>52562536</v>
      </c>
      <c r="Q58" s="29">
        <f>_xlfn.XLOOKUP(ResourceEffects[[#This Row],[Protocol Name]],ProtocolNamesCol,ProtocolIds,"")</f>
        <v>11200</v>
      </c>
      <c r="R58" s="29">
        <f>ResourceEffects[[#This Row],[Time Factor]]</f>
        <v>10</v>
      </c>
      <c r="S58" s="29">
        <f>ResourceEffects[[#This Row],[Drone ID]]</f>
        <v>0</v>
      </c>
      <c r="T58" s="29">
        <f>_xlfn.XLOOKUP(ResourceEffects[[#This Row],[Resource Name]],ResourceNames,ResourceIds,"")</f>
        <v>5111</v>
      </c>
      <c r="U58" s="29">
        <f>_xlfn.XLOOKUP(ResourceEffects[[#This Row],[Event Type]],EventTypeNames,EventTypeIds,"")</f>
        <v>2</v>
      </c>
      <c r="V58" s="29">
        <f>IF(ResourceEffects[[#This Row],[Is Local]]="Yes",1,0)</f>
        <v>1</v>
      </c>
      <c r="W58" s="29">
        <f>IF(ResourceEffects[[#This Row],[Is Installed]]="Yes",1,0)</f>
        <v>0</v>
      </c>
      <c r="X58" s="29">
        <f>IF(ResourceEffects[[#This Row],[Status]]="Locked",1,0)</f>
        <v>1</v>
      </c>
      <c r="Y58" s="29">
        <f>IF(ResourceEffects[[#This Row],[event_type]]=1,0,1)</f>
        <v>1</v>
      </c>
      <c r="Z58" s="29">
        <f>IF(ResourceEffects[[#This Row],[Use Abundancies]]="Yes",1,0)</f>
        <v>0</v>
      </c>
      <c r="AA58" s="29">
        <f>ResourceEffects[[#This Row],[∆]]</f>
        <v>1</v>
      </c>
    </row>
    <row r="59" spans="1:27" x14ac:dyDescent="0.3">
      <c r="A59" s="33">
        <v>10</v>
      </c>
      <c r="B59" s="27" t="s">
        <v>34</v>
      </c>
      <c r="C59" s="26" t="s">
        <v>435</v>
      </c>
      <c r="D59" s="26">
        <v>1</v>
      </c>
      <c r="E59" s="51" t="s">
        <v>428</v>
      </c>
      <c r="F59" s="27" t="s">
        <v>336</v>
      </c>
      <c r="G59" s="56" t="s">
        <v>471</v>
      </c>
      <c r="H59" s="56">
        <f>0</f>
        <v>0</v>
      </c>
      <c r="I59" s="56" t="str">
        <f>"Yes"</f>
        <v>Yes</v>
      </c>
      <c r="J59" s="56" t="str">
        <f>"No"</f>
        <v>No</v>
      </c>
      <c r="K59" s="56">
        <f>INT(ResourceEffects[[#This Row],[Time Factor]]*TimeInterval/60/60/24)</f>
        <v>0</v>
      </c>
      <c r="L59" s="56">
        <f>INT(ResourceEffects[[#This Row],[Time Factor]]*TimeInterval/60/60)-ResourceEffects[[#This Row],[Days]]*24</f>
        <v>0</v>
      </c>
      <c r="M59" s="56">
        <f>INT(ResourceEffects[[#This Row],[Time Factor]]*TimeInterval/60)-ResourceEffects[[#This Row],[Hours]]*60-ResourceEffects[[#This Row],[Days]]*60*24</f>
        <v>0</v>
      </c>
      <c r="N59" s="56">
        <f>ResourceEffects[[#This Row],[Time Factor]]*TimeInterval-ResourceEffects[[#This Row],[Min]]*60-ResourceEffects[[#This Row],[Hours]]*60*60-ResourceEffects[[#This Row],[Days]]*60*60*24</f>
        <v>10</v>
      </c>
      <c r="O59" s="26" t="s">
        <v>475</v>
      </c>
      <c r="P59" s="29">
        <f ca="1">INT(RAND()*999999999)</f>
        <v>101045658</v>
      </c>
      <c r="Q59" s="29">
        <f>_xlfn.XLOOKUP(ResourceEffects[[#This Row],[Protocol Name]],ProtocolNamesCol,ProtocolIds,"")</f>
        <v>11200</v>
      </c>
      <c r="R59" s="29">
        <f>ResourceEffects[[#This Row],[Time Factor]]</f>
        <v>10</v>
      </c>
      <c r="S59" s="29">
        <f>ResourceEffects[[#This Row],[Drone ID]]</f>
        <v>0</v>
      </c>
      <c r="T59" s="29">
        <f>_xlfn.XLOOKUP(ResourceEffects[[#This Row],[Resource Name]],ResourceNames,ResourceIds,"")</f>
        <v>5111</v>
      </c>
      <c r="U59" s="29">
        <f>_xlfn.XLOOKUP(ResourceEffects[[#This Row],[Event Type]],EventTypeNames,EventTypeIds,"")</f>
        <v>1</v>
      </c>
      <c r="V59" s="29">
        <f>IF(ResourceEffects[[#This Row],[Is Local]]="Yes",1,0)</f>
        <v>1</v>
      </c>
      <c r="W59" s="29">
        <f>IF(ResourceEffects[[#This Row],[Is Installed]]="Yes",1,0)</f>
        <v>0</v>
      </c>
      <c r="X59" s="29">
        <f>IF(ResourceEffects[[#This Row],[Status]]="Locked",1,0)</f>
        <v>0</v>
      </c>
      <c r="Y59" s="29">
        <f>IF(ResourceEffects[[#This Row],[event_type]]=1,0,1)</f>
        <v>0</v>
      </c>
      <c r="Z59" s="29">
        <f>IF(ResourceEffects[[#This Row],[Use Abundancies]]="Yes",1,0)</f>
        <v>0</v>
      </c>
      <c r="AA59" s="29">
        <f>ResourceEffects[[#This Row],[∆]]</f>
        <v>1</v>
      </c>
    </row>
    <row r="60" spans="1:27" x14ac:dyDescent="0.3">
      <c r="A60" s="32">
        <v>11</v>
      </c>
      <c r="B60" s="27" t="s">
        <v>34</v>
      </c>
      <c r="C60" s="26" t="s">
        <v>435</v>
      </c>
      <c r="D60" s="26">
        <v>1</v>
      </c>
      <c r="E60" s="51" t="s">
        <v>428</v>
      </c>
      <c r="F60" s="27" t="s">
        <v>214</v>
      </c>
      <c r="G60" s="56" t="s">
        <v>427</v>
      </c>
      <c r="H60" s="56">
        <f>0</f>
        <v>0</v>
      </c>
      <c r="I60" s="56" t="str">
        <f>"Yes"</f>
        <v>Yes</v>
      </c>
      <c r="J60" s="56" t="str">
        <f>"No"</f>
        <v>No</v>
      </c>
      <c r="K60" s="56">
        <f>INT(ResourceEffects[[#This Row],[Time Factor]]*TimeInterval/60/60/24)</f>
        <v>0</v>
      </c>
      <c r="L60" s="56">
        <f>INT(ResourceEffects[[#This Row],[Time Factor]]*TimeInterval/60/60)-ResourceEffects[[#This Row],[Days]]*24</f>
        <v>0</v>
      </c>
      <c r="M60" s="56">
        <f>INT(ResourceEffects[[#This Row],[Time Factor]]*TimeInterval/60)-ResourceEffects[[#This Row],[Hours]]*60-ResourceEffects[[#This Row],[Days]]*60*24</f>
        <v>0</v>
      </c>
      <c r="N60" s="56">
        <f>ResourceEffects[[#This Row],[Time Factor]]*TimeInterval-ResourceEffects[[#This Row],[Min]]*60-ResourceEffects[[#This Row],[Hours]]*60*60-ResourceEffects[[#This Row],[Days]]*60*60*24</f>
        <v>11</v>
      </c>
      <c r="O60" s="26" t="s">
        <v>474</v>
      </c>
      <c r="P60" s="29">
        <f ca="1">INT(RAND()*999999999)</f>
        <v>656868278</v>
      </c>
      <c r="Q60" s="29">
        <f>_xlfn.XLOOKUP(ResourceEffects[[#This Row],[Protocol Name]],ProtocolNamesCol,ProtocolIds,"")</f>
        <v>11200</v>
      </c>
      <c r="R60" s="29">
        <f>ResourceEffects[[#This Row],[Time Factor]]</f>
        <v>11</v>
      </c>
      <c r="S60" s="29">
        <f>ResourceEffects[[#This Row],[Drone ID]]</f>
        <v>0</v>
      </c>
      <c r="T60" s="29">
        <f>_xlfn.XLOOKUP(ResourceEffects[[#This Row],[Resource Name]],ResourceNames,ResourceIds,"")</f>
        <v>1200</v>
      </c>
      <c r="U60" s="29">
        <f>_xlfn.XLOOKUP(ResourceEffects[[#This Row],[Event Type]],EventTypeNames,EventTypeIds,"")</f>
        <v>1</v>
      </c>
      <c r="V60" s="29">
        <f>IF(ResourceEffects[[#This Row],[Is Local]]="Yes",1,0)</f>
        <v>1</v>
      </c>
      <c r="W60" s="29">
        <f>IF(ResourceEffects[[#This Row],[Is Installed]]="Yes",1,0)</f>
        <v>0</v>
      </c>
      <c r="X60" s="29">
        <f>IF(ResourceEffects[[#This Row],[Status]]="Locked",1,0)</f>
        <v>0</v>
      </c>
      <c r="Y60" s="29">
        <f>IF(ResourceEffects[[#This Row],[event_type]]=1,0,1)</f>
        <v>0</v>
      </c>
      <c r="Z60" s="29">
        <f>IF(ResourceEffects[[#This Row],[Use Abundancies]]="Yes",1,0)</f>
        <v>1</v>
      </c>
      <c r="AA60" s="29">
        <f>ResourceEffects[[#This Row],[∆]]</f>
        <v>1</v>
      </c>
    </row>
    <row r="61" spans="1:27" x14ac:dyDescent="0.3">
      <c r="A61" s="33">
        <v>0</v>
      </c>
      <c r="B61" s="27" t="s">
        <v>478</v>
      </c>
      <c r="C61" s="26" t="s">
        <v>436</v>
      </c>
      <c r="D61" s="26">
        <v>1</v>
      </c>
      <c r="E61" s="51" t="s">
        <v>428</v>
      </c>
      <c r="F61" s="27" t="s">
        <v>336</v>
      </c>
      <c r="G61" s="56" t="s">
        <v>471</v>
      </c>
      <c r="H61" s="56">
        <f>0</f>
        <v>0</v>
      </c>
      <c r="I61" s="56" t="str">
        <f>"Yes"</f>
        <v>Yes</v>
      </c>
      <c r="J61" s="56" t="str">
        <f>"No"</f>
        <v>No</v>
      </c>
      <c r="K61" s="56">
        <f>INT(ResourceEffects[[#This Row],[Time Factor]]*TimeInterval/60/60/24)</f>
        <v>0</v>
      </c>
      <c r="L61" s="56">
        <f>INT(ResourceEffects[[#This Row],[Time Factor]]*TimeInterval/60/60)-ResourceEffects[[#This Row],[Days]]*24</f>
        <v>0</v>
      </c>
      <c r="M61" s="56">
        <f>INT(ResourceEffects[[#This Row],[Time Factor]]*TimeInterval/60)-ResourceEffects[[#This Row],[Hours]]*60-ResourceEffects[[#This Row],[Days]]*60*24</f>
        <v>0</v>
      </c>
      <c r="N61" s="56">
        <f>ResourceEffects[[#This Row],[Time Factor]]*TimeInterval-ResourceEffects[[#This Row],[Min]]*60-ResourceEffects[[#This Row],[Hours]]*60*60-ResourceEffects[[#This Row],[Days]]*60*60*24</f>
        <v>0</v>
      </c>
      <c r="O61" s="26" t="s">
        <v>473</v>
      </c>
      <c r="P61" s="29">
        <f ca="1">INT(RAND()*999999999)</f>
        <v>854734765</v>
      </c>
      <c r="Q61" s="29">
        <f>_xlfn.XLOOKUP(ResourceEffects[[#This Row],[Protocol Name]],ProtocolNamesCol,ProtocolIds,"")</f>
        <v>11210</v>
      </c>
      <c r="R61" s="29">
        <f>ResourceEffects[[#This Row],[Time Factor]]</f>
        <v>0</v>
      </c>
      <c r="S61" s="29">
        <f>ResourceEffects[[#This Row],[Drone ID]]</f>
        <v>0</v>
      </c>
      <c r="T61" s="29">
        <f>_xlfn.XLOOKUP(ResourceEffects[[#This Row],[Resource Name]],ResourceNames,ResourceIds,"")</f>
        <v>5111</v>
      </c>
      <c r="U61" s="29">
        <f>_xlfn.XLOOKUP(ResourceEffects[[#This Row],[Event Type]],EventTypeNames,EventTypeIds,"")</f>
        <v>2</v>
      </c>
      <c r="V61" s="29">
        <f>IF(ResourceEffects[[#This Row],[Is Local]]="Yes",1,0)</f>
        <v>1</v>
      </c>
      <c r="W61" s="29">
        <f>IF(ResourceEffects[[#This Row],[Is Installed]]="Yes",1,0)</f>
        <v>0</v>
      </c>
      <c r="X61" s="29">
        <f>IF(ResourceEffects[[#This Row],[Status]]="Locked",1,0)</f>
        <v>0</v>
      </c>
      <c r="Y61" s="29">
        <f>IF(ResourceEffects[[#This Row],[event_type]]=1,0,1)</f>
        <v>1</v>
      </c>
      <c r="Z61" s="29">
        <f>IF(ResourceEffects[[#This Row],[Use Abundancies]]="Yes",1,0)</f>
        <v>0</v>
      </c>
      <c r="AA61" s="29">
        <f>ResourceEffects[[#This Row],[∆]]</f>
        <v>1</v>
      </c>
    </row>
    <row r="62" spans="1:27" x14ac:dyDescent="0.3">
      <c r="A62" s="33">
        <v>0</v>
      </c>
      <c r="B62" s="27" t="s">
        <v>478</v>
      </c>
      <c r="C62" s="26" t="s">
        <v>435</v>
      </c>
      <c r="D62" s="26">
        <v>1</v>
      </c>
      <c r="E62" s="51" t="s">
        <v>424</v>
      </c>
      <c r="F62" s="27" t="s">
        <v>336</v>
      </c>
      <c r="G62" s="56" t="str">
        <f>"No"</f>
        <v>No</v>
      </c>
      <c r="H62" s="56">
        <f>0</f>
        <v>0</v>
      </c>
      <c r="I62" s="56" t="str">
        <f>"Yes"</f>
        <v>Yes</v>
      </c>
      <c r="J62" s="56" t="str">
        <f>"No"</f>
        <v>No</v>
      </c>
      <c r="K62" s="56">
        <f>INT(ResourceEffects[[#This Row],[Time Factor]]*TimeInterval/60/60/24)</f>
        <v>0</v>
      </c>
      <c r="L62" s="56">
        <f>INT(ResourceEffects[[#This Row],[Time Factor]]*TimeInterval/60/60)-ResourceEffects[[#This Row],[Days]]*24</f>
        <v>0</v>
      </c>
      <c r="M62" s="56">
        <f>INT(ResourceEffects[[#This Row],[Time Factor]]*TimeInterval/60)-ResourceEffects[[#This Row],[Hours]]*60-ResourceEffects[[#This Row],[Days]]*60*24</f>
        <v>0</v>
      </c>
      <c r="N62" s="56">
        <f>ResourceEffects[[#This Row],[Time Factor]]*TimeInterval-ResourceEffects[[#This Row],[Min]]*60-ResourceEffects[[#This Row],[Hours]]*60*60-ResourceEffects[[#This Row],[Days]]*60*60*24</f>
        <v>0</v>
      </c>
      <c r="O62" s="26" t="s">
        <v>473</v>
      </c>
      <c r="P62" s="29">
        <f ca="1">INT(RAND()*999999999)</f>
        <v>978082233</v>
      </c>
      <c r="Q62" s="29">
        <f>_xlfn.XLOOKUP(ResourceEffects[[#This Row],[Protocol Name]],ProtocolNamesCol,ProtocolIds,"")</f>
        <v>11210</v>
      </c>
      <c r="R62" s="29">
        <f>ResourceEffects[[#This Row],[Time Factor]]</f>
        <v>0</v>
      </c>
      <c r="S62" s="29">
        <f>ResourceEffects[[#This Row],[Drone ID]]</f>
        <v>0</v>
      </c>
      <c r="T62" s="29">
        <f>_xlfn.XLOOKUP(ResourceEffects[[#This Row],[Resource Name]],ResourceNames,ResourceIds,"")</f>
        <v>5111</v>
      </c>
      <c r="U62" s="29">
        <f>_xlfn.XLOOKUP(ResourceEffects[[#This Row],[Event Type]],EventTypeNames,EventTypeIds,"")</f>
        <v>1</v>
      </c>
      <c r="V62" s="29">
        <f>IF(ResourceEffects[[#This Row],[Is Local]]="Yes",1,0)</f>
        <v>1</v>
      </c>
      <c r="W62" s="29">
        <f>IF(ResourceEffects[[#This Row],[Is Installed]]="Yes",1,0)</f>
        <v>0</v>
      </c>
      <c r="X62" s="29">
        <f>IF(ResourceEffects[[#This Row],[Status]]="Locked",1,0)</f>
        <v>1</v>
      </c>
      <c r="Y62" s="29">
        <f>IF(ResourceEffects[[#This Row],[event_type]]=1,0,1)</f>
        <v>0</v>
      </c>
      <c r="Z62" s="29">
        <f>IF(ResourceEffects[[#This Row],[Use Abundancies]]="Yes",1,0)</f>
        <v>0</v>
      </c>
      <c r="AA62" s="29">
        <f>ResourceEffects[[#This Row],[∆]]</f>
        <v>1</v>
      </c>
    </row>
    <row r="63" spans="1:27" x14ac:dyDescent="0.3">
      <c r="A63" s="33">
        <v>10</v>
      </c>
      <c r="B63" s="27" t="s">
        <v>478</v>
      </c>
      <c r="C63" s="26" t="s">
        <v>436</v>
      </c>
      <c r="D63" s="26">
        <v>1</v>
      </c>
      <c r="E63" s="51" t="s">
        <v>424</v>
      </c>
      <c r="F63" s="27" t="s">
        <v>336</v>
      </c>
      <c r="G63" s="56" t="str">
        <f>"No"</f>
        <v>No</v>
      </c>
      <c r="H63" s="56">
        <f>0</f>
        <v>0</v>
      </c>
      <c r="I63" s="56" t="str">
        <f>"Yes"</f>
        <v>Yes</v>
      </c>
      <c r="J63" s="56" t="str">
        <f>"No"</f>
        <v>No</v>
      </c>
      <c r="K63" s="56">
        <f>INT(ResourceEffects[[#This Row],[Time Factor]]*TimeInterval/60/60/24)</f>
        <v>0</v>
      </c>
      <c r="L63" s="56">
        <f>INT(ResourceEffects[[#This Row],[Time Factor]]*TimeInterval/60/60)-ResourceEffects[[#This Row],[Days]]*24</f>
        <v>0</v>
      </c>
      <c r="M63" s="56">
        <f>INT(ResourceEffects[[#This Row],[Time Factor]]*TimeInterval/60)-ResourceEffects[[#This Row],[Hours]]*60-ResourceEffects[[#This Row],[Days]]*60*24</f>
        <v>0</v>
      </c>
      <c r="N63" s="56">
        <f>ResourceEffects[[#This Row],[Time Factor]]*TimeInterval-ResourceEffects[[#This Row],[Min]]*60-ResourceEffects[[#This Row],[Hours]]*60*60-ResourceEffects[[#This Row],[Days]]*60*60*24</f>
        <v>10</v>
      </c>
      <c r="O63" s="26" t="s">
        <v>475</v>
      </c>
      <c r="P63" s="29">
        <f ca="1">INT(RAND()*999999999)</f>
        <v>626524707</v>
      </c>
      <c r="Q63" s="29">
        <f>_xlfn.XLOOKUP(ResourceEffects[[#This Row],[Protocol Name]],ProtocolNamesCol,ProtocolIds,"")</f>
        <v>11210</v>
      </c>
      <c r="R63" s="29">
        <f>ResourceEffects[[#This Row],[Time Factor]]</f>
        <v>10</v>
      </c>
      <c r="S63" s="29">
        <f>ResourceEffects[[#This Row],[Drone ID]]</f>
        <v>0</v>
      </c>
      <c r="T63" s="29">
        <f>_xlfn.XLOOKUP(ResourceEffects[[#This Row],[Resource Name]],ResourceNames,ResourceIds,"")</f>
        <v>5111</v>
      </c>
      <c r="U63" s="29">
        <f>_xlfn.XLOOKUP(ResourceEffects[[#This Row],[Event Type]],EventTypeNames,EventTypeIds,"")</f>
        <v>2</v>
      </c>
      <c r="V63" s="29">
        <f>IF(ResourceEffects[[#This Row],[Is Local]]="Yes",1,0)</f>
        <v>1</v>
      </c>
      <c r="W63" s="29">
        <f>IF(ResourceEffects[[#This Row],[Is Installed]]="Yes",1,0)</f>
        <v>0</v>
      </c>
      <c r="X63" s="29">
        <f>IF(ResourceEffects[[#This Row],[Status]]="Locked",1,0)</f>
        <v>1</v>
      </c>
      <c r="Y63" s="29">
        <f>IF(ResourceEffects[[#This Row],[event_type]]=1,0,1)</f>
        <v>1</v>
      </c>
      <c r="Z63" s="29">
        <f>IF(ResourceEffects[[#This Row],[Use Abundancies]]="Yes",1,0)</f>
        <v>0</v>
      </c>
      <c r="AA63" s="29">
        <f>ResourceEffects[[#This Row],[∆]]</f>
        <v>1</v>
      </c>
    </row>
    <row r="64" spans="1:27" x14ac:dyDescent="0.3">
      <c r="A64" s="33">
        <v>10</v>
      </c>
      <c r="B64" s="27" t="s">
        <v>478</v>
      </c>
      <c r="C64" s="26" t="s">
        <v>435</v>
      </c>
      <c r="D64" s="26">
        <v>1</v>
      </c>
      <c r="E64" s="51" t="s">
        <v>428</v>
      </c>
      <c r="F64" s="27" t="s">
        <v>336</v>
      </c>
      <c r="G64" s="56" t="s">
        <v>471</v>
      </c>
      <c r="H64" s="56">
        <f>0</f>
        <v>0</v>
      </c>
      <c r="I64" s="56" t="str">
        <f>"Yes"</f>
        <v>Yes</v>
      </c>
      <c r="J64" s="56" t="str">
        <f>"No"</f>
        <v>No</v>
      </c>
      <c r="K64" s="56">
        <f>INT(ResourceEffects[[#This Row],[Time Factor]]*TimeInterval/60/60/24)</f>
        <v>0</v>
      </c>
      <c r="L64" s="56">
        <f>INT(ResourceEffects[[#This Row],[Time Factor]]*TimeInterval/60/60)-ResourceEffects[[#This Row],[Days]]*24</f>
        <v>0</v>
      </c>
      <c r="M64" s="56">
        <f>INT(ResourceEffects[[#This Row],[Time Factor]]*TimeInterval/60)-ResourceEffects[[#This Row],[Hours]]*60-ResourceEffects[[#This Row],[Days]]*60*24</f>
        <v>0</v>
      </c>
      <c r="N64" s="56">
        <f>ResourceEffects[[#This Row],[Time Factor]]*TimeInterval-ResourceEffects[[#This Row],[Min]]*60-ResourceEffects[[#This Row],[Hours]]*60*60-ResourceEffects[[#This Row],[Days]]*60*60*24</f>
        <v>10</v>
      </c>
      <c r="O64" s="26" t="s">
        <v>475</v>
      </c>
      <c r="P64" s="29">
        <f ca="1">INT(RAND()*999999999)</f>
        <v>462204469</v>
      </c>
      <c r="Q64" s="29">
        <f>_xlfn.XLOOKUP(ResourceEffects[[#This Row],[Protocol Name]],ProtocolNamesCol,ProtocolIds,"")</f>
        <v>11210</v>
      </c>
      <c r="R64" s="29">
        <f>ResourceEffects[[#This Row],[Time Factor]]</f>
        <v>10</v>
      </c>
      <c r="S64" s="29">
        <f>ResourceEffects[[#This Row],[Drone ID]]</f>
        <v>0</v>
      </c>
      <c r="T64" s="29">
        <f>_xlfn.XLOOKUP(ResourceEffects[[#This Row],[Resource Name]],ResourceNames,ResourceIds,"")</f>
        <v>5111</v>
      </c>
      <c r="U64" s="29">
        <f>_xlfn.XLOOKUP(ResourceEffects[[#This Row],[Event Type]],EventTypeNames,EventTypeIds,"")</f>
        <v>1</v>
      </c>
      <c r="V64" s="29">
        <f>IF(ResourceEffects[[#This Row],[Is Local]]="Yes",1,0)</f>
        <v>1</v>
      </c>
      <c r="W64" s="29">
        <f>IF(ResourceEffects[[#This Row],[Is Installed]]="Yes",1,0)</f>
        <v>0</v>
      </c>
      <c r="X64" s="29">
        <f>IF(ResourceEffects[[#This Row],[Status]]="Locked",1,0)</f>
        <v>0</v>
      </c>
      <c r="Y64" s="29">
        <f>IF(ResourceEffects[[#This Row],[event_type]]=1,0,1)</f>
        <v>0</v>
      </c>
      <c r="Z64" s="29">
        <f>IF(ResourceEffects[[#This Row],[Use Abundancies]]="Yes",1,0)</f>
        <v>0</v>
      </c>
      <c r="AA64" s="29">
        <f>ResourceEffects[[#This Row],[∆]]</f>
        <v>1</v>
      </c>
    </row>
    <row r="65" spans="1:27" x14ac:dyDescent="0.3">
      <c r="A65" s="32">
        <v>11</v>
      </c>
      <c r="B65" s="27" t="s">
        <v>478</v>
      </c>
      <c r="C65" s="26" t="s">
        <v>435</v>
      </c>
      <c r="D65" s="26">
        <v>1</v>
      </c>
      <c r="E65" s="51" t="s">
        <v>428</v>
      </c>
      <c r="F65" s="27" t="s">
        <v>216</v>
      </c>
      <c r="G65" s="56" t="s">
        <v>427</v>
      </c>
      <c r="H65" s="56">
        <f>0</f>
        <v>0</v>
      </c>
      <c r="I65" s="56" t="str">
        <f>"Yes"</f>
        <v>Yes</v>
      </c>
      <c r="J65" s="56" t="str">
        <f>"No"</f>
        <v>No</v>
      </c>
      <c r="K65" s="56">
        <f>INT(ResourceEffects[[#This Row],[Time Factor]]*TimeInterval/60/60/24)</f>
        <v>0</v>
      </c>
      <c r="L65" s="56">
        <f>INT(ResourceEffects[[#This Row],[Time Factor]]*TimeInterval/60/60)-ResourceEffects[[#This Row],[Days]]*24</f>
        <v>0</v>
      </c>
      <c r="M65" s="56">
        <f>INT(ResourceEffects[[#This Row],[Time Factor]]*TimeInterval/60)-ResourceEffects[[#This Row],[Hours]]*60-ResourceEffects[[#This Row],[Days]]*60*24</f>
        <v>0</v>
      </c>
      <c r="N65" s="56">
        <f>ResourceEffects[[#This Row],[Time Factor]]*TimeInterval-ResourceEffects[[#This Row],[Min]]*60-ResourceEffects[[#This Row],[Hours]]*60*60-ResourceEffects[[#This Row],[Days]]*60*60*24</f>
        <v>11</v>
      </c>
      <c r="O65" s="26" t="s">
        <v>474</v>
      </c>
      <c r="P65" s="29">
        <f ca="1">INT(RAND()*999999999)</f>
        <v>9868974</v>
      </c>
      <c r="Q65" s="29">
        <f>_xlfn.XLOOKUP(ResourceEffects[[#This Row],[Protocol Name]],ProtocolNamesCol,ProtocolIds,"")</f>
        <v>11210</v>
      </c>
      <c r="R65" s="29">
        <f>ResourceEffects[[#This Row],[Time Factor]]</f>
        <v>11</v>
      </c>
      <c r="S65" s="29">
        <f>ResourceEffects[[#This Row],[Drone ID]]</f>
        <v>0</v>
      </c>
      <c r="T65" s="29">
        <f>_xlfn.XLOOKUP(ResourceEffects[[#This Row],[Resource Name]],ResourceNames,ResourceIds,"")</f>
        <v>1210</v>
      </c>
      <c r="U65" s="29">
        <f>_xlfn.XLOOKUP(ResourceEffects[[#This Row],[Event Type]],EventTypeNames,EventTypeIds,"")</f>
        <v>1</v>
      </c>
      <c r="V65" s="29">
        <f>IF(ResourceEffects[[#This Row],[Is Local]]="Yes",1,0)</f>
        <v>1</v>
      </c>
      <c r="W65" s="29">
        <f>IF(ResourceEffects[[#This Row],[Is Installed]]="Yes",1,0)</f>
        <v>0</v>
      </c>
      <c r="X65" s="29">
        <f>IF(ResourceEffects[[#This Row],[Status]]="Locked",1,0)</f>
        <v>0</v>
      </c>
      <c r="Y65" s="29">
        <f>IF(ResourceEffects[[#This Row],[event_type]]=1,0,1)</f>
        <v>0</v>
      </c>
      <c r="Z65" s="29">
        <f>IF(ResourceEffects[[#This Row],[Use Abundancies]]="Yes",1,0)</f>
        <v>1</v>
      </c>
      <c r="AA65" s="29">
        <f>ResourceEffects[[#This Row],[∆]]</f>
        <v>1</v>
      </c>
    </row>
    <row r="66" spans="1:27" x14ac:dyDescent="0.3">
      <c r="A66" s="33">
        <v>0</v>
      </c>
      <c r="B66" s="27" t="s">
        <v>38</v>
      </c>
      <c r="C66" s="26" t="s">
        <v>436</v>
      </c>
      <c r="D66" s="26">
        <v>1</v>
      </c>
      <c r="E66" s="51" t="s">
        <v>428</v>
      </c>
      <c r="F66" s="27" t="s">
        <v>336</v>
      </c>
      <c r="G66" s="56" t="s">
        <v>471</v>
      </c>
      <c r="H66" s="56">
        <f>0</f>
        <v>0</v>
      </c>
      <c r="I66" s="56" t="str">
        <f>"Yes"</f>
        <v>Yes</v>
      </c>
      <c r="J66" s="56" t="str">
        <f>"No"</f>
        <v>No</v>
      </c>
      <c r="K66" s="56">
        <f>INT(ResourceEffects[[#This Row],[Time Factor]]*TimeInterval/60/60/24)</f>
        <v>0</v>
      </c>
      <c r="L66" s="56">
        <f>INT(ResourceEffects[[#This Row],[Time Factor]]*TimeInterval/60/60)-ResourceEffects[[#This Row],[Days]]*24</f>
        <v>0</v>
      </c>
      <c r="M66" s="56">
        <f>INT(ResourceEffects[[#This Row],[Time Factor]]*TimeInterval/60)-ResourceEffects[[#This Row],[Hours]]*60-ResourceEffects[[#This Row],[Days]]*60*24</f>
        <v>0</v>
      </c>
      <c r="N66" s="56">
        <f>ResourceEffects[[#This Row],[Time Factor]]*TimeInterval-ResourceEffects[[#This Row],[Min]]*60-ResourceEffects[[#This Row],[Hours]]*60*60-ResourceEffects[[#This Row],[Days]]*60*60*24</f>
        <v>0</v>
      </c>
      <c r="O66" s="26" t="s">
        <v>473</v>
      </c>
      <c r="P66" s="29">
        <f ca="1">INT(RAND()*999999999)</f>
        <v>224459571</v>
      </c>
      <c r="Q66" s="29">
        <f>_xlfn.XLOOKUP(ResourceEffects[[#This Row],[Protocol Name]],ProtocolNamesCol,ProtocolIds,"")</f>
        <v>11220</v>
      </c>
      <c r="R66" s="29">
        <f>ResourceEffects[[#This Row],[Time Factor]]</f>
        <v>0</v>
      </c>
      <c r="S66" s="29">
        <f>ResourceEffects[[#This Row],[Drone ID]]</f>
        <v>0</v>
      </c>
      <c r="T66" s="29">
        <f>_xlfn.XLOOKUP(ResourceEffects[[#This Row],[Resource Name]],ResourceNames,ResourceIds,"")</f>
        <v>5111</v>
      </c>
      <c r="U66" s="29">
        <f>_xlfn.XLOOKUP(ResourceEffects[[#This Row],[Event Type]],EventTypeNames,EventTypeIds,"")</f>
        <v>2</v>
      </c>
      <c r="V66" s="29">
        <f>IF(ResourceEffects[[#This Row],[Is Local]]="Yes",1,0)</f>
        <v>1</v>
      </c>
      <c r="W66" s="29">
        <f>IF(ResourceEffects[[#This Row],[Is Installed]]="Yes",1,0)</f>
        <v>0</v>
      </c>
      <c r="X66" s="29">
        <f>IF(ResourceEffects[[#This Row],[Status]]="Locked",1,0)</f>
        <v>0</v>
      </c>
      <c r="Y66" s="29">
        <f>IF(ResourceEffects[[#This Row],[event_type]]=1,0,1)</f>
        <v>1</v>
      </c>
      <c r="Z66" s="29">
        <f>IF(ResourceEffects[[#This Row],[Use Abundancies]]="Yes",1,0)</f>
        <v>0</v>
      </c>
      <c r="AA66" s="29">
        <f>ResourceEffects[[#This Row],[∆]]</f>
        <v>1</v>
      </c>
    </row>
    <row r="67" spans="1:27" x14ac:dyDescent="0.3">
      <c r="A67" s="33">
        <v>0</v>
      </c>
      <c r="B67" s="27" t="s">
        <v>38</v>
      </c>
      <c r="C67" s="26" t="s">
        <v>435</v>
      </c>
      <c r="D67" s="26">
        <v>1</v>
      </c>
      <c r="E67" s="51" t="s">
        <v>424</v>
      </c>
      <c r="F67" s="27" t="s">
        <v>336</v>
      </c>
      <c r="G67" s="56" t="str">
        <f>"No"</f>
        <v>No</v>
      </c>
      <c r="H67" s="56">
        <f>0</f>
        <v>0</v>
      </c>
      <c r="I67" s="56" t="str">
        <f>"Yes"</f>
        <v>Yes</v>
      </c>
      <c r="J67" s="56" t="str">
        <f>"No"</f>
        <v>No</v>
      </c>
      <c r="K67" s="56">
        <f>INT(ResourceEffects[[#This Row],[Time Factor]]*TimeInterval/60/60/24)</f>
        <v>0</v>
      </c>
      <c r="L67" s="56">
        <f>INT(ResourceEffects[[#This Row],[Time Factor]]*TimeInterval/60/60)-ResourceEffects[[#This Row],[Days]]*24</f>
        <v>0</v>
      </c>
      <c r="M67" s="56">
        <f>INT(ResourceEffects[[#This Row],[Time Factor]]*TimeInterval/60)-ResourceEffects[[#This Row],[Hours]]*60-ResourceEffects[[#This Row],[Days]]*60*24</f>
        <v>0</v>
      </c>
      <c r="N67" s="56">
        <f>ResourceEffects[[#This Row],[Time Factor]]*TimeInterval-ResourceEffects[[#This Row],[Min]]*60-ResourceEffects[[#This Row],[Hours]]*60*60-ResourceEffects[[#This Row],[Days]]*60*60*24</f>
        <v>0</v>
      </c>
      <c r="O67" s="26" t="s">
        <v>473</v>
      </c>
      <c r="P67" s="29">
        <f ca="1">INT(RAND()*999999999)</f>
        <v>650094313</v>
      </c>
      <c r="Q67" s="29">
        <f>_xlfn.XLOOKUP(ResourceEffects[[#This Row],[Protocol Name]],ProtocolNamesCol,ProtocolIds,"")</f>
        <v>11220</v>
      </c>
      <c r="R67" s="29">
        <f>ResourceEffects[[#This Row],[Time Factor]]</f>
        <v>0</v>
      </c>
      <c r="S67" s="29">
        <f>ResourceEffects[[#This Row],[Drone ID]]</f>
        <v>0</v>
      </c>
      <c r="T67" s="29">
        <f>_xlfn.XLOOKUP(ResourceEffects[[#This Row],[Resource Name]],ResourceNames,ResourceIds,"")</f>
        <v>5111</v>
      </c>
      <c r="U67" s="29">
        <f>_xlfn.XLOOKUP(ResourceEffects[[#This Row],[Event Type]],EventTypeNames,EventTypeIds,"")</f>
        <v>1</v>
      </c>
      <c r="V67" s="29">
        <f>IF(ResourceEffects[[#This Row],[Is Local]]="Yes",1,0)</f>
        <v>1</v>
      </c>
      <c r="W67" s="29">
        <f>IF(ResourceEffects[[#This Row],[Is Installed]]="Yes",1,0)</f>
        <v>0</v>
      </c>
      <c r="X67" s="29">
        <f>IF(ResourceEffects[[#This Row],[Status]]="Locked",1,0)</f>
        <v>1</v>
      </c>
      <c r="Y67" s="29">
        <f>IF(ResourceEffects[[#This Row],[event_type]]=1,0,1)</f>
        <v>0</v>
      </c>
      <c r="Z67" s="29">
        <f>IF(ResourceEffects[[#This Row],[Use Abundancies]]="Yes",1,0)</f>
        <v>0</v>
      </c>
      <c r="AA67" s="29">
        <f>ResourceEffects[[#This Row],[∆]]</f>
        <v>1</v>
      </c>
    </row>
    <row r="68" spans="1:27" x14ac:dyDescent="0.3">
      <c r="A68" s="33">
        <v>10</v>
      </c>
      <c r="B68" s="27" t="s">
        <v>38</v>
      </c>
      <c r="C68" s="26" t="s">
        <v>436</v>
      </c>
      <c r="D68" s="26">
        <v>1</v>
      </c>
      <c r="E68" s="51" t="s">
        <v>424</v>
      </c>
      <c r="F68" s="27" t="s">
        <v>336</v>
      </c>
      <c r="G68" s="56" t="str">
        <f>"No"</f>
        <v>No</v>
      </c>
      <c r="H68" s="56">
        <f>0</f>
        <v>0</v>
      </c>
      <c r="I68" s="56" t="str">
        <f>"Yes"</f>
        <v>Yes</v>
      </c>
      <c r="J68" s="56" t="str">
        <f>"No"</f>
        <v>No</v>
      </c>
      <c r="K68" s="56">
        <f>INT(ResourceEffects[[#This Row],[Time Factor]]*TimeInterval/60/60/24)</f>
        <v>0</v>
      </c>
      <c r="L68" s="56">
        <f>INT(ResourceEffects[[#This Row],[Time Factor]]*TimeInterval/60/60)-ResourceEffects[[#This Row],[Days]]*24</f>
        <v>0</v>
      </c>
      <c r="M68" s="56">
        <f>INT(ResourceEffects[[#This Row],[Time Factor]]*TimeInterval/60)-ResourceEffects[[#This Row],[Hours]]*60-ResourceEffects[[#This Row],[Days]]*60*24</f>
        <v>0</v>
      </c>
      <c r="N68" s="56">
        <f>ResourceEffects[[#This Row],[Time Factor]]*TimeInterval-ResourceEffects[[#This Row],[Min]]*60-ResourceEffects[[#This Row],[Hours]]*60*60-ResourceEffects[[#This Row],[Days]]*60*60*24</f>
        <v>10</v>
      </c>
      <c r="O68" s="26" t="s">
        <v>475</v>
      </c>
      <c r="P68" s="29">
        <f ca="1">INT(RAND()*999999999)</f>
        <v>822063527</v>
      </c>
      <c r="Q68" s="29">
        <f>_xlfn.XLOOKUP(ResourceEffects[[#This Row],[Protocol Name]],ProtocolNamesCol,ProtocolIds,"")</f>
        <v>11220</v>
      </c>
      <c r="R68" s="29">
        <f>ResourceEffects[[#This Row],[Time Factor]]</f>
        <v>10</v>
      </c>
      <c r="S68" s="29">
        <f>ResourceEffects[[#This Row],[Drone ID]]</f>
        <v>0</v>
      </c>
      <c r="T68" s="29">
        <f>_xlfn.XLOOKUP(ResourceEffects[[#This Row],[Resource Name]],ResourceNames,ResourceIds,"")</f>
        <v>5111</v>
      </c>
      <c r="U68" s="29">
        <f>_xlfn.XLOOKUP(ResourceEffects[[#This Row],[Event Type]],EventTypeNames,EventTypeIds,"")</f>
        <v>2</v>
      </c>
      <c r="V68" s="29">
        <f>IF(ResourceEffects[[#This Row],[Is Local]]="Yes",1,0)</f>
        <v>1</v>
      </c>
      <c r="W68" s="29">
        <f>IF(ResourceEffects[[#This Row],[Is Installed]]="Yes",1,0)</f>
        <v>0</v>
      </c>
      <c r="X68" s="29">
        <f>IF(ResourceEffects[[#This Row],[Status]]="Locked",1,0)</f>
        <v>1</v>
      </c>
      <c r="Y68" s="29">
        <f>IF(ResourceEffects[[#This Row],[event_type]]=1,0,1)</f>
        <v>1</v>
      </c>
      <c r="Z68" s="29">
        <f>IF(ResourceEffects[[#This Row],[Use Abundancies]]="Yes",1,0)</f>
        <v>0</v>
      </c>
      <c r="AA68" s="29">
        <f>ResourceEffects[[#This Row],[∆]]</f>
        <v>1</v>
      </c>
    </row>
    <row r="69" spans="1:27" x14ac:dyDescent="0.3">
      <c r="A69" s="33">
        <v>10</v>
      </c>
      <c r="B69" s="27" t="s">
        <v>38</v>
      </c>
      <c r="C69" s="26" t="s">
        <v>435</v>
      </c>
      <c r="D69" s="26">
        <v>1</v>
      </c>
      <c r="E69" s="51" t="s">
        <v>428</v>
      </c>
      <c r="F69" s="27" t="s">
        <v>336</v>
      </c>
      <c r="G69" s="56" t="s">
        <v>471</v>
      </c>
      <c r="H69" s="56">
        <f>0</f>
        <v>0</v>
      </c>
      <c r="I69" s="56" t="str">
        <f>"Yes"</f>
        <v>Yes</v>
      </c>
      <c r="J69" s="56" t="str">
        <f>"No"</f>
        <v>No</v>
      </c>
      <c r="K69" s="56">
        <f>INT(ResourceEffects[[#This Row],[Time Factor]]*TimeInterval/60/60/24)</f>
        <v>0</v>
      </c>
      <c r="L69" s="56">
        <f>INT(ResourceEffects[[#This Row],[Time Factor]]*TimeInterval/60/60)-ResourceEffects[[#This Row],[Days]]*24</f>
        <v>0</v>
      </c>
      <c r="M69" s="56">
        <f>INT(ResourceEffects[[#This Row],[Time Factor]]*TimeInterval/60)-ResourceEffects[[#This Row],[Hours]]*60-ResourceEffects[[#This Row],[Days]]*60*24</f>
        <v>0</v>
      </c>
      <c r="N69" s="56">
        <f>ResourceEffects[[#This Row],[Time Factor]]*TimeInterval-ResourceEffects[[#This Row],[Min]]*60-ResourceEffects[[#This Row],[Hours]]*60*60-ResourceEffects[[#This Row],[Days]]*60*60*24</f>
        <v>10</v>
      </c>
      <c r="O69" s="26" t="s">
        <v>475</v>
      </c>
      <c r="P69" s="29">
        <f ca="1">INT(RAND()*999999999)</f>
        <v>584842685</v>
      </c>
      <c r="Q69" s="29">
        <f>_xlfn.XLOOKUP(ResourceEffects[[#This Row],[Protocol Name]],ProtocolNamesCol,ProtocolIds,"")</f>
        <v>11220</v>
      </c>
      <c r="R69" s="29">
        <f>ResourceEffects[[#This Row],[Time Factor]]</f>
        <v>10</v>
      </c>
      <c r="S69" s="29">
        <f>ResourceEffects[[#This Row],[Drone ID]]</f>
        <v>0</v>
      </c>
      <c r="T69" s="29">
        <f>_xlfn.XLOOKUP(ResourceEffects[[#This Row],[Resource Name]],ResourceNames,ResourceIds,"")</f>
        <v>5111</v>
      </c>
      <c r="U69" s="29">
        <f>_xlfn.XLOOKUP(ResourceEffects[[#This Row],[Event Type]],EventTypeNames,EventTypeIds,"")</f>
        <v>1</v>
      </c>
      <c r="V69" s="29">
        <f>IF(ResourceEffects[[#This Row],[Is Local]]="Yes",1,0)</f>
        <v>1</v>
      </c>
      <c r="W69" s="29">
        <f>IF(ResourceEffects[[#This Row],[Is Installed]]="Yes",1,0)</f>
        <v>0</v>
      </c>
      <c r="X69" s="29">
        <f>IF(ResourceEffects[[#This Row],[Status]]="Locked",1,0)</f>
        <v>0</v>
      </c>
      <c r="Y69" s="29">
        <f>IF(ResourceEffects[[#This Row],[event_type]]=1,0,1)</f>
        <v>0</v>
      </c>
      <c r="Z69" s="29">
        <f>IF(ResourceEffects[[#This Row],[Use Abundancies]]="Yes",1,0)</f>
        <v>0</v>
      </c>
      <c r="AA69" s="29">
        <f>ResourceEffects[[#This Row],[∆]]</f>
        <v>1</v>
      </c>
    </row>
    <row r="70" spans="1:27" x14ac:dyDescent="0.3">
      <c r="A70" s="32">
        <v>11</v>
      </c>
      <c r="B70" s="27" t="s">
        <v>38</v>
      </c>
      <c r="C70" s="26" t="s">
        <v>435</v>
      </c>
      <c r="D70" s="26">
        <v>1</v>
      </c>
      <c r="E70" s="51" t="s">
        <v>428</v>
      </c>
      <c r="F70" s="27" t="s">
        <v>217</v>
      </c>
      <c r="G70" s="56" t="s">
        <v>427</v>
      </c>
      <c r="H70" s="56">
        <f>0</f>
        <v>0</v>
      </c>
      <c r="I70" s="56" t="str">
        <f>"Yes"</f>
        <v>Yes</v>
      </c>
      <c r="J70" s="56" t="str">
        <f>"No"</f>
        <v>No</v>
      </c>
      <c r="K70" s="56">
        <f>INT(ResourceEffects[[#This Row],[Time Factor]]*TimeInterval/60/60/24)</f>
        <v>0</v>
      </c>
      <c r="L70" s="56">
        <f>INT(ResourceEffects[[#This Row],[Time Factor]]*TimeInterval/60/60)-ResourceEffects[[#This Row],[Days]]*24</f>
        <v>0</v>
      </c>
      <c r="M70" s="56">
        <f>INT(ResourceEffects[[#This Row],[Time Factor]]*TimeInterval/60)-ResourceEffects[[#This Row],[Hours]]*60-ResourceEffects[[#This Row],[Days]]*60*24</f>
        <v>0</v>
      </c>
      <c r="N70" s="56">
        <f>ResourceEffects[[#This Row],[Time Factor]]*TimeInterval-ResourceEffects[[#This Row],[Min]]*60-ResourceEffects[[#This Row],[Hours]]*60*60-ResourceEffects[[#This Row],[Days]]*60*60*24</f>
        <v>11</v>
      </c>
      <c r="O70" s="26" t="s">
        <v>474</v>
      </c>
      <c r="P70" s="29">
        <f ca="1">INT(RAND()*999999999)</f>
        <v>423684959</v>
      </c>
      <c r="Q70" s="29">
        <f>_xlfn.XLOOKUP(ResourceEffects[[#This Row],[Protocol Name]],ProtocolNamesCol,ProtocolIds,"")</f>
        <v>11220</v>
      </c>
      <c r="R70" s="29">
        <f>ResourceEffects[[#This Row],[Time Factor]]</f>
        <v>11</v>
      </c>
      <c r="S70" s="29">
        <f>ResourceEffects[[#This Row],[Drone ID]]</f>
        <v>0</v>
      </c>
      <c r="T70" s="29">
        <f>_xlfn.XLOOKUP(ResourceEffects[[#This Row],[Resource Name]],ResourceNames,ResourceIds,"")</f>
        <v>1220</v>
      </c>
      <c r="U70" s="29">
        <f>_xlfn.XLOOKUP(ResourceEffects[[#This Row],[Event Type]],EventTypeNames,EventTypeIds,"")</f>
        <v>1</v>
      </c>
      <c r="V70" s="29">
        <f>IF(ResourceEffects[[#This Row],[Is Local]]="Yes",1,0)</f>
        <v>1</v>
      </c>
      <c r="W70" s="29">
        <f>IF(ResourceEffects[[#This Row],[Is Installed]]="Yes",1,0)</f>
        <v>0</v>
      </c>
      <c r="X70" s="29">
        <f>IF(ResourceEffects[[#This Row],[Status]]="Locked",1,0)</f>
        <v>0</v>
      </c>
      <c r="Y70" s="29">
        <f>IF(ResourceEffects[[#This Row],[event_type]]=1,0,1)</f>
        <v>0</v>
      </c>
      <c r="Z70" s="29">
        <f>IF(ResourceEffects[[#This Row],[Use Abundancies]]="Yes",1,0)</f>
        <v>1</v>
      </c>
      <c r="AA70" s="29">
        <f>ResourceEffects[[#This Row],[∆]]</f>
        <v>1</v>
      </c>
    </row>
    <row r="71" spans="1:27" x14ac:dyDescent="0.3">
      <c r="A71" s="33">
        <v>0</v>
      </c>
      <c r="B71" s="27" t="s">
        <v>40</v>
      </c>
      <c r="C71" s="26" t="s">
        <v>436</v>
      </c>
      <c r="D71" s="26">
        <v>1</v>
      </c>
      <c r="E71" s="51" t="s">
        <v>428</v>
      </c>
      <c r="F71" s="27" t="s">
        <v>336</v>
      </c>
      <c r="G71" s="56" t="s">
        <v>471</v>
      </c>
      <c r="H71" s="56">
        <f>0</f>
        <v>0</v>
      </c>
      <c r="I71" s="56" t="str">
        <f>"Yes"</f>
        <v>Yes</v>
      </c>
      <c r="J71" s="56" t="str">
        <f>"No"</f>
        <v>No</v>
      </c>
      <c r="K71" s="56">
        <f>INT(ResourceEffects[[#This Row],[Time Factor]]*TimeInterval/60/60/24)</f>
        <v>0</v>
      </c>
      <c r="L71" s="56">
        <f>INT(ResourceEffects[[#This Row],[Time Factor]]*TimeInterval/60/60)-ResourceEffects[[#This Row],[Days]]*24</f>
        <v>0</v>
      </c>
      <c r="M71" s="56">
        <f>INT(ResourceEffects[[#This Row],[Time Factor]]*TimeInterval/60)-ResourceEffects[[#This Row],[Hours]]*60-ResourceEffects[[#This Row],[Days]]*60*24</f>
        <v>0</v>
      </c>
      <c r="N71" s="56">
        <f>ResourceEffects[[#This Row],[Time Factor]]*TimeInterval-ResourceEffects[[#This Row],[Min]]*60-ResourceEffects[[#This Row],[Hours]]*60*60-ResourceEffects[[#This Row],[Days]]*60*60*24</f>
        <v>0</v>
      </c>
      <c r="O71" s="26" t="s">
        <v>473</v>
      </c>
      <c r="P71" s="29">
        <f ca="1">INT(RAND()*999999999)</f>
        <v>992664586</v>
      </c>
      <c r="Q71" s="29">
        <f>_xlfn.XLOOKUP(ResourceEffects[[#This Row],[Protocol Name]],ProtocolNamesCol,ProtocolIds,"")</f>
        <v>11230</v>
      </c>
      <c r="R71" s="29">
        <f>ResourceEffects[[#This Row],[Time Factor]]</f>
        <v>0</v>
      </c>
      <c r="S71" s="29">
        <f>ResourceEffects[[#This Row],[Drone ID]]</f>
        <v>0</v>
      </c>
      <c r="T71" s="29">
        <f>_xlfn.XLOOKUP(ResourceEffects[[#This Row],[Resource Name]],ResourceNames,ResourceIds,"")</f>
        <v>5111</v>
      </c>
      <c r="U71" s="29">
        <f>_xlfn.XLOOKUP(ResourceEffects[[#This Row],[Event Type]],EventTypeNames,EventTypeIds,"")</f>
        <v>2</v>
      </c>
      <c r="V71" s="29">
        <f>IF(ResourceEffects[[#This Row],[Is Local]]="Yes",1,0)</f>
        <v>1</v>
      </c>
      <c r="W71" s="29">
        <f>IF(ResourceEffects[[#This Row],[Is Installed]]="Yes",1,0)</f>
        <v>0</v>
      </c>
      <c r="X71" s="29">
        <f>IF(ResourceEffects[[#This Row],[Status]]="Locked",1,0)</f>
        <v>0</v>
      </c>
      <c r="Y71" s="29">
        <f>IF(ResourceEffects[[#This Row],[event_type]]=1,0,1)</f>
        <v>1</v>
      </c>
      <c r="Z71" s="29">
        <f>IF(ResourceEffects[[#This Row],[Use Abundancies]]="Yes",1,0)</f>
        <v>0</v>
      </c>
      <c r="AA71" s="29">
        <f>ResourceEffects[[#This Row],[∆]]</f>
        <v>1</v>
      </c>
    </row>
    <row r="72" spans="1:27" x14ac:dyDescent="0.3">
      <c r="A72" s="33">
        <v>0</v>
      </c>
      <c r="B72" s="27" t="s">
        <v>40</v>
      </c>
      <c r="C72" s="26" t="s">
        <v>435</v>
      </c>
      <c r="D72" s="26">
        <v>1</v>
      </c>
      <c r="E72" s="51" t="s">
        <v>424</v>
      </c>
      <c r="F72" s="27" t="s">
        <v>336</v>
      </c>
      <c r="G72" s="56" t="str">
        <f>"No"</f>
        <v>No</v>
      </c>
      <c r="H72" s="56">
        <f>0</f>
        <v>0</v>
      </c>
      <c r="I72" s="56" t="str">
        <f>"Yes"</f>
        <v>Yes</v>
      </c>
      <c r="J72" s="56" t="str">
        <f>"No"</f>
        <v>No</v>
      </c>
      <c r="K72" s="56">
        <f>INT(ResourceEffects[[#This Row],[Time Factor]]*TimeInterval/60/60/24)</f>
        <v>0</v>
      </c>
      <c r="L72" s="56">
        <f>INT(ResourceEffects[[#This Row],[Time Factor]]*TimeInterval/60/60)-ResourceEffects[[#This Row],[Days]]*24</f>
        <v>0</v>
      </c>
      <c r="M72" s="56">
        <f>INT(ResourceEffects[[#This Row],[Time Factor]]*TimeInterval/60)-ResourceEffects[[#This Row],[Hours]]*60-ResourceEffects[[#This Row],[Days]]*60*24</f>
        <v>0</v>
      </c>
      <c r="N72" s="56">
        <f>ResourceEffects[[#This Row],[Time Factor]]*TimeInterval-ResourceEffects[[#This Row],[Min]]*60-ResourceEffects[[#This Row],[Hours]]*60*60-ResourceEffects[[#This Row],[Days]]*60*60*24</f>
        <v>0</v>
      </c>
      <c r="O72" s="26" t="s">
        <v>473</v>
      </c>
      <c r="P72" s="29">
        <f ca="1">INT(RAND()*999999999)</f>
        <v>303020338</v>
      </c>
      <c r="Q72" s="29">
        <f>_xlfn.XLOOKUP(ResourceEffects[[#This Row],[Protocol Name]],ProtocolNamesCol,ProtocolIds,"")</f>
        <v>11230</v>
      </c>
      <c r="R72" s="29">
        <f>ResourceEffects[[#This Row],[Time Factor]]</f>
        <v>0</v>
      </c>
      <c r="S72" s="29">
        <f>ResourceEffects[[#This Row],[Drone ID]]</f>
        <v>0</v>
      </c>
      <c r="T72" s="29">
        <f>_xlfn.XLOOKUP(ResourceEffects[[#This Row],[Resource Name]],ResourceNames,ResourceIds,"")</f>
        <v>5111</v>
      </c>
      <c r="U72" s="29">
        <f>_xlfn.XLOOKUP(ResourceEffects[[#This Row],[Event Type]],EventTypeNames,EventTypeIds,"")</f>
        <v>1</v>
      </c>
      <c r="V72" s="29">
        <f>IF(ResourceEffects[[#This Row],[Is Local]]="Yes",1,0)</f>
        <v>1</v>
      </c>
      <c r="W72" s="29">
        <f>IF(ResourceEffects[[#This Row],[Is Installed]]="Yes",1,0)</f>
        <v>0</v>
      </c>
      <c r="X72" s="29">
        <f>IF(ResourceEffects[[#This Row],[Status]]="Locked",1,0)</f>
        <v>1</v>
      </c>
      <c r="Y72" s="29">
        <f>IF(ResourceEffects[[#This Row],[event_type]]=1,0,1)</f>
        <v>0</v>
      </c>
      <c r="Z72" s="29">
        <f>IF(ResourceEffects[[#This Row],[Use Abundancies]]="Yes",1,0)</f>
        <v>0</v>
      </c>
      <c r="AA72" s="29">
        <f>ResourceEffects[[#This Row],[∆]]</f>
        <v>1</v>
      </c>
    </row>
    <row r="73" spans="1:27" x14ac:dyDescent="0.3">
      <c r="A73" s="33">
        <v>10</v>
      </c>
      <c r="B73" s="27" t="s">
        <v>40</v>
      </c>
      <c r="C73" s="26" t="s">
        <v>436</v>
      </c>
      <c r="D73" s="26">
        <v>1</v>
      </c>
      <c r="E73" s="51" t="s">
        <v>424</v>
      </c>
      <c r="F73" s="27" t="s">
        <v>336</v>
      </c>
      <c r="G73" s="56" t="str">
        <f>"No"</f>
        <v>No</v>
      </c>
      <c r="H73" s="56">
        <f>0</f>
        <v>0</v>
      </c>
      <c r="I73" s="56" t="str">
        <f>"Yes"</f>
        <v>Yes</v>
      </c>
      <c r="J73" s="56" t="str">
        <f>"No"</f>
        <v>No</v>
      </c>
      <c r="K73" s="56">
        <f>INT(ResourceEffects[[#This Row],[Time Factor]]*TimeInterval/60/60/24)</f>
        <v>0</v>
      </c>
      <c r="L73" s="56">
        <f>INT(ResourceEffects[[#This Row],[Time Factor]]*TimeInterval/60/60)-ResourceEffects[[#This Row],[Days]]*24</f>
        <v>0</v>
      </c>
      <c r="M73" s="56">
        <f>INT(ResourceEffects[[#This Row],[Time Factor]]*TimeInterval/60)-ResourceEffects[[#This Row],[Hours]]*60-ResourceEffects[[#This Row],[Days]]*60*24</f>
        <v>0</v>
      </c>
      <c r="N73" s="56">
        <f>ResourceEffects[[#This Row],[Time Factor]]*TimeInterval-ResourceEffects[[#This Row],[Min]]*60-ResourceEffects[[#This Row],[Hours]]*60*60-ResourceEffects[[#This Row],[Days]]*60*60*24</f>
        <v>10</v>
      </c>
      <c r="O73" s="26" t="s">
        <v>475</v>
      </c>
      <c r="P73" s="29">
        <f ca="1">INT(RAND()*999999999)</f>
        <v>649574531</v>
      </c>
      <c r="Q73" s="29">
        <f>_xlfn.XLOOKUP(ResourceEffects[[#This Row],[Protocol Name]],ProtocolNamesCol,ProtocolIds,"")</f>
        <v>11230</v>
      </c>
      <c r="R73" s="29">
        <f>ResourceEffects[[#This Row],[Time Factor]]</f>
        <v>10</v>
      </c>
      <c r="S73" s="29">
        <f>ResourceEffects[[#This Row],[Drone ID]]</f>
        <v>0</v>
      </c>
      <c r="T73" s="29">
        <f>_xlfn.XLOOKUP(ResourceEffects[[#This Row],[Resource Name]],ResourceNames,ResourceIds,"")</f>
        <v>5111</v>
      </c>
      <c r="U73" s="29">
        <f>_xlfn.XLOOKUP(ResourceEffects[[#This Row],[Event Type]],EventTypeNames,EventTypeIds,"")</f>
        <v>2</v>
      </c>
      <c r="V73" s="29">
        <f>IF(ResourceEffects[[#This Row],[Is Local]]="Yes",1,0)</f>
        <v>1</v>
      </c>
      <c r="W73" s="29">
        <f>IF(ResourceEffects[[#This Row],[Is Installed]]="Yes",1,0)</f>
        <v>0</v>
      </c>
      <c r="X73" s="29">
        <f>IF(ResourceEffects[[#This Row],[Status]]="Locked",1,0)</f>
        <v>1</v>
      </c>
      <c r="Y73" s="29">
        <f>IF(ResourceEffects[[#This Row],[event_type]]=1,0,1)</f>
        <v>1</v>
      </c>
      <c r="Z73" s="29">
        <f>IF(ResourceEffects[[#This Row],[Use Abundancies]]="Yes",1,0)</f>
        <v>0</v>
      </c>
      <c r="AA73" s="29">
        <f>ResourceEffects[[#This Row],[∆]]</f>
        <v>1</v>
      </c>
    </row>
    <row r="74" spans="1:27" x14ac:dyDescent="0.3">
      <c r="A74" s="33">
        <v>10</v>
      </c>
      <c r="B74" s="27" t="s">
        <v>40</v>
      </c>
      <c r="C74" s="26" t="s">
        <v>435</v>
      </c>
      <c r="D74" s="26">
        <v>1</v>
      </c>
      <c r="E74" s="51" t="s">
        <v>428</v>
      </c>
      <c r="F74" s="27" t="s">
        <v>336</v>
      </c>
      <c r="G74" s="56" t="s">
        <v>471</v>
      </c>
      <c r="H74" s="56">
        <f>0</f>
        <v>0</v>
      </c>
      <c r="I74" s="56" t="str">
        <f>"Yes"</f>
        <v>Yes</v>
      </c>
      <c r="J74" s="56" t="str">
        <f>"No"</f>
        <v>No</v>
      </c>
      <c r="K74" s="56">
        <f>INT(ResourceEffects[[#This Row],[Time Factor]]*TimeInterval/60/60/24)</f>
        <v>0</v>
      </c>
      <c r="L74" s="56">
        <f>INT(ResourceEffects[[#This Row],[Time Factor]]*TimeInterval/60/60)-ResourceEffects[[#This Row],[Days]]*24</f>
        <v>0</v>
      </c>
      <c r="M74" s="56">
        <f>INT(ResourceEffects[[#This Row],[Time Factor]]*TimeInterval/60)-ResourceEffects[[#This Row],[Hours]]*60-ResourceEffects[[#This Row],[Days]]*60*24</f>
        <v>0</v>
      </c>
      <c r="N74" s="56">
        <f>ResourceEffects[[#This Row],[Time Factor]]*TimeInterval-ResourceEffects[[#This Row],[Min]]*60-ResourceEffects[[#This Row],[Hours]]*60*60-ResourceEffects[[#This Row],[Days]]*60*60*24</f>
        <v>10</v>
      </c>
      <c r="O74" s="26" t="s">
        <v>475</v>
      </c>
      <c r="P74" s="29">
        <f ca="1">INT(RAND()*999999999)</f>
        <v>813959150</v>
      </c>
      <c r="Q74" s="29">
        <f>_xlfn.XLOOKUP(ResourceEffects[[#This Row],[Protocol Name]],ProtocolNamesCol,ProtocolIds,"")</f>
        <v>11230</v>
      </c>
      <c r="R74" s="29">
        <f>ResourceEffects[[#This Row],[Time Factor]]</f>
        <v>10</v>
      </c>
      <c r="S74" s="29">
        <f>ResourceEffects[[#This Row],[Drone ID]]</f>
        <v>0</v>
      </c>
      <c r="T74" s="29">
        <f>_xlfn.XLOOKUP(ResourceEffects[[#This Row],[Resource Name]],ResourceNames,ResourceIds,"")</f>
        <v>5111</v>
      </c>
      <c r="U74" s="29">
        <f>_xlfn.XLOOKUP(ResourceEffects[[#This Row],[Event Type]],EventTypeNames,EventTypeIds,"")</f>
        <v>1</v>
      </c>
      <c r="V74" s="29">
        <f>IF(ResourceEffects[[#This Row],[Is Local]]="Yes",1,0)</f>
        <v>1</v>
      </c>
      <c r="W74" s="29">
        <f>IF(ResourceEffects[[#This Row],[Is Installed]]="Yes",1,0)</f>
        <v>0</v>
      </c>
      <c r="X74" s="29">
        <f>IF(ResourceEffects[[#This Row],[Status]]="Locked",1,0)</f>
        <v>0</v>
      </c>
      <c r="Y74" s="29">
        <f>IF(ResourceEffects[[#This Row],[event_type]]=1,0,1)</f>
        <v>0</v>
      </c>
      <c r="Z74" s="29">
        <f>IF(ResourceEffects[[#This Row],[Use Abundancies]]="Yes",1,0)</f>
        <v>0</v>
      </c>
      <c r="AA74" s="29">
        <f>ResourceEffects[[#This Row],[∆]]</f>
        <v>1</v>
      </c>
    </row>
    <row r="75" spans="1:27" x14ac:dyDescent="0.3">
      <c r="A75" s="32">
        <v>11</v>
      </c>
      <c r="B75" s="27" t="s">
        <v>40</v>
      </c>
      <c r="C75" s="26" t="s">
        <v>435</v>
      </c>
      <c r="D75" s="26">
        <v>1</v>
      </c>
      <c r="E75" s="51" t="s">
        <v>428</v>
      </c>
      <c r="F75" s="27" t="s">
        <v>218</v>
      </c>
      <c r="G75" s="56" t="s">
        <v>427</v>
      </c>
      <c r="H75" s="56">
        <f>0</f>
        <v>0</v>
      </c>
      <c r="I75" s="56" t="str">
        <f>"Yes"</f>
        <v>Yes</v>
      </c>
      <c r="J75" s="56" t="str">
        <f>"No"</f>
        <v>No</v>
      </c>
      <c r="K75" s="56">
        <f>INT(ResourceEffects[[#This Row],[Time Factor]]*TimeInterval/60/60/24)</f>
        <v>0</v>
      </c>
      <c r="L75" s="56">
        <f>INT(ResourceEffects[[#This Row],[Time Factor]]*TimeInterval/60/60)-ResourceEffects[[#This Row],[Days]]*24</f>
        <v>0</v>
      </c>
      <c r="M75" s="56">
        <f>INT(ResourceEffects[[#This Row],[Time Factor]]*TimeInterval/60)-ResourceEffects[[#This Row],[Hours]]*60-ResourceEffects[[#This Row],[Days]]*60*24</f>
        <v>0</v>
      </c>
      <c r="N75" s="56">
        <f>ResourceEffects[[#This Row],[Time Factor]]*TimeInterval-ResourceEffects[[#This Row],[Min]]*60-ResourceEffects[[#This Row],[Hours]]*60*60-ResourceEffects[[#This Row],[Days]]*60*60*24</f>
        <v>11</v>
      </c>
      <c r="O75" s="26" t="s">
        <v>474</v>
      </c>
      <c r="P75" s="29">
        <f ca="1">INT(RAND()*999999999)</f>
        <v>790172845</v>
      </c>
      <c r="Q75" s="29">
        <f>_xlfn.XLOOKUP(ResourceEffects[[#This Row],[Protocol Name]],ProtocolNamesCol,ProtocolIds,"")</f>
        <v>11230</v>
      </c>
      <c r="R75" s="29">
        <f>ResourceEffects[[#This Row],[Time Factor]]</f>
        <v>11</v>
      </c>
      <c r="S75" s="29">
        <f>ResourceEffects[[#This Row],[Drone ID]]</f>
        <v>0</v>
      </c>
      <c r="T75" s="29">
        <f>_xlfn.XLOOKUP(ResourceEffects[[#This Row],[Resource Name]],ResourceNames,ResourceIds,"")</f>
        <v>1230</v>
      </c>
      <c r="U75" s="29">
        <f>_xlfn.XLOOKUP(ResourceEffects[[#This Row],[Event Type]],EventTypeNames,EventTypeIds,"")</f>
        <v>1</v>
      </c>
      <c r="V75" s="29">
        <f>IF(ResourceEffects[[#This Row],[Is Local]]="Yes",1,0)</f>
        <v>1</v>
      </c>
      <c r="W75" s="29">
        <f>IF(ResourceEffects[[#This Row],[Is Installed]]="Yes",1,0)</f>
        <v>0</v>
      </c>
      <c r="X75" s="29">
        <f>IF(ResourceEffects[[#This Row],[Status]]="Locked",1,0)</f>
        <v>0</v>
      </c>
      <c r="Y75" s="29">
        <f>IF(ResourceEffects[[#This Row],[event_type]]=1,0,1)</f>
        <v>0</v>
      </c>
      <c r="Z75" s="29">
        <f>IF(ResourceEffects[[#This Row],[Use Abundancies]]="Yes",1,0)</f>
        <v>1</v>
      </c>
      <c r="AA75" s="29">
        <f>ResourceEffects[[#This Row],[∆]]</f>
        <v>1</v>
      </c>
    </row>
    <row r="76" spans="1:27" x14ac:dyDescent="0.3">
      <c r="A76" s="33">
        <v>0</v>
      </c>
      <c r="B76" s="27" t="s">
        <v>42</v>
      </c>
      <c r="C76" s="26" t="s">
        <v>436</v>
      </c>
      <c r="D76" s="26">
        <v>1</v>
      </c>
      <c r="E76" s="51" t="s">
        <v>428</v>
      </c>
      <c r="F76" s="27" t="s">
        <v>336</v>
      </c>
      <c r="G76" s="56" t="s">
        <v>471</v>
      </c>
      <c r="H76" s="56">
        <f>0</f>
        <v>0</v>
      </c>
      <c r="I76" s="56" t="str">
        <f>"Yes"</f>
        <v>Yes</v>
      </c>
      <c r="J76" s="56" t="str">
        <f>"No"</f>
        <v>No</v>
      </c>
      <c r="K76" s="56">
        <f>INT(ResourceEffects[[#This Row],[Time Factor]]*TimeInterval/60/60/24)</f>
        <v>0</v>
      </c>
      <c r="L76" s="56">
        <f>INT(ResourceEffects[[#This Row],[Time Factor]]*TimeInterval/60/60)-ResourceEffects[[#This Row],[Days]]*24</f>
        <v>0</v>
      </c>
      <c r="M76" s="56">
        <f>INT(ResourceEffects[[#This Row],[Time Factor]]*TimeInterval/60)-ResourceEffects[[#This Row],[Hours]]*60-ResourceEffects[[#This Row],[Days]]*60*24</f>
        <v>0</v>
      </c>
      <c r="N76" s="56">
        <f>ResourceEffects[[#This Row],[Time Factor]]*TimeInterval-ResourceEffects[[#This Row],[Min]]*60-ResourceEffects[[#This Row],[Hours]]*60*60-ResourceEffects[[#This Row],[Days]]*60*60*24</f>
        <v>0</v>
      </c>
      <c r="O76" s="26" t="s">
        <v>473</v>
      </c>
      <c r="P76" s="29">
        <f ca="1">INT(RAND()*999999999)</f>
        <v>884177179</v>
      </c>
      <c r="Q76" s="29">
        <f>_xlfn.XLOOKUP(ResourceEffects[[#This Row],[Protocol Name]],ProtocolNamesCol,ProtocolIds,"")</f>
        <v>11300</v>
      </c>
      <c r="R76" s="29">
        <f>ResourceEffects[[#This Row],[Time Factor]]</f>
        <v>0</v>
      </c>
      <c r="S76" s="29">
        <f>ResourceEffects[[#This Row],[Drone ID]]</f>
        <v>0</v>
      </c>
      <c r="T76" s="29">
        <f>_xlfn.XLOOKUP(ResourceEffects[[#This Row],[Resource Name]],ResourceNames,ResourceIds,"")</f>
        <v>5111</v>
      </c>
      <c r="U76" s="29">
        <f>_xlfn.XLOOKUP(ResourceEffects[[#This Row],[Event Type]],EventTypeNames,EventTypeIds,"")</f>
        <v>2</v>
      </c>
      <c r="V76" s="29">
        <f>IF(ResourceEffects[[#This Row],[Is Local]]="Yes",1,0)</f>
        <v>1</v>
      </c>
      <c r="W76" s="29">
        <f>IF(ResourceEffects[[#This Row],[Is Installed]]="Yes",1,0)</f>
        <v>0</v>
      </c>
      <c r="X76" s="29">
        <f>IF(ResourceEffects[[#This Row],[Status]]="Locked",1,0)</f>
        <v>0</v>
      </c>
      <c r="Y76" s="29">
        <f>IF(ResourceEffects[[#This Row],[event_type]]=1,0,1)</f>
        <v>1</v>
      </c>
      <c r="Z76" s="29">
        <f>IF(ResourceEffects[[#This Row],[Use Abundancies]]="Yes",1,0)</f>
        <v>0</v>
      </c>
      <c r="AA76" s="29">
        <f>ResourceEffects[[#This Row],[∆]]</f>
        <v>1</v>
      </c>
    </row>
    <row r="77" spans="1:27" x14ac:dyDescent="0.3">
      <c r="A77" s="33">
        <v>0</v>
      </c>
      <c r="B77" s="27" t="s">
        <v>42</v>
      </c>
      <c r="C77" s="26" t="s">
        <v>435</v>
      </c>
      <c r="D77" s="26">
        <v>1</v>
      </c>
      <c r="E77" s="51" t="s">
        <v>424</v>
      </c>
      <c r="F77" s="27" t="s">
        <v>336</v>
      </c>
      <c r="G77" s="56" t="str">
        <f>"No"</f>
        <v>No</v>
      </c>
      <c r="H77" s="56">
        <f>0</f>
        <v>0</v>
      </c>
      <c r="I77" s="56" t="str">
        <f>"Yes"</f>
        <v>Yes</v>
      </c>
      <c r="J77" s="56" t="str">
        <f>"No"</f>
        <v>No</v>
      </c>
      <c r="K77" s="56">
        <f>INT(ResourceEffects[[#This Row],[Time Factor]]*TimeInterval/60/60/24)</f>
        <v>0</v>
      </c>
      <c r="L77" s="56">
        <f>INT(ResourceEffects[[#This Row],[Time Factor]]*TimeInterval/60/60)-ResourceEffects[[#This Row],[Days]]*24</f>
        <v>0</v>
      </c>
      <c r="M77" s="56">
        <f>INT(ResourceEffects[[#This Row],[Time Factor]]*TimeInterval/60)-ResourceEffects[[#This Row],[Hours]]*60-ResourceEffects[[#This Row],[Days]]*60*24</f>
        <v>0</v>
      </c>
      <c r="N77" s="56">
        <f>ResourceEffects[[#This Row],[Time Factor]]*TimeInterval-ResourceEffects[[#This Row],[Min]]*60-ResourceEffects[[#This Row],[Hours]]*60*60-ResourceEffects[[#This Row],[Days]]*60*60*24</f>
        <v>0</v>
      </c>
      <c r="O77" s="26" t="s">
        <v>473</v>
      </c>
      <c r="P77" s="29">
        <f ca="1">INT(RAND()*999999999)</f>
        <v>197831185</v>
      </c>
      <c r="Q77" s="29">
        <f>_xlfn.XLOOKUP(ResourceEffects[[#This Row],[Protocol Name]],ProtocolNamesCol,ProtocolIds,"")</f>
        <v>11300</v>
      </c>
      <c r="R77" s="29">
        <f>ResourceEffects[[#This Row],[Time Factor]]</f>
        <v>0</v>
      </c>
      <c r="S77" s="29">
        <f>ResourceEffects[[#This Row],[Drone ID]]</f>
        <v>0</v>
      </c>
      <c r="T77" s="29">
        <f>_xlfn.XLOOKUP(ResourceEffects[[#This Row],[Resource Name]],ResourceNames,ResourceIds,"")</f>
        <v>5111</v>
      </c>
      <c r="U77" s="29">
        <f>_xlfn.XLOOKUP(ResourceEffects[[#This Row],[Event Type]],EventTypeNames,EventTypeIds,"")</f>
        <v>1</v>
      </c>
      <c r="V77" s="29">
        <f>IF(ResourceEffects[[#This Row],[Is Local]]="Yes",1,0)</f>
        <v>1</v>
      </c>
      <c r="W77" s="29">
        <f>IF(ResourceEffects[[#This Row],[Is Installed]]="Yes",1,0)</f>
        <v>0</v>
      </c>
      <c r="X77" s="29">
        <f>IF(ResourceEffects[[#This Row],[Status]]="Locked",1,0)</f>
        <v>1</v>
      </c>
      <c r="Y77" s="29">
        <f>IF(ResourceEffects[[#This Row],[event_type]]=1,0,1)</f>
        <v>0</v>
      </c>
      <c r="Z77" s="29">
        <f>IF(ResourceEffects[[#This Row],[Use Abundancies]]="Yes",1,0)</f>
        <v>0</v>
      </c>
      <c r="AA77" s="29">
        <f>ResourceEffects[[#This Row],[∆]]</f>
        <v>1</v>
      </c>
    </row>
    <row r="78" spans="1:27" x14ac:dyDescent="0.3">
      <c r="A78" s="33">
        <v>10</v>
      </c>
      <c r="B78" s="27" t="s">
        <v>42</v>
      </c>
      <c r="C78" s="26" t="s">
        <v>436</v>
      </c>
      <c r="D78" s="26">
        <v>1</v>
      </c>
      <c r="E78" s="51" t="s">
        <v>424</v>
      </c>
      <c r="F78" s="27" t="s">
        <v>336</v>
      </c>
      <c r="G78" s="56" t="str">
        <f>"No"</f>
        <v>No</v>
      </c>
      <c r="H78" s="56">
        <f>0</f>
        <v>0</v>
      </c>
      <c r="I78" s="56" t="str">
        <f>"Yes"</f>
        <v>Yes</v>
      </c>
      <c r="J78" s="56" t="str">
        <f>"No"</f>
        <v>No</v>
      </c>
      <c r="K78" s="56">
        <f>INT(ResourceEffects[[#This Row],[Time Factor]]*TimeInterval/60/60/24)</f>
        <v>0</v>
      </c>
      <c r="L78" s="56">
        <f>INT(ResourceEffects[[#This Row],[Time Factor]]*TimeInterval/60/60)-ResourceEffects[[#This Row],[Days]]*24</f>
        <v>0</v>
      </c>
      <c r="M78" s="56">
        <f>INT(ResourceEffects[[#This Row],[Time Factor]]*TimeInterval/60)-ResourceEffects[[#This Row],[Hours]]*60-ResourceEffects[[#This Row],[Days]]*60*24</f>
        <v>0</v>
      </c>
      <c r="N78" s="56">
        <f>ResourceEffects[[#This Row],[Time Factor]]*TimeInterval-ResourceEffects[[#This Row],[Min]]*60-ResourceEffects[[#This Row],[Hours]]*60*60-ResourceEffects[[#This Row],[Days]]*60*60*24</f>
        <v>10</v>
      </c>
      <c r="O78" s="26" t="s">
        <v>475</v>
      </c>
      <c r="P78" s="29">
        <f ca="1">INT(RAND()*999999999)</f>
        <v>532041050</v>
      </c>
      <c r="Q78" s="29">
        <f>_xlfn.XLOOKUP(ResourceEffects[[#This Row],[Protocol Name]],ProtocolNamesCol,ProtocolIds,"")</f>
        <v>11300</v>
      </c>
      <c r="R78" s="29">
        <f>ResourceEffects[[#This Row],[Time Factor]]</f>
        <v>10</v>
      </c>
      <c r="S78" s="29">
        <f>ResourceEffects[[#This Row],[Drone ID]]</f>
        <v>0</v>
      </c>
      <c r="T78" s="29">
        <f>_xlfn.XLOOKUP(ResourceEffects[[#This Row],[Resource Name]],ResourceNames,ResourceIds,"")</f>
        <v>5111</v>
      </c>
      <c r="U78" s="29">
        <f>_xlfn.XLOOKUP(ResourceEffects[[#This Row],[Event Type]],EventTypeNames,EventTypeIds,"")</f>
        <v>2</v>
      </c>
      <c r="V78" s="29">
        <f>IF(ResourceEffects[[#This Row],[Is Local]]="Yes",1,0)</f>
        <v>1</v>
      </c>
      <c r="W78" s="29">
        <f>IF(ResourceEffects[[#This Row],[Is Installed]]="Yes",1,0)</f>
        <v>0</v>
      </c>
      <c r="X78" s="29">
        <f>IF(ResourceEffects[[#This Row],[Status]]="Locked",1,0)</f>
        <v>1</v>
      </c>
      <c r="Y78" s="29">
        <f>IF(ResourceEffects[[#This Row],[event_type]]=1,0,1)</f>
        <v>1</v>
      </c>
      <c r="Z78" s="29">
        <f>IF(ResourceEffects[[#This Row],[Use Abundancies]]="Yes",1,0)</f>
        <v>0</v>
      </c>
      <c r="AA78" s="29">
        <f>ResourceEffects[[#This Row],[∆]]</f>
        <v>1</v>
      </c>
    </row>
    <row r="79" spans="1:27" x14ac:dyDescent="0.3">
      <c r="A79" s="33">
        <v>10</v>
      </c>
      <c r="B79" s="27" t="s">
        <v>42</v>
      </c>
      <c r="C79" s="26" t="s">
        <v>435</v>
      </c>
      <c r="D79" s="26">
        <v>1</v>
      </c>
      <c r="E79" s="51" t="s">
        <v>428</v>
      </c>
      <c r="F79" s="27" t="s">
        <v>336</v>
      </c>
      <c r="G79" s="56" t="s">
        <v>471</v>
      </c>
      <c r="H79" s="56">
        <f>0</f>
        <v>0</v>
      </c>
      <c r="I79" s="56" t="str">
        <f>"Yes"</f>
        <v>Yes</v>
      </c>
      <c r="J79" s="56" t="str">
        <f>"No"</f>
        <v>No</v>
      </c>
      <c r="K79" s="56">
        <f>INT(ResourceEffects[[#This Row],[Time Factor]]*TimeInterval/60/60/24)</f>
        <v>0</v>
      </c>
      <c r="L79" s="56">
        <f>INT(ResourceEffects[[#This Row],[Time Factor]]*TimeInterval/60/60)-ResourceEffects[[#This Row],[Days]]*24</f>
        <v>0</v>
      </c>
      <c r="M79" s="56">
        <f>INT(ResourceEffects[[#This Row],[Time Factor]]*TimeInterval/60)-ResourceEffects[[#This Row],[Hours]]*60-ResourceEffects[[#This Row],[Days]]*60*24</f>
        <v>0</v>
      </c>
      <c r="N79" s="56">
        <f>ResourceEffects[[#This Row],[Time Factor]]*TimeInterval-ResourceEffects[[#This Row],[Min]]*60-ResourceEffects[[#This Row],[Hours]]*60*60-ResourceEffects[[#This Row],[Days]]*60*60*24</f>
        <v>10</v>
      </c>
      <c r="O79" s="26" t="s">
        <v>475</v>
      </c>
      <c r="P79" s="29">
        <f ca="1">INT(RAND()*999999999)</f>
        <v>216423933</v>
      </c>
      <c r="Q79" s="29">
        <f>_xlfn.XLOOKUP(ResourceEffects[[#This Row],[Protocol Name]],ProtocolNamesCol,ProtocolIds,"")</f>
        <v>11300</v>
      </c>
      <c r="R79" s="29">
        <f>ResourceEffects[[#This Row],[Time Factor]]</f>
        <v>10</v>
      </c>
      <c r="S79" s="29">
        <f>ResourceEffects[[#This Row],[Drone ID]]</f>
        <v>0</v>
      </c>
      <c r="T79" s="29">
        <f>_xlfn.XLOOKUP(ResourceEffects[[#This Row],[Resource Name]],ResourceNames,ResourceIds,"")</f>
        <v>5111</v>
      </c>
      <c r="U79" s="29">
        <f>_xlfn.XLOOKUP(ResourceEffects[[#This Row],[Event Type]],EventTypeNames,EventTypeIds,"")</f>
        <v>1</v>
      </c>
      <c r="V79" s="29">
        <f>IF(ResourceEffects[[#This Row],[Is Local]]="Yes",1,0)</f>
        <v>1</v>
      </c>
      <c r="W79" s="29">
        <f>IF(ResourceEffects[[#This Row],[Is Installed]]="Yes",1,0)</f>
        <v>0</v>
      </c>
      <c r="X79" s="29">
        <f>IF(ResourceEffects[[#This Row],[Status]]="Locked",1,0)</f>
        <v>0</v>
      </c>
      <c r="Y79" s="29">
        <f>IF(ResourceEffects[[#This Row],[event_type]]=1,0,1)</f>
        <v>0</v>
      </c>
      <c r="Z79" s="29">
        <f>IF(ResourceEffects[[#This Row],[Use Abundancies]]="Yes",1,0)</f>
        <v>0</v>
      </c>
      <c r="AA79" s="29">
        <f>ResourceEffects[[#This Row],[∆]]</f>
        <v>1</v>
      </c>
    </row>
    <row r="80" spans="1:27" x14ac:dyDescent="0.3">
      <c r="A80" s="32">
        <v>11</v>
      </c>
      <c r="B80" s="27" t="s">
        <v>42</v>
      </c>
      <c r="C80" s="26" t="s">
        <v>435</v>
      </c>
      <c r="D80" s="26">
        <v>1</v>
      </c>
      <c r="E80" s="51" t="s">
        <v>428</v>
      </c>
      <c r="F80" s="27" t="s">
        <v>219</v>
      </c>
      <c r="G80" s="56" t="s">
        <v>427</v>
      </c>
      <c r="H80" s="56">
        <f>0</f>
        <v>0</v>
      </c>
      <c r="I80" s="56" t="str">
        <f>"Yes"</f>
        <v>Yes</v>
      </c>
      <c r="J80" s="56" t="str">
        <f>"No"</f>
        <v>No</v>
      </c>
      <c r="K80" s="56">
        <f>INT(ResourceEffects[[#This Row],[Time Factor]]*TimeInterval/60/60/24)</f>
        <v>0</v>
      </c>
      <c r="L80" s="56">
        <f>INT(ResourceEffects[[#This Row],[Time Factor]]*TimeInterval/60/60)-ResourceEffects[[#This Row],[Days]]*24</f>
        <v>0</v>
      </c>
      <c r="M80" s="56">
        <f>INT(ResourceEffects[[#This Row],[Time Factor]]*TimeInterval/60)-ResourceEffects[[#This Row],[Hours]]*60-ResourceEffects[[#This Row],[Days]]*60*24</f>
        <v>0</v>
      </c>
      <c r="N80" s="56">
        <f>ResourceEffects[[#This Row],[Time Factor]]*TimeInterval-ResourceEffects[[#This Row],[Min]]*60-ResourceEffects[[#This Row],[Hours]]*60*60-ResourceEffects[[#This Row],[Days]]*60*60*24</f>
        <v>11</v>
      </c>
      <c r="O80" s="26" t="s">
        <v>474</v>
      </c>
      <c r="P80" s="29">
        <f ca="1">INT(RAND()*999999999)</f>
        <v>309219897</v>
      </c>
      <c r="Q80" s="29">
        <f>_xlfn.XLOOKUP(ResourceEffects[[#This Row],[Protocol Name]],ProtocolNamesCol,ProtocolIds,"")</f>
        <v>11300</v>
      </c>
      <c r="R80" s="29">
        <f>ResourceEffects[[#This Row],[Time Factor]]</f>
        <v>11</v>
      </c>
      <c r="S80" s="29">
        <f>ResourceEffects[[#This Row],[Drone ID]]</f>
        <v>0</v>
      </c>
      <c r="T80" s="29">
        <f>_xlfn.XLOOKUP(ResourceEffects[[#This Row],[Resource Name]],ResourceNames,ResourceIds,"")</f>
        <v>1300</v>
      </c>
      <c r="U80" s="29">
        <f>_xlfn.XLOOKUP(ResourceEffects[[#This Row],[Event Type]],EventTypeNames,EventTypeIds,"")</f>
        <v>1</v>
      </c>
      <c r="V80" s="29">
        <f>IF(ResourceEffects[[#This Row],[Is Local]]="Yes",1,0)</f>
        <v>1</v>
      </c>
      <c r="W80" s="29">
        <f>IF(ResourceEffects[[#This Row],[Is Installed]]="Yes",1,0)</f>
        <v>0</v>
      </c>
      <c r="X80" s="29">
        <f>IF(ResourceEffects[[#This Row],[Status]]="Locked",1,0)</f>
        <v>0</v>
      </c>
      <c r="Y80" s="29">
        <f>IF(ResourceEffects[[#This Row],[event_type]]=1,0,1)</f>
        <v>0</v>
      </c>
      <c r="Z80" s="29">
        <f>IF(ResourceEffects[[#This Row],[Use Abundancies]]="Yes",1,0)</f>
        <v>1</v>
      </c>
      <c r="AA80" s="29">
        <f>ResourceEffects[[#This Row],[∆]]</f>
        <v>1</v>
      </c>
    </row>
    <row r="81" spans="1:27" x14ac:dyDescent="0.3">
      <c r="A81" s="33">
        <v>0</v>
      </c>
      <c r="B81" s="27" t="s">
        <v>44</v>
      </c>
      <c r="C81" s="26" t="s">
        <v>436</v>
      </c>
      <c r="D81" s="26">
        <v>1</v>
      </c>
      <c r="E81" s="51" t="s">
        <v>428</v>
      </c>
      <c r="F81" s="27" t="s">
        <v>336</v>
      </c>
      <c r="G81" s="56" t="s">
        <v>471</v>
      </c>
      <c r="H81" s="56">
        <f>0</f>
        <v>0</v>
      </c>
      <c r="I81" s="56" t="str">
        <f>"Yes"</f>
        <v>Yes</v>
      </c>
      <c r="J81" s="56" t="str">
        <f>"No"</f>
        <v>No</v>
      </c>
      <c r="K81" s="56">
        <f>INT(ResourceEffects[[#This Row],[Time Factor]]*TimeInterval/60/60/24)</f>
        <v>0</v>
      </c>
      <c r="L81" s="56">
        <f>INT(ResourceEffects[[#This Row],[Time Factor]]*TimeInterval/60/60)-ResourceEffects[[#This Row],[Days]]*24</f>
        <v>0</v>
      </c>
      <c r="M81" s="56">
        <f>INT(ResourceEffects[[#This Row],[Time Factor]]*TimeInterval/60)-ResourceEffects[[#This Row],[Hours]]*60-ResourceEffects[[#This Row],[Days]]*60*24</f>
        <v>0</v>
      </c>
      <c r="N81" s="56">
        <f>ResourceEffects[[#This Row],[Time Factor]]*TimeInterval-ResourceEffects[[#This Row],[Min]]*60-ResourceEffects[[#This Row],[Hours]]*60*60-ResourceEffects[[#This Row],[Days]]*60*60*24</f>
        <v>0</v>
      </c>
      <c r="O81" s="26" t="s">
        <v>473</v>
      </c>
      <c r="P81" s="29">
        <f ca="1">INT(RAND()*999999999)</f>
        <v>724472245</v>
      </c>
      <c r="Q81" s="29">
        <f>_xlfn.XLOOKUP(ResourceEffects[[#This Row],[Protocol Name]],ProtocolNamesCol,ProtocolIds,"")</f>
        <v>11310</v>
      </c>
      <c r="R81" s="29">
        <f>ResourceEffects[[#This Row],[Time Factor]]</f>
        <v>0</v>
      </c>
      <c r="S81" s="29">
        <f>ResourceEffects[[#This Row],[Drone ID]]</f>
        <v>0</v>
      </c>
      <c r="T81" s="29">
        <f>_xlfn.XLOOKUP(ResourceEffects[[#This Row],[Resource Name]],ResourceNames,ResourceIds,"")</f>
        <v>5111</v>
      </c>
      <c r="U81" s="29">
        <f>_xlfn.XLOOKUP(ResourceEffects[[#This Row],[Event Type]],EventTypeNames,EventTypeIds,"")</f>
        <v>2</v>
      </c>
      <c r="V81" s="29">
        <f>IF(ResourceEffects[[#This Row],[Is Local]]="Yes",1,0)</f>
        <v>1</v>
      </c>
      <c r="W81" s="29">
        <f>IF(ResourceEffects[[#This Row],[Is Installed]]="Yes",1,0)</f>
        <v>0</v>
      </c>
      <c r="X81" s="29">
        <f>IF(ResourceEffects[[#This Row],[Status]]="Locked",1,0)</f>
        <v>0</v>
      </c>
      <c r="Y81" s="29">
        <f>IF(ResourceEffects[[#This Row],[event_type]]=1,0,1)</f>
        <v>1</v>
      </c>
      <c r="Z81" s="29">
        <f>IF(ResourceEffects[[#This Row],[Use Abundancies]]="Yes",1,0)</f>
        <v>0</v>
      </c>
      <c r="AA81" s="29">
        <f>ResourceEffects[[#This Row],[∆]]</f>
        <v>1</v>
      </c>
    </row>
    <row r="82" spans="1:27" x14ac:dyDescent="0.3">
      <c r="A82" s="33">
        <v>0</v>
      </c>
      <c r="B82" s="27" t="s">
        <v>44</v>
      </c>
      <c r="C82" s="26" t="s">
        <v>435</v>
      </c>
      <c r="D82" s="26">
        <v>1</v>
      </c>
      <c r="E82" s="51" t="s">
        <v>424</v>
      </c>
      <c r="F82" s="27" t="s">
        <v>336</v>
      </c>
      <c r="G82" s="56" t="str">
        <f>"No"</f>
        <v>No</v>
      </c>
      <c r="H82" s="56">
        <f>0</f>
        <v>0</v>
      </c>
      <c r="I82" s="56" t="str">
        <f>"Yes"</f>
        <v>Yes</v>
      </c>
      <c r="J82" s="56" t="str">
        <f>"No"</f>
        <v>No</v>
      </c>
      <c r="K82" s="56">
        <f>INT(ResourceEffects[[#This Row],[Time Factor]]*TimeInterval/60/60/24)</f>
        <v>0</v>
      </c>
      <c r="L82" s="56">
        <f>INT(ResourceEffects[[#This Row],[Time Factor]]*TimeInterval/60/60)-ResourceEffects[[#This Row],[Days]]*24</f>
        <v>0</v>
      </c>
      <c r="M82" s="56">
        <f>INT(ResourceEffects[[#This Row],[Time Factor]]*TimeInterval/60)-ResourceEffects[[#This Row],[Hours]]*60-ResourceEffects[[#This Row],[Days]]*60*24</f>
        <v>0</v>
      </c>
      <c r="N82" s="56">
        <f>ResourceEffects[[#This Row],[Time Factor]]*TimeInterval-ResourceEffects[[#This Row],[Min]]*60-ResourceEffects[[#This Row],[Hours]]*60*60-ResourceEffects[[#This Row],[Days]]*60*60*24</f>
        <v>0</v>
      </c>
      <c r="O82" s="26" t="s">
        <v>473</v>
      </c>
      <c r="P82" s="29">
        <f ca="1">INT(RAND()*999999999)</f>
        <v>388149250</v>
      </c>
      <c r="Q82" s="29">
        <f>_xlfn.XLOOKUP(ResourceEffects[[#This Row],[Protocol Name]],ProtocolNamesCol,ProtocolIds,"")</f>
        <v>11310</v>
      </c>
      <c r="R82" s="29">
        <f>ResourceEffects[[#This Row],[Time Factor]]</f>
        <v>0</v>
      </c>
      <c r="S82" s="29">
        <f>ResourceEffects[[#This Row],[Drone ID]]</f>
        <v>0</v>
      </c>
      <c r="T82" s="29">
        <f>_xlfn.XLOOKUP(ResourceEffects[[#This Row],[Resource Name]],ResourceNames,ResourceIds,"")</f>
        <v>5111</v>
      </c>
      <c r="U82" s="29">
        <f>_xlfn.XLOOKUP(ResourceEffects[[#This Row],[Event Type]],EventTypeNames,EventTypeIds,"")</f>
        <v>1</v>
      </c>
      <c r="V82" s="29">
        <f>IF(ResourceEffects[[#This Row],[Is Local]]="Yes",1,0)</f>
        <v>1</v>
      </c>
      <c r="W82" s="29">
        <f>IF(ResourceEffects[[#This Row],[Is Installed]]="Yes",1,0)</f>
        <v>0</v>
      </c>
      <c r="X82" s="29">
        <f>IF(ResourceEffects[[#This Row],[Status]]="Locked",1,0)</f>
        <v>1</v>
      </c>
      <c r="Y82" s="29">
        <f>IF(ResourceEffects[[#This Row],[event_type]]=1,0,1)</f>
        <v>0</v>
      </c>
      <c r="Z82" s="29">
        <f>IF(ResourceEffects[[#This Row],[Use Abundancies]]="Yes",1,0)</f>
        <v>0</v>
      </c>
      <c r="AA82" s="29">
        <f>ResourceEffects[[#This Row],[∆]]</f>
        <v>1</v>
      </c>
    </row>
    <row r="83" spans="1:27" x14ac:dyDescent="0.3">
      <c r="A83" s="33">
        <v>10</v>
      </c>
      <c r="B83" s="27" t="s">
        <v>44</v>
      </c>
      <c r="C83" s="26" t="s">
        <v>436</v>
      </c>
      <c r="D83" s="26">
        <v>1</v>
      </c>
      <c r="E83" s="51" t="s">
        <v>424</v>
      </c>
      <c r="F83" s="27" t="s">
        <v>336</v>
      </c>
      <c r="G83" s="56" t="str">
        <f>"No"</f>
        <v>No</v>
      </c>
      <c r="H83" s="56">
        <f>0</f>
        <v>0</v>
      </c>
      <c r="I83" s="56" t="str">
        <f>"Yes"</f>
        <v>Yes</v>
      </c>
      <c r="J83" s="56" t="str">
        <f>"No"</f>
        <v>No</v>
      </c>
      <c r="K83" s="56">
        <f>INT(ResourceEffects[[#This Row],[Time Factor]]*TimeInterval/60/60/24)</f>
        <v>0</v>
      </c>
      <c r="L83" s="56">
        <f>INT(ResourceEffects[[#This Row],[Time Factor]]*TimeInterval/60/60)-ResourceEffects[[#This Row],[Days]]*24</f>
        <v>0</v>
      </c>
      <c r="M83" s="56">
        <f>INT(ResourceEffects[[#This Row],[Time Factor]]*TimeInterval/60)-ResourceEffects[[#This Row],[Hours]]*60-ResourceEffects[[#This Row],[Days]]*60*24</f>
        <v>0</v>
      </c>
      <c r="N83" s="56">
        <f>ResourceEffects[[#This Row],[Time Factor]]*TimeInterval-ResourceEffects[[#This Row],[Min]]*60-ResourceEffects[[#This Row],[Hours]]*60*60-ResourceEffects[[#This Row],[Days]]*60*60*24</f>
        <v>10</v>
      </c>
      <c r="O83" s="26" t="s">
        <v>475</v>
      </c>
      <c r="P83" s="29">
        <f ca="1">INT(RAND()*999999999)</f>
        <v>188708864</v>
      </c>
      <c r="Q83" s="29">
        <f>_xlfn.XLOOKUP(ResourceEffects[[#This Row],[Protocol Name]],ProtocolNamesCol,ProtocolIds,"")</f>
        <v>11310</v>
      </c>
      <c r="R83" s="29">
        <f>ResourceEffects[[#This Row],[Time Factor]]</f>
        <v>10</v>
      </c>
      <c r="S83" s="29">
        <f>ResourceEffects[[#This Row],[Drone ID]]</f>
        <v>0</v>
      </c>
      <c r="T83" s="29">
        <f>_xlfn.XLOOKUP(ResourceEffects[[#This Row],[Resource Name]],ResourceNames,ResourceIds,"")</f>
        <v>5111</v>
      </c>
      <c r="U83" s="29">
        <f>_xlfn.XLOOKUP(ResourceEffects[[#This Row],[Event Type]],EventTypeNames,EventTypeIds,"")</f>
        <v>2</v>
      </c>
      <c r="V83" s="29">
        <f>IF(ResourceEffects[[#This Row],[Is Local]]="Yes",1,0)</f>
        <v>1</v>
      </c>
      <c r="W83" s="29">
        <f>IF(ResourceEffects[[#This Row],[Is Installed]]="Yes",1,0)</f>
        <v>0</v>
      </c>
      <c r="X83" s="29">
        <f>IF(ResourceEffects[[#This Row],[Status]]="Locked",1,0)</f>
        <v>1</v>
      </c>
      <c r="Y83" s="29">
        <f>IF(ResourceEffects[[#This Row],[event_type]]=1,0,1)</f>
        <v>1</v>
      </c>
      <c r="Z83" s="29">
        <f>IF(ResourceEffects[[#This Row],[Use Abundancies]]="Yes",1,0)</f>
        <v>0</v>
      </c>
      <c r="AA83" s="29">
        <f>ResourceEffects[[#This Row],[∆]]</f>
        <v>1</v>
      </c>
    </row>
    <row r="84" spans="1:27" x14ac:dyDescent="0.3">
      <c r="A84" s="33">
        <v>10</v>
      </c>
      <c r="B84" s="27" t="s">
        <v>44</v>
      </c>
      <c r="C84" s="26" t="s">
        <v>435</v>
      </c>
      <c r="D84" s="26">
        <v>1</v>
      </c>
      <c r="E84" s="51" t="s">
        <v>428</v>
      </c>
      <c r="F84" s="27" t="s">
        <v>336</v>
      </c>
      <c r="G84" s="56" t="s">
        <v>471</v>
      </c>
      <c r="H84" s="56">
        <f>0</f>
        <v>0</v>
      </c>
      <c r="I84" s="56" t="str">
        <f>"Yes"</f>
        <v>Yes</v>
      </c>
      <c r="J84" s="56" t="str">
        <f>"No"</f>
        <v>No</v>
      </c>
      <c r="K84" s="56">
        <f>INT(ResourceEffects[[#This Row],[Time Factor]]*TimeInterval/60/60/24)</f>
        <v>0</v>
      </c>
      <c r="L84" s="56">
        <f>INT(ResourceEffects[[#This Row],[Time Factor]]*TimeInterval/60/60)-ResourceEffects[[#This Row],[Days]]*24</f>
        <v>0</v>
      </c>
      <c r="M84" s="56">
        <f>INT(ResourceEffects[[#This Row],[Time Factor]]*TimeInterval/60)-ResourceEffects[[#This Row],[Hours]]*60-ResourceEffects[[#This Row],[Days]]*60*24</f>
        <v>0</v>
      </c>
      <c r="N84" s="56">
        <f>ResourceEffects[[#This Row],[Time Factor]]*TimeInterval-ResourceEffects[[#This Row],[Min]]*60-ResourceEffects[[#This Row],[Hours]]*60*60-ResourceEffects[[#This Row],[Days]]*60*60*24</f>
        <v>10</v>
      </c>
      <c r="O84" s="26" t="s">
        <v>475</v>
      </c>
      <c r="P84" s="29">
        <f ca="1">INT(RAND()*999999999)</f>
        <v>164784770</v>
      </c>
      <c r="Q84" s="29">
        <f>_xlfn.XLOOKUP(ResourceEffects[[#This Row],[Protocol Name]],ProtocolNamesCol,ProtocolIds,"")</f>
        <v>11310</v>
      </c>
      <c r="R84" s="29">
        <f>ResourceEffects[[#This Row],[Time Factor]]</f>
        <v>10</v>
      </c>
      <c r="S84" s="29">
        <f>ResourceEffects[[#This Row],[Drone ID]]</f>
        <v>0</v>
      </c>
      <c r="T84" s="29">
        <f>_xlfn.XLOOKUP(ResourceEffects[[#This Row],[Resource Name]],ResourceNames,ResourceIds,"")</f>
        <v>5111</v>
      </c>
      <c r="U84" s="29">
        <f>_xlfn.XLOOKUP(ResourceEffects[[#This Row],[Event Type]],EventTypeNames,EventTypeIds,"")</f>
        <v>1</v>
      </c>
      <c r="V84" s="29">
        <f>IF(ResourceEffects[[#This Row],[Is Local]]="Yes",1,0)</f>
        <v>1</v>
      </c>
      <c r="W84" s="29">
        <f>IF(ResourceEffects[[#This Row],[Is Installed]]="Yes",1,0)</f>
        <v>0</v>
      </c>
      <c r="X84" s="29">
        <f>IF(ResourceEffects[[#This Row],[Status]]="Locked",1,0)</f>
        <v>0</v>
      </c>
      <c r="Y84" s="29">
        <f>IF(ResourceEffects[[#This Row],[event_type]]=1,0,1)</f>
        <v>0</v>
      </c>
      <c r="Z84" s="29">
        <f>IF(ResourceEffects[[#This Row],[Use Abundancies]]="Yes",1,0)</f>
        <v>0</v>
      </c>
      <c r="AA84" s="29">
        <f>ResourceEffects[[#This Row],[∆]]</f>
        <v>1</v>
      </c>
    </row>
    <row r="85" spans="1:27" x14ac:dyDescent="0.3">
      <c r="A85" s="32">
        <v>11</v>
      </c>
      <c r="B85" s="27" t="s">
        <v>44</v>
      </c>
      <c r="C85" s="26" t="s">
        <v>435</v>
      </c>
      <c r="D85" s="26">
        <v>1</v>
      </c>
      <c r="E85" s="51" t="s">
        <v>428</v>
      </c>
      <c r="F85" s="27" t="s">
        <v>221</v>
      </c>
      <c r="G85" s="56" t="s">
        <v>427</v>
      </c>
      <c r="H85" s="56">
        <f>0</f>
        <v>0</v>
      </c>
      <c r="I85" s="56" t="str">
        <f>"Yes"</f>
        <v>Yes</v>
      </c>
      <c r="J85" s="56" t="str">
        <f>"No"</f>
        <v>No</v>
      </c>
      <c r="K85" s="56">
        <f>INT(ResourceEffects[[#This Row],[Time Factor]]*TimeInterval/60/60/24)</f>
        <v>0</v>
      </c>
      <c r="L85" s="56">
        <f>INT(ResourceEffects[[#This Row],[Time Factor]]*TimeInterval/60/60)-ResourceEffects[[#This Row],[Days]]*24</f>
        <v>0</v>
      </c>
      <c r="M85" s="56">
        <f>INT(ResourceEffects[[#This Row],[Time Factor]]*TimeInterval/60)-ResourceEffects[[#This Row],[Hours]]*60-ResourceEffects[[#This Row],[Days]]*60*24</f>
        <v>0</v>
      </c>
      <c r="N85" s="56">
        <f>ResourceEffects[[#This Row],[Time Factor]]*TimeInterval-ResourceEffects[[#This Row],[Min]]*60-ResourceEffects[[#This Row],[Hours]]*60*60-ResourceEffects[[#This Row],[Days]]*60*60*24</f>
        <v>11</v>
      </c>
      <c r="O85" s="26" t="s">
        <v>474</v>
      </c>
      <c r="P85" s="29">
        <f ca="1">INT(RAND()*999999999)</f>
        <v>458880108</v>
      </c>
      <c r="Q85" s="29">
        <f>_xlfn.XLOOKUP(ResourceEffects[[#This Row],[Protocol Name]],ProtocolNamesCol,ProtocolIds,"")</f>
        <v>11310</v>
      </c>
      <c r="R85" s="29">
        <f>ResourceEffects[[#This Row],[Time Factor]]</f>
        <v>11</v>
      </c>
      <c r="S85" s="29">
        <f>ResourceEffects[[#This Row],[Drone ID]]</f>
        <v>0</v>
      </c>
      <c r="T85" s="29">
        <f>_xlfn.XLOOKUP(ResourceEffects[[#This Row],[Resource Name]],ResourceNames,ResourceIds,"")</f>
        <v>1310</v>
      </c>
      <c r="U85" s="29">
        <f>_xlfn.XLOOKUP(ResourceEffects[[#This Row],[Event Type]],EventTypeNames,EventTypeIds,"")</f>
        <v>1</v>
      </c>
      <c r="V85" s="29">
        <f>IF(ResourceEffects[[#This Row],[Is Local]]="Yes",1,0)</f>
        <v>1</v>
      </c>
      <c r="W85" s="29">
        <f>IF(ResourceEffects[[#This Row],[Is Installed]]="Yes",1,0)</f>
        <v>0</v>
      </c>
      <c r="X85" s="29">
        <f>IF(ResourceEffects[[#This Row],[Status]]="Locked",1,0)</f>
        <v>0</v>
      </c>
      <c r="Y85" s="29">
        <f>IF(ResourceEffects[[#This Row],[event_type]]=1,0,1)</f>
        <v>0</v>
      </c>
      <c r="Z85" s="29">
        <f>IF(ResourceEffects[[#This Row],[Use Abundancies]]="Yes",1,0)</f>
        <v>1</v>
      </c>
      <c r="AA85" s="29">
        <f>ResourceEffects[[#This Row],[∆]]</f>
        <v>1</v>
      </c>
    </row>
    <row r="86" spans="1:27" x14ac:dyDescent="0.3">
      <c r="A86" s="33">
        <v>0</v>
      </c>
      <c r="B86" s="27" t="s">
        <v>46</v>
      </c>
      <c r="C86" s="26" t="s">
        <v>436</v>
      </c>
      <c r="D86" s="26">
        <v>1</v>
      </c>
      <c r="E86" s="51" t="s">
        <v>428</v>
      </c>
      <c r="F86" s="27" t="s">
        <v>336</v>
      </c>
      <c r="G86" s="56" t="s">
        <v>471</v>
      </c>
      <c r="H86" s="56">
        <f>0</f>
        <v>0</v>
      </c>
      <c r="I86" s="56" t="str">
        <f>"Yes"</f>
        <v>Yes</v>
      </c>
      <c r="J86" s="56" t="str">
        <f>"No"</f>
        <v>No</v>
      </c>
      <c r="K86" s="56">
        <f>INT(ResourceEffects[[#This Row],[Time Factor]]*TimeInterval/60/60/24)</f>
        <v>0</v>
      </c>
      <c r="L86" s="56">
        <f>INT(ResourceEffects[[#This Row],[Time Factor]]*TimeInterval/60/60)-ResourceEffects[[#This Row],[Days]]*24</f>
        <v>0</v>
      </c>
      <c r="M86" s="56">
        <f>INT(ResourceEffects[[#This Row],[Time Factor]]*TimeInterval/60)-ResourceEffects[[#This Row],[Hours]]*60-ResourceEffects[[#This Row],[Days]]*60*24</f>
        <v>0</v>
      </c>
      <c r="N86" s="56">
        <f>ResourceEffects[[#This Row],[Time Factor]]*TimeInterval-ResourceEffects[[#This Row],[Min]]*60-ResourceEffects[[#This Row],[Hours]]*60*60-ResourceEffects[[#This Row],[Days]]*60*60*24</f>
        <v>0</v>
      </c>
      <c r="O86" s="26" t="s">
        <v>473</v>
      </c>
      <c r="P86" s="29">
        <f ca="1">INT(RAND()*999999999)</f>
        <v>474281825</v>
      </c>
      <c r="Q86" s="29">
        <f>_xlfn.XLOOKUP(ResourceEffects[[#This Row],[Protocol Name]],ProtocolNamesCol,ProtocolIds,"")</f>
        <v>11320</v>
      </c>
      <c r="R86" s="29">
        <f>ResourceEffects[[#This Row],[Time Factor]]</f>
        <v>0</v>
      </c>
      <c r="S86" s="29">
        <f>ResourceEffects[[#This Row],[Drone ID]]</f>
        <v>0</v>
      </c>
      <c r="T86" s="29">
        <f>_xlfn.XLOOKUP(ResourceEffects[[#This Row],[Resource Name]],ResourceNames,ResourceIds,"")</f>
        <v>5111</v>
      </c>
      <c r="U86" s="29">
        <f>_xlfn.XLOOKUP(ResourceEffects[[#This Row],[Event Type]],EventTypeNames,EventTypeIds,"")</f>
        <v>2</v>
      </c>
      <c r="V86" s="29">
        <f>IF(ResourceEffects[[#This Row],[Is Local]]="Yes",1,0)</f>
        <v>1</v>
      </c>
      <c r="W86" s="29">
        <f>IF(ResourceEffects[[#This Row],[Is Installed]]="Yes",1,0)</f>
        <v>0</v>
      </c>
      <c r="X86" s="29">
        <f>IF(ResourceEffects[[#This Row],[Status]]="Locked",1,0)</f>
        <v>0</v>
      </c>
      <c r="Y86" s="29">
        <f>IF(ResourceEffects[[#This Row],[event_type]]=1,0,1)</f>
        <v>1</v>
      </c>
      <c r="Z86" s="29">
        <f>IF(ResourceEffects[[#This Row],[Use Abundancies]]="Yes",1,0)</f>
        <v>0</v>
      </c>
      <c r="AA86" s="29">
        <f>ResourceEffects[[#This Row],[∆]]</f>
        <v>1</v>
      </c>
    </row>
    <row r="87" spans="1:27" x14ac:dyDescent="0.3">
      <c r="A87" s="33">
        <v>0</v>
      </c>
      <c r="B87" s="27" t="s">
        <v>46</v>
      </c>
      <c r="C87" s="26" t="s">
        <v>435</v>
      </c>
      <c r="D87" s="26">
        <v>1</v>
      </c>
      <c r="E87" s="51" t="s">
        <v>424</v>
      </c>
      <c r="F87" s="27" t="s">
        <v>336</v>
      </c>
      <c r="G87" s="56" t="str">
        <f>"No"</f>
        <v>No</v>
      </c>
      <c r="H87" s="56">
        <f>0</f>
        <v>0</v>
      </c>
      <c r="I87" s="56" t="str">
        <f>"Yes"</f>
        <v>Yes</v>
      </c>
      <c r="J87" s="56" t="str">
        <f>"No"</f>
        <v>No</v>
      </c>
      <c r="K87" s="56">
        <f>INT(ResourceEffects[[#This Row],[Time Factor]]*TimeInterval/60/60/24)</f>
        <v>0</v>
      </c>
      <c r="L87" s="56">
        <f>INT(ResourceEffects[[#This Row],[Time Factor]]*TimeInterval/60/60)-ResourceEffects[[#This Row],[Days]]*24</f>
        <v>0</v>
      </c>
      <c r="M87" s="56">
        <f>INT(ResourceEffects[[#This Row],[Time Factor]]*TimeInterval/60)-ResourceEffects[[#This Row],[Hours]]*60-ResourceEffects[[#This Row],[Days]]*60*24</f>
        <v>0</v>
      </c>
      <c r="N87" s="56">
        <f>ResourceEffects[[#This Row],[Time Factor]]*TimeInterval-ResourceEffects[[#This Row],[Min]]*60-ResourceEffects[[#This Row],[Hours]]*60*60-ResourceEffects[[#This Row],[Days]]*60*60*24</f>
        <v>0</v>
      </c>
      <c r="O87" s="26" t="s">
        <v>473</v>
      </c>
      <c r="P87" s="29">
        <f ca="1">INT(RAND()*999999999)</f>
        <v>708791534</v>
      </c>
      <c r="Q87" s="29">
        <f>_xlfn.XLOOKUP(ResourceEffects[[#This Row],[Protocol Name]],ProtocolNamesCol,ProtocolIds,"")</f>
        <v>11320</v>
      </c>
      <c r="R87" s="29">
        <f>ResourceEffects[[#This Row],[Time Factor]]</f>
        <v>0</v>
      </c>
      <c r="S87" s="29">
        <f>ResourceEffects[[#This Row],[Drone ID]]</f>
        <v>0</v>
      </c>
      <c r="T87" s="29">
        <f>_xlfn.XLOOKUP(ResourceEffects[[#This Row],[Resource Name]],ResourceNames,ResourceIds,"")</f>
        <v>5111</v>
      </c>
      <c r="U87" s="29">
        <f>_xlfn.XLOOKUP(ResourceEffects[[#This Row],[Event Type]],EventTypeNames,EventTypeIds,"")</f>
        <v>1</v>
      </c>
      <c r="V87" s="29">
        <f>IF(ResourceEffects[[#This Row],[Is Local]]="Yes",1,0)</f>
        <v>1</v>
      </c>
      <c r="W87" s="29">
        <f>IF(ResourceEffects[[#This Row],[Is Installed]]="Yes",1,0)</f>
        <v>0</v>
      </c>
      <c r="X87" s="29">
        <f>IF(ResourceEffects[[#This Row],[Status]]="Locked",1,0)</f>
        <v>1</v>
      </c>
      <c r="Y87" s="29">
        <f>IF(ResourceEffects[[#This Row],[event_type]]=1,0,1)</f>
        <v>0</v>
      </c>
      <c r="Z87" s="29">
        <f>IF(ResourceEffects[[#This Row],[Use Abundancies]]="Yes",1,0)</f>
        <v>0</v>
      </c>
      <c r="AA87" s="29">
        <f>ResourceEffects[[#This Row],[∆]]</f>
        <v>1</v>
      </c>
    </row>
    <row r="88" spans="1:27" x14ac:dyDescent="0.3">
      <c r="A88" s="33">
        <v>10</v>
      </c>
      <c r="B88" s="27" t="s">
        <v>46</v>
      </c>
      <c r="C88" s="26" t="s">
        <v>436</v>
      </c>
      <c r="D88" s="26">
        <v>1</v>
      </c>
      <c r="E88" s="51" t="s">
        <v>424</v>
      </c>
      <c r="F88" s="27" t="s">
        <v>336</v>
      </c>
      <c r="G88" s="56" t="str">
        <f>"No"</f>
        <v>No</v>
      </c>
      <c r="H88" s="56">
        <f>0</f>
        <v>0</v>
      </c>
      <c r="I88" s="56" t="str">
        <f>"Yes"</f>
        <v>Yes</v>
      </c>
      <c r="J88" s="56" t="str">
        <f>"No"</f>
        <v>No</v>
      </c>
      <c r="K88" s="56">
        <f>INT(ResourceEffects[[#This Row],[Time Factor]]*TimeInterval/60/60/24)</f>
        <v>0</v>
      </c>
      <c r="L88" s="56">
        <f>INT(ResourceEffects[[#This Row],[Time Factor]]*TimeInterval/60/60)-ResourceEffects[[#This Row],[Days]]*24</f>
        <v>0</v>
      </c>
      <c r="M88" s="56">
        <f>INT(ResourceEffects[[#This Row],[Time Factor]]*TimeInterval/60)-ResourceEffects[[#This Row],[Hours]]*60-ResourceEffects[[#This Row],[Days]]*60*24</f>
        <v>0</v>
      </c>
      <c r="N88" s="56">
        <f>ResourceEffects[[#This Row],[Time Factor]]*TimeInterval-ResourceEffects[[#This Row],[Min]]*60-ResourceEffects[[#This Row],[Hours]]*60*60-ResourceEffects[[#This Row],[Days]]*60*60*24</f>
        <v>10</v>
      </c>
      <c r="O88" s="26" t="s">
        <v>475</v>
      </c>
      <c r="P88" s="29">
        <f ca="1">INT(RAND()*999999999)</f>
        <v>74240204</v>
      </c>
      <c r="Q88" s="29">
        <f>_xlfn.XLOOKUP(ResourceEffects[[#This Row],[Protocol Name]],ProtocolNamesCol,ProtocolIds,"")</f>
        <v>11320</v>
      </c>
      <c r="R88" s="29">
        <f>ResourceEffects[[#This Row],[Time Factor]]</f>
        <v>10</v>
      </c>
      <c r="S88" s="29">
        <f>ResourceEffects[[#This Row],[Drone ID]]</f>
        <v>0</v>
      </c>
      <c r="T88" s="29">
        <f>_xlfn.XLOOKUP(ResourceEffects[[#This Row],[Resource Name]],ResourceNames,ResourceIds,"")</f>
        <v>5111</v>
      </c>
      <c r="U88" s="29">
        <f>_xlfn.XLOOKUP(ResourceEffects[[#This Row],[Event Type]],EventTypeNames,EventTypeIds,"")</f>
        <v>2</v>
      </c>
      <c r="V88" s="29">
        <f>IF(ResourceEffects[[#This Row],[Is Local]]="Yes",1,0)</f>
        <v>1</v>
      </c>
      <c r="W88" s="29">
        <f>IF(ResourceEffects[[#This Row],[Is Installed]]="Yes",1,0)</f>
        <v>0</v>
      </c>
      <c r="X88" s="29">
        <f>IF(ResourceEffects[[#This Row],[Status]]="Locked",1,0)</f>
        <v>1</v>
      </c>
      <c r="Y88" s="29">
        <f>IF(ResourceEffects[[#This Row],[event_type]]=1,0,1)</f>
        <v>1</v>
      </c>
      <c r="Z88" s="29">
        <f>IF(ResourceEffects[[#This Row],[Use Abundancies]]="Yes",1,0)</f>
        <v>0</v>
      </c>
      <c r="AA88" s="29">
        <f>ResourceEffects[[#This Row],[∆]]</f>
        <v>1</v>
      </c>
    </row>
    <row r="89" spans="1:27" x14ac:dyDescent="0.3">
      <c r="A89" s="33">
        <v>10</v>
      </c>
      <c r="B89" s="27" t="s">
        <v>46</v>
      </c>
      <c r="C89" s="26" t="s">
        <v>435</v>
      </c>
      <c r="D89" s="26">
        <v>1</v>
      </c>
      <c r="E89" s="51" t="s">
        <v>428</v>
      </c>
      <c r="F89" s="27" t="s">
        <v>336</v>
      </c>
      <c r="G89" s="56" t="s">
        <v>471</v>
      </c>
      <c r="H89" s="56">
        <f>0</f>
        <v>0</v>
      </c>
      <c r="I89" s="56" t="str">
        <f>"Yes"</f>
        <v>Yes</v>
      </c>
      <c r="J89" s="56" t="str">
        <f>"No"</f>
        <v>No</v>
      </c>
      <c r="K89" s="56">
        <f>INT(ResourceEffects[[#This Row],[Time Factor]]*TimeInterval/60/60/24)</f>
        <v>0</v>
      </c>
      <c r="L89" s="56">
        <f>INT(ResourceEffects[[#This Row],[Time Factor]]*TimeInterval/60/60)-ResourceEffects[[#This Row],[Days]]*24</f>
        <v>0</v>
      </c>
      <c r="M89" s="56">
        <f>INT(ResourceEffects[[#This Row],[Time Factor]]*TimeInterval/60)-ResourceEffects[[#This Row],[Hours]]*60-ResourceEffects[[#This Row],[Days]]*60*24</f>
        <v>0</v>
      </c>
      <c r="N89" s="56">
        <f>ResourceEffects[[#This Row],[Time Factor]]*TimeInterval-ResourceEffects[[#This Row],[Min]]*60-ResourceEffects[[#This Row],[Hours]]*60*60-ResourceEffects[[#This Row],[Days]]*60*60*24</f>
        <v>10</v>
      </c>
      <c r="O89" s="26" t="s">
        <v>475</v>
      </c>
      <c r="P89" s="29">
        <f ca="1">INT(RAND()*999999999)</f>
        <v>51330353</v>
      </c>
      <c r="Q89" s="29">
        <f>_xlfn.XLOOKUP(ResourceEffects[[#This Row],[Protocol Name]],ProtocolNamesCol,ProtocolIds,"")</f>
        <v>11320</v>
      </c>
      <c r="R89" s="29">
        <f>ResourceEffects[[#This Row],[Time Factor]]</f>
        <v>10</v>
      </c>
      <c r="S89" s="29">
        <f>ResourceEffects[[#This Row],[Drone ID]]</f>
        <v>0</v>
      </c>
      <c r="T89" s="29">
        <f>_xlfn.XLOOKUP(ResourceEffects[[#This Row],[Resource Name]],ResourceNames,ResourceIds,"")</f>
        <v>5111</v>
      </c>
      <c r="U89" s="29">
        <f>_xlfn.XLOOKUP(ResourceEffects[[#This Row],[Event Type]],EventTypeNames,EventTypeIds,"")</f>
        <v>1</v>
      </c>
      <c r="V89" s="29">
        <f>IF(ResourceEffects[[#This Row],[Is Local]]="Yes",1,0)</f>
        <v>1</v>
      </c>
      <c r="W89" s="29">
        <f>IF(ResourceEffects[[#This Row],[Is Installed]]="Yes",1,0)</f>
        <v>0</v>
      </c>
      <c r="X89" s="29">
        <f>IF(ResourceEffects[[#This Row],[Status]]="Locked",1,0)</f>
        <v>0</v>
      </c>
      <c r="Y89" s="29">
        <f>IF(ResourceEffects[[#This Row],[event_type]]=1,0,1)</f>
        <v>0</v>
      </c>
      <c r="Z89" s="29">
        <f>IF(ResourceEffects[[#This Row],[Use Abundancies]]="Yes",1,0)</f>
        <v>0</v>
      </c>
      <c r="AA89" s="29">
        <f>ResourceEffects[[#This Row],[∆]]</f>
        <v>1</v>
      </c>
    </row>
    <row r="90" spans="1:27" x14ac:dyDescent="0.3">
      <c r="A90" s="32">
        <v>11</v>
      </c>
      <c r="B90" s="27" t="s">
        <v>46</v>
      </c>
      <c r="C90" s="26" t="s">
        <v>435</v>
      </c>
      <c r="D90" s="26">
        <v>1</v>
      </c>
      <c r="E90" s="51" t="s">
        <v>428</v>
      </c>
      <c r="F90" s="27" t="s">
        <v>222</v>
      </c>
      <c r="G90" s="56" t="s">
        <v>427</v>
      </c>
      <c r="H90" s="56">
        <f>0</f>
        <v>0</v>
      </c>
      <c r="I90" s="56" t="str">
        <f>"Yes"</f>
        <v>Yes</v>
      </c>
      <c r="J90" s="56" t="str">
        <f>"No"</f>
        <v>No</v>
      </c>
      <c r="K90" s="56">
        <f>INT(ResourceEffects[[#This Row],[Time Factor]]*TimeInterval/60/60/24)</f>
        <v>0</v>
      </c>
      <c r="L90" s="56">
        <f>INT(ResourceEffects[[#This Row],[Time Factor]]*TimeInterval/60/60)-ResourceEffects[[#This Row],[Days]]*24</f>
        <v>0</v>
      </c>
      <c r="M90" s="56">
        <f>INT(ResourceEffects[[#This Row],[Time Factor]]*TimeInterval/60)-ResourceEffects[[#This Row],[Hours]]*60-ResourceEffects[[#This Row],[Days]]*60*24</f>
        <v>0</v>
      </c>
      <c r="N90" s="56">
        <f>ResourceEffects[[#This Row],[Time Factor]]*TimeInterval-ResourceEffects[[#This Row],[Min]]*60-ResourceEffects[[#This Row],[Hours]]*60*60-ResourceEffects[[#This Row],[Days]]*60*60*24</f>
        <v>11</v>
      </c>
      <c r="O90" s="26" t="s">
        <v>474</v>
      </c>
      <c r="P90" s="29">
        <f ca="1">INT(RAND()*999999999)</f>
        <v>104417400</v>
      </c>
      <c r="Q90" s="29">
        <f>_xlfn.XLOOKUP(ResourceEffects[[#This Row],[Protocol Name]],ProtocolNamesCol,ProtocolIds,"")</f>
        <v>11320</v>
      </c>
      <c r="R90" s="29">
        <f>ResourceEffects[[#This Row],[Time Factor]]</f>
        <v>11</v>
      </c>
      <c r="S90" s="29">
        <f>ResourceEffects[[#This Row],[Drone ID]]</f>
        <v>0</v>
      </c>
      <c r="T90" s="29">
        <f>_xlfn.XLOOKUP(ResourceEffects[[#This Row],[Resource Name]],ResourceNames,ResourceIds,"")</f>
        <v>1320</v>
      </c>
      <c r="U90" s="29">
        <f>_xlfn.XLOOKUP(ResourceEffects[[#This Row],[Event Type]],EventTypeNames,EventTypeIds,"")</f>
        <v>1</v>
      </c>
      <c r="V90" s="29">
        <f>IF(ResourceEffects[[#This Row],[Is Local]]="Yes",1,0)</f>
        <v>1</v>
      </c>
      <c r="W90" s="29">
        <f>IF(ResourceEffects[[#This Row],[Is Installed]]="Yes",1,0)</f>
        <v>0</v>
      </c>
      <c r="X90" s="29">
        <f>IF(ResourceEffects[[#This Row],[Status]]="Locked",1,0)</f>
        <v>0</v>
      </c>
      <c r="Y90" s="29">
        <f>IF(ResourceEffects[[#This Row],[event_type]]=1,0,1)</f>
        <v>0</v>
      </c>
      <c r="Z90" s="29">
        <f>IF(ResourceEffects[[#This Row],[Use Abundancies]]="Yes",1,0)</f>
        <v>1</v>
      </c>
      <c r="AA90" s="29">
        <f>ResourceEffects[[#This Row],[∆]]</f>
        <v>1</v>
      </c>
    </row>
    <row r="91" spans="1:27" x14ac:dyDescent="0.3">
      <c r="A91" s="33">
        <v>0</v>
      </c>
      <c r="B91" s="27" t="s">
        <v>48</v>
      </c>
      <c r="C91" s="26" t="s">
        <v>436</v>
      </c>
      <c r="D91" s="26">
        <v>1</v>
      </c>
      <c r="E91" s="51" t="s">
        <v>428</v>
      </c>
      <c r="F91" s="27" t="s">
        <v>336</v>
      </c>
      <c r="G91" s="56" t="s">
        <v>471</v>
      </c>
      <c r="H91" s="56">
        <f>0</f>
        <v>0</v>
      </c>
      <c r="I91" s="56" t="str">
        <f>"Yes"</f>
        <v>Yes</v>
      </c>
      <c r="J91" s="56" t="str">
        <f>"No"</f>
        <v>No</v>
      </c>
      <c r="K91" s="56">
        <f>INT(ResourceEffects[[#This Row],[Time Factor]]*TimeInterval/60/60/24)</f>
        <v>0</v>
      </c>
      <c r="L91" s="56">
        <f>INT(ResourceEffects[[#This Row],[Time Factor]]*TimeInterval/60/60)-ResourceEffects[[#This Row],[Days]]*24</f>
        <v>0</v>
      </c>
      <c r="M91" s="56">
        <f>INT(ResourceEffects[[#This Row],[Time Factor]]*TimeInterval/60)-ResourceEffects[[#This Row],[Hours]]*60-ResourceEffects[[#This Row],[Days]]*60*24</f>
        <v>0</v>
      </c>
      <c r="N91" s="56">
        <f>ResourceEffects[[#This Row],[Time Factor]]*TimeInterval-ResourceEffects[[#This Row],[Min]]*60-ResourceEffects[[#This Row],[Hours]]*60*60-ResourceEffects[[#This Row],[Days]]*60*60*24</f>
        <v>0</v>
      </c>
      <c r="O91" s="26" t="s">
        <v>473</v>
      </c>
      <c r="P91" s="29">
        <f ca="1">INT(RAND()*999999999)</f>
        <v>921347736</v>
      </c>
      <c r="Q91" s="29">
        <f>_xlfn.XLOOKUP(ResourceEffects[[#This Row],[Protocol Name]],ProtocolNamesCol,ProtocolIds,"")</f>
        <v>11330</v>
      </c>
      <c r="R91" s="29">
        <f>ResourceEffects[[#This Row],[Time Factor]]</f>
        <v>0</v>
      </c>
      <c r="S91" s="29">
        <f>ResourceEffects[[#This Row],[Drone ID]]</f>
        <v>0</v>
      </c>
      <c r="T91" s="29">
        <f>_xlfn.XLOOKUP(ResourceEffects[[#This Row],[Resource Name]],ResourceNames,ResourceIds,"")</f>
        <v>5111</v>
      </c>
      <c r="U91" s="29">
        <f>_xlfn.XLOOKUP(ResourceEffects[[#This Row],[Event Type]],EventTypeNames,EventTypeIds,"")</f>
        <v>2</v>
      </c>
      <c r="V91" s="29">
        <f>IF(ResourceEffects[[#This Row],[Is Local]]="Yes",1,0)</f>
        <v>1</v>
      </c>
      <c r="W91" s="29">
        <f>IF(ResourceEffects[[#This Row],[Is Installed]]="Yes",1,0)</f>
        <v>0</v>
      </c>
      <c r="X91" s="29">
        <f>IF(ResourceEffects[[#This Row],[Status]]="Locked",1,0)</f>
        <v>0</v>
      </c>
      <c r="Y91" s="29">
        <f>IF(ResourceEffects[[#This Row],[event_type]]=1,0,1)</f>
        <v>1</v>
      </c>
      <c r="Z91" s="29">
        <f>IF(ResourceEffects[[#This Row],[Use Abundancies]]="Yes",1,0)</f>
        <v>0</v>
      </c>
      <c r="AA91" s="29">
        <f>ResourceEffects[[#This Row],[∆]]</f>
        <v>1</v>
      </c>
    </row>
    <row r="92" spans="1:27" x14ac:dyDescent="0.3">
      <c r="A92" s="33">
        <v>0</v>
      </c>
      <c r="B92" s="27" t="s">
        <v>48</v>
      </c>
      <c r="C92" s="26" t="s">
        <v>435</v>
      </c>
      <c r="D92" s="26">
        <v>1</v>
      </c>
      <c r="E92" s="51" t="s">
        <v>424</v>
      </c>
      <c r="F92" s="27" t="s">
        <v>336</v>
      </c>
      <c r="G92" s="56" t="str">
        <f>"No"</f>
        <v>No</v>
      </c>
      <c r="H92" s="56">
        <f>0</f>
        <v>0</v>
      </c>
      <c r="I92" s="56" t="str">
        <f>"Yes"</f>
        <v>Yes</v>
      </c>
      <c r="J92" s="56" t="str">
        <f>"No"</f>
        <v>No</v>
      </c>
      <c r="K92" s="56">
        <f>INT(ResourceEffects[[#This Row],[Time Factor]]*TimeInterval/60/60/24)</f>
        <v>0</v>
      </c>
      <c r="L92" s="56">
        <f>INT(ResourceEffects[[#This Row],[Time Factor]]*TimeInterval/60/60)-ResourceEffects[[#This Row],[Days]]*24</f>
        <v>0</v>
      </c>
      <c r="M92" s="56">
        <f>INT(ResourceEffects[[#This Row],[Time Factor]]*TimeInterval/60)-ResourceEffects[[#This Row],[Hours]]*60-ResourceEffects[[#This Row],[Days]]*60*24</f>
        <v>0</v>
      </c>
      <c r="N92" s="56">
        <f>ResourceEffects[[#This Row],[Time Factor]]*TimeInterval-ResourceEffects[[#This Row],[Min]]*60-ResourceEffects[[#This Row],[Hours]]*60*60-ResourceEffects[[#This Row],[Days]]*60*60*24</f>
        <v>0</v>
      </c>
      <c r="O92" s="26" t="s">
        <v>473</v>
      </c>
      <c r="P92" s="29">
        <f ca="1">INT(RAND()*999999999)</f>
        <v>860167176</v>
      </c>
      <c r="Q92" s="29">
        <f>_xlfn.XLOOKUP(ResourceEffects[[#This Row],[Protocol Name]],ProtocolNamesCol,ProtocolIds,"")</f>
        <v>11330</v>
      </c>
      <c r="R92" s="29">
        <f>ResourceEffects[[#This Row],[Time Factor]]</f>
        <v>0</v>
      </c>
      <c r="S92" s="29">
        <f>ResourceEffects[[#This Row],[Drone ID]]</f>
        <v>0</v>
      </c>
      <c r="T92" s="29">
        <f>_xlfn.XLOOKUP(ResourceEffects[[#This Row],[Resource Name]],ResourceNames,ResourceIds,"")</f>
        <v>5111</v>
      </c>
      <c r="U92" s="29">
        <f>_xlfn.XLOOKUP(ResourceEffects[[#This Row],[Event Type]],EventTypeNames,EventTypeIds,"")</f>
        <v>1</v>
      </c>
      <c r="V92" s="29">
        <f>IF(ResourceEffects[[#This Row],[Is Local]]="Yes",1,0)</f>
        <v>1</v>
      </c>
      <c r="W92" s="29">
        <f>IF(ResourceEffects[[#This Row],[Is Installed]]="Yes",1,0)</f>
        <v>0</v>
      </c>
      <c r="X92" s="29">
        <f>IF(ResourceEffects[[#This Row],[Status]]="Locked",1,0)</f>
        <v>1</v>
      </c>
      <c r="Y92" s="29">
        <f>IF(ResourceEffects[[#This Row],[event_type]]=1,0,1)</f>
        <v>0</v>
      </c>
      <c r="Z92" s="29">
        <f>IF(ResourceEffects[[#This Row],[Use Abundancies]]="Yes",1,0)</f>
        <v>0</v>
      </c>
      <c r="AA92" s="29">
        <f>ResourceEffects[[#This Row],[∆]]</f>
        <v>1</v>
      </c>
    </row>
    <row r="93" spans="1:27" x14ac:dyDescent="0.3">
      <c r="A93" s="33">
        <v>10</v>
      </c>
      <c r="B93" s="27" t="s">
        <v>48</v>
      </c>
      <c r="C93" s="26" t="s">
        <v>436</v>
      </c>
      <c r="D93" s="26">
        <v>1</v>
      </c>
      <c r="E93" s="51" t="s">
        <v>424</v>
      </c>
      <c r="F93" s="27" t="s">
        <v>336</v>
      </c>
      <c r="G93" s="56" t="str">
        <f>"No"</f>
        <v>No</v>
      </c>
      <c r="H93" s="56">
        <f>0</f>
        <v>0</v>
      </c>
      <c r="I93" s="56" t="str">
        <f>"Yes"</f>
        <v>Yes</v>
      </c>
      <c r="J93" s="56" t="str">
        <f>"No"</f>
        <v>No</v>
      </c>
      <c r="K93" s="56">
        <f>INT(ResourceEffects[[#This Row],[Time Factor]]*TimeInterval/60/60/24)</f>
        <v>0</v>
      </c>
      <c r="L93" s="56">
        <f>INT(ResourceEffects[[#This Row],[Time Factor]]*TimeInterval/60/60)-ResourceEffects[[#This Row],[Days]]*24</f>
        <v>0</v>
      </c>
      <c r="M93" s="56">
        <f>INT(ResourceEffects[[#This Row],[Time Factor]]*TimeInterval/60)-ResourceEffects[[#This Row],[Hours]]*60-ResourceEffects[[#This Row],[Days]]*60*24</f>
        <v>0</v>
      </c>
      <c r="N93" s="56">
        <f>ResourceEffects[[#This Row],[Time Factor]]*TimeInterval-ResourceEffects[[#This Row],[Min]]*60-ResourceEffects[[#This Row],[Hours]]*60*60-ResourceEffects[[#This Row],[Days]]*60*60*24</f>
        <v>10</v>
      </c>
      <c r="O93" s="26" t="s">
        <v>475</v>
      </c>
      <c r="P93" s="29">
        <f ca="1">INT(RAND()*999999999)</f>
        <v>803142461</v>
      </c>
      <c r="Q93" s="29">
        <f>_xlfn.XLOOKUP(ResourceEffects[[#This Row],[Protocol Name]],ProtocolNamesCol,ProtocolIds,"")</f>
        <v>11330</v>
      </c>
      <c r="R93" s="29">
        <f>ResourceEffects[[#This Row],[Time Factor]]</f>
        <v>10</v>
      </c>
      <c r="S93" s="29">
        <f>ResourceEffects[[#This Row],[Drone ID]]</f>
        <v>0</v>
      </c>
      <c r="T93" s="29">
        <f>_xlfn.XLOOKUP(ResourceEffects[[#This Row],[Resource Name]],ResourceNames,ResourceIds,"")</f>
        <v>5111</v>
      </c>
      <c r="U93" s="29">
        <f>_xlfn.XLOOKUP(ResourceEffects[[#This Row],[Event Type]],EventTypeNames,EventTypeIds,"")</f>
        <v>2</v>
      </c>
      <c r="V93" s="29">
        <f>IF(ResourceEffects[[#This Row],[Is Local]]="Yes",1,0)</f>
        <v>1</v>
      </c>
      <c r="W93" s="29">
        <f>IF(ResourceEffects[[#This Row],[Is Installed]]="Yes",1,0)</f>
        <v>0</v>
      </c>
      <c r="X93" s="29">
        <f>IF(ResourceEffects[[#This Row],[Status]]="Locked",1,0)</f>
        <v>1</v>
      </c>
      <c r="Y93" s="29">
        <f>IF(ResourceEffects[[#This Row],[event_type]]=1,0,1)</f>
        <v>1</v>
      </c>
      <c r="Z93" s="29">
        <f>IF(ResourceEffects[[#This Row],[Use Abundancies]]="Yes",1,0)</f>
        <v>0</v>
      </c>
      <c r="AA93" s="29">
        <f>ResourceEffects[[#This Row],[∆]]</f>
        <v>1</v>
      </c>
    </row>
    <row r="94" spans="1:27" x14ac:dyDescent="0.3">
      <c r="A94" s="33">
        <v>10</v>
      </c>
      <c r="B94" s="27" t="s">
        <v>48</v>
      </c>
      <c r="C94" s="26" t="s">
        <v>435</v>
      </c>
      <c r="D94" s="26">
        <v>1</v>
      </c>
      <c r="E94" s="51" t="s">
        <v>428</v>
      </c>
      <c r="F94" s="27" t="s">
        <v>336</v>
      </c>
      <c r="G94" s="56" t="s">
        <v>471</v>
      </c>
      <c r="H94" s="56">
        <f>0</f>
        <v>0</v>
      </c>
      <c r="I94" s="56" t="str">
        <f>"Yes"</f>
        <v>Yes</v>
      </c>
      <c r="J94" s="56" t="str">
        <f>"No"</f>
        <v>No</v>
      </c>
      <c r="K94" s="56">
        <f>INT(ResourceEffects[[#This Row],[Time Factor]]*TimeInterval/60/60/24)</f>
        <v>0</v>
      </c>
      <c r="L94" s="56">
        <f>INT(ResourceEffects[[#This Row],[Time Factor]]*TimeInterval/60/60)-ResourceEffects[[#This Row],[Days]]*24</f>
        <v>0</v>
      </c>
      <c r="M94" s="56">
        <f>INT(ResourceEffects[[#This Row],[Time Factor]]*TimeInterval/60)-ResourceEffects[[#This Row],[Hours]]*60-ResourceEffects[[#This Row],[Days]]*60*24</f>
        <v>0</v>
      </c>
      <c r="N94" s="56">
        <f>ResourceEffects[[#This Row],[Time Factor]]*TimeInterval-ResourceEffects[[#This Row],[Min]]*60-ResourceEffects[[#This Row],[Hours]]*60*60-ResourceEffects[[#This Row],[Days]]*60*60*24</f>
        <v>10</v>
      </c>
      <c r="O94" s="26" t="s">
        <v>475</v>
      </c>
      <c r="P94" s="29">
        <f ca="1">INT(RAND()*999999999)</f>
        <v>727319768</v>
      </c>
      <c r="Q94" s="29">
        <f>_xlfn.XLOOKUP(ResourceEffects[[#This Row],[Protocol Name]],ProtocolNamesCol,ProtocolIds,"")</f>
        <v>11330</v>
      </c>
      <c r="R94" s="29">
        <f>ResourceEffects[[#This Row],[Time Factor]]</f>
        <v>10</v>
      </c>
      <c r="S94" s="29">
        <f>ResourceEffects[[#This Row],[Drone ID]]</f>
        <v>0</v>
      </c>
      <c r="T94" s="29">
        <f>_xlfn.XLOOKUP(ResourceEffects[[#This Row],[Resource Name]],ResourceNames,ResourceIds,"")</f>
        <v>5111</v>
      </c>
      <c r="U94" s="29">
        <f>_xlfn.XLOOKUP(ResourceEffects[[#This Row],[Event Type]],EventTypeNames,EventTypeIds,"")</f>
        <v>1</v>
      </c>
      <c r="V94" s="29">
        <f>IF(ResourceEffects[[#This Row],[Is Local]]="Yes",1,0)</f>
        <v>1</v>
      </c>
      <c r="W94" s="29">
        <f>IF(ResourceEffects[[#This Row],[Is Installed]]="Yes",1,0)</f>
        <v>0</v>
      </c>
      <c r="X94" s="29">
        <f>IF(ResourceEffects[[#This Row],[Status]]="Locked",1,0)</f>
        <v>0</v>
      </c>
      <c r="Y94" s="29">
        <f>IF(ResourceEffects[[#This Row],[event_type]]=1,0,1)</f>
        <v>0</v>
      </c>
      <c r="Z94" s="29">
        <f>IF(ResourceEffects[[#This Row],[Use Abundancies]]="Yes",1,0)</f>
        <v>0</v>
      </c>
      <c r="AA94" s="29">
        <f>ResourceEffects[[#This Row],[∆]]</f>
        <v>1</v>
      </c>
    </row>
    <row r="95" spans="1:27" x14ac:dyDescent="0.3">
      <c r="A95" s="32">
        <v>11</v>
      </c>
      <c r="B95" s="27" t="s">
        <v>48</v>
      </c>
      <c r="C95" s="26" t="s">
        <v>435</v>
      </c>
      <c r="D95" s="26">
        <v>1</v>
      </c>
      <c r="E95" s="51" t="s">
        <v>428</v>
      </c>
      <c r="F95" s="27" t="s">
        <v>223</v>
      </c>
      <c r="G95" s="56" t="s">
        <v>427</v>
      </c>
      <c r="H95" s="56">
        <f>0</f>
        <v>0</v>
      </c>
      <c r="I95" s="56" t="str">
        <f>"Yes"</f>
        <v>Yes</v>
      </c>
      <c r="J95" s="56" t="str">
        <f>"No"</f>
        <v>No</v>
      </c>
      <c r="K95" s="56">
        <f>INT(ResourceEffects[[#This Row],[Time Factor]]*TimeInterval/60/60/24)</f>
        <v>0</v>
      </c>
      <c r="L95" s="56">
        <f>INT(ResourceEffects[[#This Row],[Time Factor]]*TimeInterval/60/60)-ResourceEffects[[#This Row],[Days]]*24</f>
        <v>0</v>
      </c>
      <c r="M95" s="56">
        <f>INT(ResourceEffects[[#This Row],[Time Factor]]*TimeInterval/60)-ResourceEffects[[#This Row],[Hours]]*60-ResourceEffects[[#This Row],[Days]]*60*24</f>
        <v>0</v>
      </c>
      <c r="N95" s="56">
        <f>ResourceEffects[[#This Row],[Time Factor]]*TimeInterval-ResourceEffects[[#This Row],[Min]]*60-ResourceEffects[[#This Row],[Hours]]*60*60-ResourceEffects[[#This Row],[Days]]*60*60*24</f>
        <v>11</v>
      </c>
      <c r="O95" s="26" t="s">
        <v>474</v>
      </c>
      <c r="P95" s="29">
        <f ca="1">INT(RAND()*999999999)</f>
        <v>880753463</v>
      </c>
      <c r="Q95" s="29">
        <f>_xlfn.XLOOKUP(ResourceEffects[[#This Row],[Protocol Name]],ProtocolNamesCol,ProtocolIds,"")</f>
        <v>11330</v>
      </c>
      <c r="R95" s="29">
        <f>ResourceEffects[[#This Row],[Time Factor]]</f>
        <v>11</v>
      </c>
      <c r="S95" s="29">
        <f>ResourceEffects[[#This Row],[Drone ID]]</f>
        <v>0</v>
      </c>
      <c r="T95" s="29">
        <f>_xlfn.XLOOKUP(ResourceEffects[[#This Row],[Resource Name]],ResourceNames,ResourceIds,"")</f>
        <v>1330</v>
      </c>
      <c r="U95" s="29">
        <f>_xlfn.XLOOKUP(ResourceEffects[[#This Row],[Event Type]],EventTypeNames,EventTypeIds,"")</f>
        <v>1</v>
      </c>
      <c r="V95" s="29">
        <f>IF(ResourceEffects[[#This Row],[Is Local]]="Yes",1,0)</f>
        <v>1</v>
      </c>
      <c r="W95" s="29">
        <f>IF(ResourceEffects[[#This Row],[Is Installed]]="Yes",1,0)</f>
        <v>0</v>
      </c>
      <c r="X95" s="29">
        <f>IF(ResourceEffects[[#This Row],[Status]]="Locked",1,0)</f>
        <v>0</v>
      </c>
      <c r="Y95" s="29">
        <f>IF(ResourceEffects[[#This Row],[event_type]]=1,0,1)</f>
        <v>0</v>
      </c>
      <c r="Z95" s="29">
        <f>IF(ResourceEffects[[#This Row],[Use Abundancies]]="Yes",1,0)</f>
        <v>1</v>
      </c>
      <c r="AA95" s="29">
        <f>ResourceEffects[[#This Row],[∆]]</f>
        <v>1</v>
      </c>
    </row>
    <row r="96" spans="1:27" x14ac:dyDescent="0.3">
      <c r="A96" s="33">
        <v>0</v>
      </c>
      <c r="B96" s="27" t="s">
        <v>50</v>
      </c>
      <c r="C96" s="26" t="s">
        <v>436</v>
      </c>
      <c r="D96" s="26">
        <v>1</v>
      </c>
      <c r="E96" s="51" t="s">
        <v>428</v>
      </c>
      <c r="F96" s="27" t="s">
        <v>336</v>
      </c>
      <c r="G96" s="56" t="s">
        <v>471</v>
      </c>
      <c r="H96" s="56">
        <f>0</f>
        <v>0</v>
      </c>
      <c r="I96" s="56" t="str">
        <f>"Yes"</f>
        <v>Yes</v>
      </c>
      <c r="J96" s="56" t="str">
        <f>"No"</f>
        <v>No</v>
      </c>
      <c r="K96" s="56">
        <f>INT(ResourceEffects[[#This Row],[Time Factor]]*TimeInterval/60/60/24)</f>
        <v>0</v>
      </c>
      <c r="L96" s="56">
        <f>INT(ResourceEffects[[#This Row],[Time Factor]]*TimeInterval/60/60)-ResourceEffects[[#This Row],[Days]]*24</f>
        <v>0</v>
      </c>
      <c r="M96" s="56">
        <f>INT(ResourceEffects[[#This Row],[Time Factor]]*TimeInterval/60)-ResourceEffects[[#This Row],[Hours]]*60-ResourceEffects[[#This Row],[Days]]*60*24</f>
        <v>0</v>
      </c>
      <c r="N96" s="56">
        <f>ResourceEffects[[#This Row],[Time Factor]]*TimeInterval-ResourceEffects[[#This Row],[Min]]*60-ResourceEffects[[#This Row],[Hours]]*60*60-ResourceEffects[[#This Row],[Days]]*60*60*24</f>
        <v>0</v>
      </c>
      <c r="O96" s="26" t="s">
        <v>473</v>
      </c>
      <c r="P96" s="29">
        <f ca="1">INT(RAND()*999999999)</f>
        <v>844683208</v>
      </c>
      <c r="Q96" s="29">
        <f>_xlfn.XLOOKUP(ResourceEffects[[#This Row],[Protocol Name]],ProtocolNamesCol,ProtocolIds,"")</f>
        <v>11400</v>
      </c>
      <c r="R96" s="29">
        <f>ResourceEffects[[#This Row],[Time Factor]]</f>
        <v>0</v>
      </c>
      <c r="S96" s="29">
        <f>ResourceEffects[[#This Row],[Drone ID]]</f>
        <v>0</v>
      </c>
      <c r="T96" s="29">
        <f>_xlfn.XLOOKUP(ResourceEffects[[#This Row],[Resource Name]],ResourceNames,ResourceIds,"")</f>
        <v>5111</v>
      </c>
      <c r="U96" s="29">
        <f>_xlfn.XLOOKUP(ResourceEffects[[#This Row],[Event Type]],EventTypeNames,EventTypeIds,"")</f>
        <v>2</v>
      </c>
      <c r="V96" s="29">
        <f>IF(ResourceEffects[[#This Row],[Is Local]]="Yes",1,0)</f>
        <v>1</v>
      </c>
      <c r="W96" s="29">
        <f>IF(ResourceEffects[[#This Row],[Is Installed]]="Yes",1,0)</f>
        <v>0</v>
      </c>
      <c r="X96" s="29">
        <f>IF(ResourceEffects[[#This Row],[Status]]="Locked",1,0)</f>
        <v>0</v>
      </c>
      <c r="Y96" s="29">
        <f>IF(ResourceEffects[[#This Row],[event_type]]=1,0,1)</f>
        <v>1</v>
      </c>
      <c r="Z96" s="29">
        <f>IF(ResourceEffects[[#This Row],[Use Abundancies]]="Yes",1,0)</f>
        <v>0</v>
      </c>
      <c r="AA96" s="29">
        <f>ResourceEffects[[#This Row],[∆]]</f>
        <v>1</v>
      </c>
    </row>
    <row r="97" spans="1:27" x14ac:dyDescent="0.3">
      <c r="A97" s="33">
        <v>0</v>
      </c>
      <c r="B97" s="27" t="s">
        <v>50</v>
      </c>
      <c r="C97" s="26" t="s">
        <v>435</v>
      </c>
      <c r="D97" s="26">
        <v>1</v>
      </c>
      <c r="E97" s="51" t="s">
        <v>424</v>
      </c>
      <c r="F97" s="27" t="s">
        <v>336</v>
      </c>
      <c r="G97" s="56" t="str">
        <f>"No"</f>
        <v>No</v>
      </c>
      <c r="H97" s="56">
        <f>0</f>
        <v>0</v>
      </c>
      <c r="I97" s="56" t="str">
        <f>"Yes"</f>
        <v>Yes</v>
      </c>
      <c r="J97" s="56" t="str">
        <f>"No"</f>
        <v>No</v>
      </c>
      <c r="K97" s="56">
        <f>INT(ResourceEffects[[#This Row],[Time Factor]]*TimeInterval/60/60/24)</f>
        <v>0</v>
      </c>
      <c r="L97" s="56">
        <f>INT(ResourceEffects[[#This Row],[Time Factor]]*TimeInterval/60/60)-ResourceEffects[[#This Row],[Days]]*24</f>
        <v>0</v>
      </c>
      <c r="M97" s="56">
        <f>INT(ResourceEffects[[#This Row],[Time Factor]]*TimeInterval/60)-ResourceEffects[[#This Row],[Hours]]*60-ResourceEffects[[#This Row],[Days]]*60*24</f>
        <v>0</v>
      </c>
      <c r="N97" s="56">
        <f>ResourceEffects[[#This Row],[Time Factor]]*TimeInterval-ResourceEffects[[#This Row],[Min]]*60-ResourceEffects[[#This Row],[Hours]]*60*60-ResourceEffects[[#This Row],[Days]]*60*60*24</f>
        <v>0</v>
      </c>
      <c r="O97" s="26" t="s">
        <v>473</v>
      </c>
      <c r="P97" s="29">
        <f ca="1">INT(RAND()*999999999)</f>
        <v>800814202</v>
      </c>
      <c r="Q97" s="29">
        <f>_xlfn.XLOOKUP(ResourceEffects[[#This Row],[Protocol Name]],ProtocolNamesCol,ProtocolIds,"")</f>
        <v>11400</v>
      </c>
      <c r="R97" s="29">
        <f>ResourceEffects[[#This Row],[Time Factor]]</f>
        <v>0</v>
      </c>
      <c r="S97" s="29">
        <f>ResourceEffects[[#This Row],[Drone ID]]</f>
        <v>0</v>
      </c>
      <c r="T97" s="29">
        <f>_xlfn.XLOOKUP(ResourceEffects[[#This Row],[Resource Name]],ResourceNames,ResourceIds,"")</f>
        <v>5111</v>
      </c>
      <c r="U97" s="29">
        <f>_xlfn.XLOOKUP(ResourceEffects[[#This Row],[Event Type]],EventTypeNames,EventTypeIds,"")</f>
        <v>1</v>
      </c>
      <c r="V97" s="29">
        <f>IF(ResourceEffects[[#This Row],[Is Local]]="Yes",1,0)</f>
        <v>1</v>
      </c>
      <c r="W97" s="29">
        <f>IF(ResourceEffects[[#This Row],[Is Installed]]="Yes",1,0)</f>
        <v>0</v>
      </c>
      <c r="X97" s="29">
        <f>IF(ResourceEffects[[#This Row],[Status]]="Locked",1,0)</f>
        <v>1</v>
      </c>
      <c r="Y97" s="29">
        <f>IF(ResourceEffects[[#This Row],[event_type]]=1,0,1)</f>
        <v>0</v>
      </c>
      <c r="Z97" s="29">
        <f>IF(ResourceEffects[[#This Row],[Use Abundancies]]="Yes",1,0)</f>
        <v>0</v>
      </c>
      <c r="AA97" s="29">
        <f>ResourceEffects[[#This Row],[∆]]</f>
        <v>1</v>
      </c>
    </row>
    <row r="98" spans="1:27" x14ac:dyDescent="0.3">
      <c r="A98" s="33">
        <v>10</v>
      </c>
      <c r="B98" s="27" t="s">
        <v>50</v>
      </c>
      <c r="C98" s="26" t="s">
        <v>436</v>
      </c>
      <c r="D98" s="26">
        <v>1</v>
      </c>
      <c r="E98" s="51" t="s">
        <v>424</v>
      </c>
      <c r="F98" s="27" t="s">
        <v>336</v>
      </c>
      <c r="G98" s="56" t="str">
        <f>"No"</f>
        <v>No</v>
      </c>
      <c r="H98" s="56">
        <f>0</f>
        <v>0</v>
      </c>
      <c r="I98" s="56" t="str">
        <f>"Yes"</f>
        <v>Yes</v>
      </c>
      <c r="J98" s="56" t="str">
        <f>"No"</f>
        <v>No</v>
      </c>
      <c r="K98" s="56">
        <f>INT(ResourceEffects[[#This Row],[Time Factor]]*TimeInterval/60/60/24)</f>
        <v>0</v>
      </c>
      <c r="L98" s="56">
        <f>INT(ResourceEffects[[#This Row],[Time Factor]]*TimeInterval/60/60)-ResourceEffects[[#This Row],[Days]]*24</f>
        <v>0</v>
      </c>
      <c r="M98" s="56">
        <f>INT(ResourceEffects[[#This Row],[Time Factor]]*TimeInterval/60)-ResourceEffects[[#This Row],[Hours]]*60-ResourceEffects[[#This Row],[Days]]*60*24</f>
        <v>0</v>
      </c>
      <c r="N98" s="56">
        <f>ResourceEffects[[#This Row],[Time Factor]]*TimeInterval-ResourceEffects[[#This Row],[Min]]*60-ResourceEffects[[#This Row],[Hours]]*60*60-ResourceEffects[[#This Row],[Days]]*60*60*24</f>
        <v>10</v>
      </c>
      <c r="O98" s="26" t="s">
        <v>475</v>
      </c>
      <c r="P98" s="29">
        <f ca="1">INT(RAND()*999999999)</f>
        <v>885392240</v>
      </c>
      <c r="Q98" s="29">
        <f>_xlfn.XLOOKUP(ResourceEffects[[#This Row],[Protocol Name]],ProtocolNamesCol,ProtocolIds,"")</f>
        <v>11400</v>
      </c>
      <c r="R98" s="29">
        <f>ResourceEffects[[#This Row],[Time Factor]]</f>
        <v>10</v>
      </c>
      <c r="S98" s="29">
        <f>ResourceEffects[[#This Row],[Drone ID]]</f>
        <v>0</v>
      </c>
      <c r="T98" s="29">
        <f>_xlfn.XLOOKUP(ResourceEffects[[#This Row],[Resource Name]],ResourceNames,ResourceIds,"")</f>
        <v>5111</v>
      </c>
      <c r="U98" s="29">
        <f>_xlfn.XLOOKUP(ResourceEffects[[#This Row],[Event Type]],EventTypeNames,EventTypeIds,"")</f>
        <v>2</v>
      </c>
      <c r="V98" s="29">
        <f>IF(ResourceEffects[[#This Row],[Is Local]]="Yes",1,0)</f>
        <v>1</v>
      </c>
      <c r="W98" s="29">
        <f>IF(ResourceEffects[[#This Row],[Is Installed]]="Yes",1,0)</f>
        <v>0</v>
      </c>
      <c r="X98" s="29">
        <f>IF(ResourceEffects[[#This Row],[Status]]="Locked",1,0)</f>
        <v>1</v>
      </c>
      <c r="Y98" s="29">
        <f>IF(ResourceEffects[[#This Row],[event_type]]=1,0,1)</f>
        <v>1</v>
      </c>
      <c r="Z98" s="29">
        <f>IF(ResourceEffects[[#This Row],[Use Abundancies]]="Yes",1,0)</f>
        <v>0</v>
      </c>
      <c r="AA98" s="29">
        <f>ResourceEffects[[#This Row],[∆]]</f>
        <v>1</v>
      </c>
    </row>
    <row r="99" spans="1:27" x14ac:dyDescent="0.3">
      <c r="A99" s="33">
        <v>10</v>
      </c>
      <c r="B99" s="27" t="s">
        <v>50</v>
      </c>
      <c r="C99" s="26" t="s">
        <v>435</v>
      </c>
      <c r="D99" s="26">
        <v>1</v>
      </c>
      <c r="E99" s="51" t="s">
        <v>428</v>
      </c>
      <c r="F99" s="27" t="s">
        <v>336</v>
      </c>
      <c r="G99" s="56" t="s">
        <v>471</v>
      </c>
      <c r="H99" s="56">
        <f>0</f>
        <v>0</v>
      </c>
      <c r="I99" s="56" t="str">
        <f>"Yes"</f>
        <v>Yes</v>
      </c>
      <c r="J99" s="56" t="str">
        <f>"No"</f>
        <v>No</v>
      </c>
      <c r="K99" s="56">
        <f>INT(ResourceEffects[[#This Row],[Time Factor]]*TimeInterval/60/60/24)</f>
        <v>0</v>
      </c>
      <c r="L99" s="56">
        <f>INT(ResourceEffects[[#This Row],[Time Factor]]*TimeInterval/60/60)-ResourceEffects[[#This Row],[Days]]*24</f>
        <v>0</v>
      </c>
      <c r="M99" s="56">
        <f>INT(ResourceEffects[[#This Row],[Time Factor]]*TimeInterval/60)-ResourceEffects[[#This Row],[Hours]]*60-ResourceEffects[[#This Row],[Days]]*60*24</f>
        <v>0</v>
      </c>
      <c r="N99" s="56">
        <f>ResourceEffects[[#This Row],[Time Factor]]*TimeInterval-ResourceEffects[[#This Row],[Min]]*60-ResourceEffects[[#This Row],[Hours]]*60*60-ResourceEffects[[#This Row],[Days]]*60*60*24</f>
        <v>10</v>
      </c>
      <c r="O99" s="26" t="s">
        <v>475</v>
      </c>
      <c r="P99" s="29">
        <f ca="1">INT(RAND()*999999999)</f>
        <v>420848258</v>
      </c>
      <c r="Q99" s="29">
        <f>_xlfn.XLOOKUP(ResourceEffects[[#This Row],[Protocol Name]],ProtocolNamesCol,ProtocolIds,"")</f>
        <v>11400</v>
      </c>
      <c r="R99" s="29">
        <f>ResourceEffects[[#This Row],[Time Factor]]</f>
        <v>10</v>
      </c>
      <c r="S99" s="29">
        <f>ResourceEffects[[#This Row],[Drone ID]]</f>
        <v>0</v>
      </c>
      <c r="T99" s="29">
        <f>_xlfn.XLOOKUP(ResourceEffects[[#This Row],[Resource Name]],ResourceNames,ResourceIds,"")</f>
        <v>5111</v>
      </c>
      <c r="U99" s="29">
        <f>_xlfn.XLOOKUP(ResourceEffects[[#This Row],[Event Type]],EventTypeNames,EventTypeIds,"")</f>
        <v>1</v>
      </c>
      <c r="V99" s="29">
        <f>IF(ResourceEffects[[#This Row],[Is Local]]="Yes",1,0)</f>
        <v>1</v>
      </c>
      <c r="W99" s="29">
        <f>IF(ResourceEffects[[#This Row],[Is Installed]]="Yes",1,0)</f>
        <v>0</v>
      </c>
      <c r="X99" s="29">
        <f>IF(ResourceEffects[[#This Row],[Status]]="Locked",1,0)</f>
        <v>0</v>
      </c>
      <c r="Y99" s="29">
        <f>IF(ResourceEffects[[#This Row],[event_type]]=1,0,1)</f>
        <v>0</v>
      </c>
      <c r="Z99" s="29">
        <f>IF(ResourceEffects[[#This Row],[Use Abundancies]]="Yes",1,0)</f>
        <v>0</v>
      </c>
      <c r="AA99" s="29">
        <f>ResourceEffects[[#This Row],[∆]]</f>
        <v>1</v>
      </c>
    </row>
    <row r="100" spans="1:27" x14ac:dyDescent="0.3">
      <c r="A100" s="32">
        <v>11</v>
      </c>
      <c r="B100" s="27" t="s">
        <v>50</v>
      </c>
      <c r="C100" s="26" t="s">
        <v>435</v>
      </c>
      <c r="D100" s="26">
        <v>1</v>
      </c>
      <c r="E100" s="51" t="s">
        <v>428</v>
      </c>
      <c r="F100" s="27" t="s">
        <v>224</v>
      </c>
      <c r="G100" s="56" t="s">
        <v>427</v>
      </c>
      <c r="H100" s="56">
        <f>0</f>
        <v>0</v>
      </c>
      <c r="I100" s="56" t="str">
        <f>"Yes"</f>
        <v>Yes</v>
      </c>
      <c r="J100" s="56" t="str">
        <f>"No"</f>
        <v>No</v>
      </c>
      <c r="K100" s="56">
        <f>INT(ResourceEffects[[#This Row],[Time Factor]]*TimeInterval/60/60/24)</f>
        <v>0</v>
      </c>
      <c r="L100" s="56">
        <f>INT(ResourceEffects[[#This Row],[Time Factor]]*TimeInterval/60/60)-ResourceEffects[[#This Row],[Days]]*24</f>
        <v>0</v>
      </c>
      <c r="M100" s="56">
        <f>INT(ResourceEffects[[#This Row],[Time Factor]]*TimeInterval/60)-ResourceEffects[[#This Row],[Hours]]*60-ResourceEffects[[#This Row],[Days]]*60*24</f>
        <v>0</v>
      </c>
      <c r="N100" s="56">
        <f>ResourceEffects[[#This Row],[Time Factor]]*TimeInterval-ResourceEffects[[#This Row],[Min]]*60-ResourceEffects[[#This Row],[Hours]]*60*60-ResourceEffects[[#This Row],[Days]]*60*60*24</f>
        <v>11</v>
      </c>
      <c r="O100" s="26" t="s">
        <v>474</v>
      </c>
      <c r="P100" s="29">
        <f ca="1">INT(RAND()*999999999)</f>
        <v>233901046</v>
      </c>
      <c r="Q100" s="29">
        <f>_xlfn.XLOOKUP(ResourceEffects[[#This Row],[Protocol Name]],ProtocolNamesCol,ProtocolIds,"")</f>
        <v>11400</v>
      </c>
      <c r="R100" s="29">
        <f>ResourceEffects[[#This Row],[Time Factor]]</f>
        <v>11</v>
      </c>
      <c r="S100" s="29">
        <f>ResourceEffects[[#This Row],[Drone ID]]</f>
        <v>0</v>
      </c>
      <c r="T100" s="29">
        <f>_xlfn.XLOOKUP(ResourceEffects[[#This Row],[Resource Name]],ResourceNames,ResourceIds,"")</f>
        <v>1400</v>
      </c>
      <c r="U100" s="29">
        <f>_xlfn.XLOOKUP(ResourceEffects[[#This Row],[Event Type]],EventTypeNames,EventTypeIds,"")</f>
        <v>1</v>
      </c>
      <c r="V100" s="29">
        <f>IF(ResourceEffects[[#This Row],[Is Local]]="Yes",1,0)</f>
        <v>1</v>
      </c>
      <c r="W100" s="29">
        <f>IF(ResourceEffects[[#This Row],[Is Installed]]="Yes",1,0)</f>
        <v>0</v>
      </c>
      <c r="X100" s="29">
        <f>IF(ResourceEffects[[#This Row],[Status]]="Locked",1,0)</f>
        <v>0</v>
      </c>
      <c r="Y100" s="29">
        <f>IF(ResourceEffects[[#This Row],[event_type]]=1,0,1)</f>
        <v>0</v>
      </c>
      <c r="Z100" s="29">
        <f>IF(ResourceEffects[[#This Row],[Use Abundancies]]="Yes",1,0)</f>
        <v>1</v>
      </c>
      <c r="AA100" s="29">
        <f>ResourceEffects[[#This Row],[∆]]</f>
        <v>1</v>
      </c>
    </row>
    <row r="101" spans="1:27" x14ac:dyDescent="0.3">
      <c r="A101" s="33">
        <v>0</v>
      </c>
      <c r="B101" s="27" t="s">
        <v>52</v>
      </c>
      <c r="C101" s="26" t="s">
        <v>436</v>
      </c>
      <c r="D101" s="26">
        <v>1</v>
      </c>
      <c r="E101" s="51" t="s">
        <v>428</v>
      </c>
      <c r="F101" s="27" t="s">
        <v>336</v>
      </c>
      <c r="G101" s="56" t="s">
        <v>471</v>
      </c>
      <c r="H101" s="56">
        <f>0</f>
        <v>0</v>
      </c>
      <c r="I101" s="56" t="str">
        <f>"Yes"</f>
        <v>Yes</v>
      </c>
      <c r="J101" s="56" t="str">
        <f>"No"</f>
        <v>No</v>
      </c>
      <c r="K101" s="56">
        <f>INT(ResourceEffects[[#This Row],[Time Factor]]*TimeInterval/60/60/24)</f>
        <v>0</v>
      </c>
      <c r="L101" s="56">
        <f>INT(ResourceEffects[[#This Row],[Time Factor]]*TimeInterval/60/60)-ResourceEffects[[#This Row],[Days]]*24</f>
        <v>0</v>
      </c>
      <c r="M101" s="56">
        <f>INT(ResourceEffects[[#This Row],[Time Factor]]*TimeInterval/60)-ResourceEffects[[#This Row],[Hours]]*60-ResourceEffects[[#This Row],[Days]]*60*24</f>
        <v>0</v>
      </c>
      <c r="N101" s="56">
        <f>ResourceEffects[[#This Row],[Time Factor]]*TimeInterval-ResourceEffects[[#This Row],[Min]]*60-ResourceEffects[[#This Row],[Hours]]*60*60-ResourceEffects[[#This Row],[Days]]*60*60*24</f>
        <v>0</v>
      </c>
      <c r="O101" s="26" t="s">
        <v>473</v>
      </c>
      <c r="P101" s="29">
        <f ca="1">INT(RAND()*999999999)</f>
        <v>43669190</v>
      </c>
      <c r="Q101" s="29">
        <f>_xlfn.XLOOKUP(ResourceEffects[[#This Row],[Protocol Name]],ProtocolNamesCol,ProtocolIds,"")</f>
        <v>11410</v>
      </c>
      <c r="R101" s="29">
        <f>ResourceEffects[[#This Row],[Time Factor]]</f>
        <v>0</v>
      </c>
      <c r="S101" s="29">
        <f>ResourceEffects[[#This Row],[Drone ID]]</f>
        <v>0</v>
      </c>
      <c r="T101" s="29">
        <f>_xlfn.XLOOKUP(ResourceEffects[[#This Row],[Resource Name]],ResourceNames,ResourceIds,"")</f>
        <v>5111</v>
      </c>
      <c r="U101" s="29">
        <f>_xlfn.XLOOKUP(ResourceEffects[[#This Row],[Event Type]],EventTypeNames,EventTypeIds,"")</f>
        <v>2</v>
      </c>
      <c r="V101" s="29">
        <f>IF(ResourceEffects[[#This Row],[Is Local]]="Yes",1,0)</f>
        <v>1</v>
      </c>
      <c r="W101" s="29">
        <f>IF(ResourceEffects[[#This Row],[Is Installed]]="Yes",1,0)</f>
        <v>0</v>
      </c>
      <c r="X101" s="29">
        <f>IF(ResourceEffects[[#This Row],[Status]]="Locked",1,0)</f>
        <v>0</v>
      </c>
      <c r="Y101" s="29">
        <f>IF(ResourceEffects[[#This Row],[event_type]]=1,0,1)</f>
        <v>1</v>
      </c>
      <c r="Z101" s="29">
        <f>IF(ResourceEffects[[#This Row],[Use Abundancies]]="Yes",1,0)</f>
        <v>0</v>
      </c>
      <c r="AA101" s="29">
        <f>ResourceEffects[[#This Row],[∆]]</f>
        <v>1</v>
      </c>
    </row>
    <row r="102" spans="1:27" x14ac:dyDescent="0.3">
      <c r="A102" s="33">
        <v>0</v>
      </c>
      <c r="B102" s="27" t="s">
        <v>52</v>
      </c>
      <c r="C102" s="26" t="s">
        <v>435</v>
      </c>
      <c r="D102" s="26">
        <v>1</v>
      </c>
      <c r="E102" s="51" t="s">
        <v>424</v>
      </c>
      <c r="F102" s="27" t="s">
        <v>336</v>
      </c>
      <c r="G102" s="56" t="str">
        <f>"No"</f>
        <v>No</v>
      </c>
      <c r="H102" s="56">
        <f>0</f>
        <v>0</v>
      </c>
      <c r="I102" s="56" t="str">
        <f>"Yes"</f>
        <v>Yes</v>
      </c>
      <c r="J102" s="56" t="str">
        <f>"No"</f>
        <v>No</v>
      </c>
      <c r="K102" s="56">
        <f>INT(ResourceEffects[[#This Row],[Time Factor]]*TimeInterval/60/60/24)</f>
        <v>0</v>
      </c>
      <c r="L102" s="56">
        <f>INT(ResourceEffects[[#This Row],[Time Factor]]*TimeInterval/60/60)-ResourceEffects[[#This Row],[Days]]*24</f>
        <v>0</v>
      </c>
      <c r="M102" s="56">
        <f>INT(ResourceEffects[[#This Row],[Time Factor]]*TimeInterval/60)-ResourceEffects[[#This Row],[Hours]]*60-ResourceEffects[[#This Row],[Days]]*60*24</f>
        <v>0</v>
      </c>
      <c r="N102" s="56">
        <f>ResourceEffects[[#This Row],[Time Factor]]*TimeInterval-ResourceEffects[[#This Row],[Min]]*60-ResourceEffects[[#This Row],[Hours]]*60*60-ResourceEffects[[#This Row],[Days]]*60*60*24</f>
        <v>0</v>
      </c>
      <c r="O102" s="26" t="s">
        <v>473</v>
      </c>
      <c r="P102" s="29">
        <f ca="1">INT(RAND()*999999999)</f>
        <v>965654846</v>
      </c>
      <c r="Q102" s="29">
        <f>_xlfn.XLOOKUP(ResourceEffects[[#This Row],[Protocol Name]],ProtocolNamesCol,ProtocolIds,"")</f>
        <v>11410</v>
      </c>
      <c r="R102" s="29">
        <f>ResourceEffects[[#This Row],[Time Factor]]</f>
        <v>0</v>
      </c>
      <c r="S102" s="29">
        <f>ResourceEffects[[#This Row],[Drone ID]]</f>
        <v>0</v>
      </c>
      <c r="T102" s="29">
        <f>_xlfn.XLOOKUP(ResourceEffects[[#This Row],[Resource Name]],ResourceNames,ResourceIds,"")</f>
        <v>5111</v>
      </c>
      <c r="U102" s="29">
        <f>_xlfn.XLOOKUP(ResourceEffects[[#This Row],[Event Type]],EventTypeNames,EventTypeIds,"")</f>
        <v>1</v>
      </c>
      <c r="V102" s="29">
        <f>IF(ResourceEffects[[#This Row],[Is Local]]="Yes",1,0)</f>
        <v>1</v>
      </c>
      <c r="W102" s="29">
        <f>IF(ResourceEffects[[#This Row],[Is Installed]]="Yes",1,0)</f>
        <v>0</v>
      </c>
      <c r="X102" s="29">
        <f>IF(ResourceEffects[[#This Row],[Status]]="Locked",1,0)</f>
        <v>1</v>
      </c>
      <c r="Y102" s="29">
        <f>IF(ResourceEffects[[#This Row],[event_type]]=1,0,1)</f>
        <v>0</v>
      </c>
      <c r="Z102" s="29">
        <f>IF(ResourceEffects[[#This Row],[Use Abundancies]]="Yes",1,0)</f>
        <v>0</v>
      </c>
      <c r="AA102" s="29">
        <f>ResourceEffects[[#This Row],[∆]]</f>
        <v>1</v>
      </c>
    </row>
    <row r="103" spans="1:27" x14ac:dyDescent="0.3">
      <c r="A103" s="33">
        <v>10</v>
      </c>
      <c r="B103" s="27" t="s">
        <v>52</v>
      </c>
      <c r="C103" s="26" t="s">
        <v>436</v>
      </c>
      <c r="D103" s="26">
        <v>1</v>
      </c>
      <c r="E103" s="51" t="s">
        <v>424</v>
      </c>
      <c r="F103" s="27" t="s">
        <v>336</v>
      </c>
      <c r="G103" s="56" t="str">
        <f>"No"</f>
        <v>No</v>
      </c>
      <c r="H103" s="56">
        <f>0</f>
        <v>0</v>
      </c>
      <c r="I103" s="56" t="str">
        <f>"Yes"</f>
        <v>Yes</v>
      </c>
      <c r="J103" s="56" t="str">
        <f>"No"</f>
        <v>No</v>
      </c>
      <c r="K103" s="56">
        <f>INT(ResourceEffects[[#This Row],[Time Factor]]*TimeInterval/60/60/24)</f>
        <v>0</v>
      </c>
      <c r="L103" s="56">
        <f>INT(ResourceEffects[[#This Row],[Time Factor]]*TimeInterval/60/60)-ResourceEffects[[#This Row],[Days]]*24</f>
        <v>0</v>
      </c>
      <c r="M103" s="56">
        <f>INT(ResourceEffects[[#This Row],[Time Factor]]*TimeInterval/60)-ResourceEffects[[#This Row],[Hours]]*60-ResourceEffects[[#This Row],[Days]]*60*24</f>
        <v>0</v>
      </c>
      <c r="N103" s="56">
        <f>ResourceEffects[[#This Row],[Time Factor]]*TimeInterval-ResourceEffects[[#This Row],[Min]]*60-ResourceEffects[[#This Row],[Hours]]*60*60-ResourceEffects[[#This Row],[Days]]*60*60*24</f>
        <v>10</v>
      </c>
      <c r="O103" s="26" t="s">
        <v>475</v>
      </c>
      <c r="P103" s="29">
        <f ca="1">INT(RAND()*999999999)</f>
        <v>728372810</v>
      </c>
      <c r="Q103" s="29">
        <f>_xlfn.XLOOKUP(ResourceEffects[[#This Row],[Protocol Name]],ProtocolNamesCol,ProtocolIds,"")</f>
        <v>11410</v>
      </c>
      <c r="R103" s="29">
        <f>ResourceEffects[[#This Row],[Time Factor]]</f>
        <v>10</v>
      </c>
      <c r="S103" s="29">
        <f>ResourceEffects[[#This Row],[Drone ID]]</f>
        <v>0</v>
      </c>
      <c r="T103" s="29">
        <f>_xlfn.XLOOKUP(ResourceEffects[[#This Row],[Resource Name]],ResourceNames,ResourceIds,"")</f>
        <v>5111</v>
      </c>
      <c r="U103" s="29">
        <f>_xlfn.XLOOKUP(ResourceEffects[[#This Row],[Event Type]],EventTypeNames,EventTypeIds,"")</f>
        <v>2</v>
      </c>
      <c r="V103" s="29">
        <f>IF(ResourceEffects[[#This Row],[Is Local]]="Yes",1,0)</f>
        <v>1</v>
      </c>
      <c r="W103" s="29">
        <f>IF(ResourceEffects[[#This Row],[Is Installed]]="Yes",1,0)</f>
        <v>0</v>
      </c>
      <c r="X103" s="29">
        <f>IF(ResourceEffects[[#This Row],[Status]]="Locked",1,0)</f>
        <v>1</v>
      </c>
      <c r="Y103" s="29">
        <f>IF(ResourceEffects[[#This Row],[event_type]]=1,0,1)</f>
        <v>1</v>
      </c>
      <c r="Z103" s="29">
        <f>IF(ResourceEffects[[#This Row],[Use Abundancies]]="Yes",1,0)</f>
        <v>0</v>
      </c>
      <c r="AA103" s="29">
        <f>ResourceEffects[[#This Row],[∆]]</f>
        <v>1</v>
      </c>
    </row>
    <row r="104" spans="1:27" x14ac:dyDescent="0.3">
      <c r="A104" s="33">
        <v>10</v>
      </c>
      <c r="B104" s="27" t="s">
        <v>52</v>
      </c>
      <c r="C104" s="26" t="s">
        <v>435</v>
      </c>
      <c r="D104" s="26">
        <v>1</v>
      </c>
      <c r="E104" s="51" t="s">
        <v>428</v>
      </c>
      <c r="F104" s="27" t="s">
        <v>336</v>
      </c>
      <c r="G104" s="56" t="s">
        <v>471</v>
      </c>
      <c r="H104" s="56">
        <f>0</f>
        <v>0</v>
      </c>
      <c r="I104" s="56" t="str">
        <f>"Yes"</f>
        <v>Yes</v>
      </c>
      <c r="J104" s="56" t="str">
        <f>"No"</f>
        <v>No</v>
      </c>
      <c r="K104" s="56">
        <f>INT(ResourceEffects[[#This Row],[Time Factor]]*TimeInterval/60/60/24)</f>
        <v>0</v>
      </c>
      <c r="L104" s="56">
        <f>INT(ResourceEffects[[#This Row],[Time Factor]]*TimeInterval/60/60)-ResourceEffects[[#This Row],[Days]]*24</f>
        <v>0</v>
      </c>
      <c r="M104" s="56">
        <f>INT(ResourceEffects[[#This Row],[Time Factor]]*TimeInterval/60)-ResourceEffects[[#This Row],[Hours]]*60-ResourceEffects[[#This Row],[Days]]*60*24</f>
        <v>0</v>
      </c>
      <c r="N104" s="56">
        <f>ResourceEffects[[#This Row],[Time Factor]]*TimeInterval-ResourceEffects[[#This Row],[Min]]*60-ResourceEffects[[#This Row],[Hours]]*60*60-ResourceEffects[[#This Row],[Days]]*60*60*24</f>
        <v>10</v>
      </c>
      <c r="O104" s="26" t="s">
        <v>475</v>
      </c>
      <c r="P104" s="29">
        <f ca="1">INT(RAND()*999999999)</f>
        <v>469666079</v>
      </c>
      <c r="Q104" s="29">
        <f>_xlfn.XLOOKUP(ResourceEffects[[#This Row],[Protocol Name]],ProtocolNamesCol,ProtocolIds,"")</f>
        <v>11410</v>
      </c>
      <c r="R104" s="29">
        <f>ResourceEffects[[#This Row],[Time Factor]]</f>
        <v>10</v>
      </c>
      <c r="S104" s="29">
        <f>ResourceEffects[[#This Row],[Drone ID]]</f>
        <v>0</v>
      </c>
      <c r="T104" s="29">
        <f>_xlfn.XLOOKUP(ResourceEffects[[#This Row],[Resource Name]],ResourceNames,ResourceIds,"")</f>
        <v>5111</v>
      </c>
      <c r="U104" s="29">
        <f>_xlfn.XLOOKUP(ResourceEffects[[#This Row],[Event Type]],EventTypeNames,EventTypeIds,"")</f>
        <v>1</v>
      </c>
      <c r="V104" s="29">
        <f>IF(ResourceEffects[[#This Row],[Is Local]]="Yes",1,0)</f>
        <v>1</v>
      </c>
      <c r="W104" s="29">
        <f>IF(ResourceEffects[[#This Row],[Is Installed]]="Yes",1,0)</f>
        <v>0</v>
      </c>
      <c r="X104" s="29">
        <f>IF(ResourceEffects[[#This Row],[Status]]="Locked",1,0)</f>
        <v>0</v>
      </c>
      <c r="Y104" s="29">
        <f>IF(ResourceEffects[[#This Row],[event_type]]=1,0,1)</f>
        <v>0</v>
      </c>
      <c r="Z104" s="29">
        <f>IF(ResourceEffects[[#This Row],[Use Abundancies]]="Yes",1,0)</f>
        <v>0</v>
      </c>
      <c r="AA104" s="29">
        <f>ResourceEffects[[#This Row],[∆]]</f>
        <v>1</v>
      </c>
    </row>
    <row r="105" spans="1:27" x14ac:dyDescent="0.3">
      <c r="A105" s="32">
        <v>11</v>
      </c>
      <c r="B105" s="27" t="s">
        <v>52</v>
      </c>
      <c r="C105" s="26" t="s">
        <v>435</v>
      </c>
      <c r="D105" s="26">
        <v>1</v>
      </c>
      <c r="E105" s="51" t="s">
        <v>428</v>
      </c>
      <c r="F105" s="27" t="s">
        <v>226</v>
      </c>
      <c r="G105" s="56" t="s">
        <v>427</v>
      </c>
      <c r="H105" s="56">
        <f>0</f>
        <v>0</v>
      </c>
      <c r="I105" s="56" t="str">
        <f>"Yes"</f>
        <v>Yes</v>
      </c>
      <c r="J105" s="56" t="str">
        <f>"No"</f>
        <v>No</v>
      </c>
      <c r="K105" s="56">
        <f>INT(ResourceEffects[[#This Row],[Time Factor]]*TimeInterval/60/60/24)</f>
        <v>0</v>
      </c>
      <c r="L105" s="56">
        <f>INT(ResourceEffects[[#This Row],[Time Factor]]*TimeInterval/60/60)-ResourceEffects[[#This Row],[Days]]*24</f>
        <v>0</v>
      </c>
      <c r="M105" s="56">
        <f>INT(ResourceEffects[[#This Row],[Time Factor]]*TimeInterval/60)-ResourceEffects[[#This Row],[Hours]]*60-ResourceEffects[[#This Row],[Days]]*60*24</f>
        <v>0</v>
      </c>
      <c r="N105" s="56">
        <f>ResourceEffects[[#This Row],[Time Factor]]*TimeInterval-ResourceEffects[[#This Row],[Min]]*60-ResourceEffects[[#This Row],[Hours]]*60*60-ResourceEffects[[#This Row],[Days]]*60*60*24</f>
        <v>11</v>
      </c>
      <c r="O105" s="26" t="s">
        <v>474</v>
      </c>
      <c r="P105" s="29">
        <f ca="1">INT(RAND()*999999999)</f>
        <v>496219477</v>
      </c>
      <c r="Q105" s="29">
        <f>_xlfn.XLOOKUP(ResourceEffects[[#This Row],[Protocol Name]],ProtocolNamesCol,ProtocolIds,"")</f>
        <v>11410</v>
      </c>
      <c r="R105" s="29">
        <f>ResourceEffects[[#This Row],[Time Factor]]</f>
        <v>11</v>
      </c>
      <c r="S105" s="29">
        <f>ResourceEffects[[#This Row],[Drone ID]]</f>
        <v>0</v>
      </c>
      <c r="T105" s="29">
        <f>_xlfn.XLOOKUP(ResourceEffects[[#This Row],[Resource Name]],ResourceNames,ResourceIds,"")</f>
        <v>1410</v>
      </c>
      <c r="U105" s="29">
        <f>_xlfn.XLOOKUP(ResourceEffects[[#This Row],[Event Type]],EventTypeNames,EventTypeIds,"")</f>
        <v>1</v>
      </c>
      <c r="V105" s="29">
        <f>IF(ResourceEffects[[#This Row],[Is Local]]="Yes",1,0)</f>
        <v>1</v>
      </c>
      <c r="W105" s="29">
        <f>IF(ResourceEffects[[#This Row],[Is Installed]]="Yes",1,0)</f>
        <v>0</v>
      </c>
      <c r="X105" s="29">
        <f>IF(ResourceEffects[[#This Row],[Status]]="Locked",1,0)</f>
        <v>0</v>
      </c>
      <c r="Y105" s="29">
        <f>IF(ResourceEffects[[#This Row],[event_type]]=1,0,1)</f>
        <v>0</v>
      </c>
      <c r="Z105" s="29">
        <f>IF(ResourceEffects[[#This Row],[Use Abundancies]]="Yes",1,0)</f>
        <v>1</v>
      </c>
      <c r="AA105" s="29">
        <f>ResourceEffects[[#This Row],[∆]]</f>
        <v>1</v>
      </c>
    </row>
    <row r="106" spans="1:27" x14ac:dyDescent="0.3">
      <c r="A106" s="33">
        <v>0</v>
      </c>
      <c r="B106" s="27" t="s">
        <v>54</v>
      </c>
      <c r="C106" s="26" t="s">
        <v>436</v>
      </c>
      <c r="D106" s="26">
        <v>1</v>
      </c>
      <c r="E106" s="51" t="s">
        <v>428</v>
      </c>
      <c r="F106" s="27" t="s">
        <v>336</v>
      </c>
      <c r="G106" s="56" t="s">
        <v>471</v>
      </c>
      <c r="H106" s="56">
        <f>0</f>
        <v>0</v>
      </c>
      <c r="I106" s="56" t="str">
        <f>"Yes"</f>
        <v>Yes</v>
      </c>
      <c r="J106" s="56" t="str">
        <f>"No"</f>
        <v>No</v>
      </c>
      <c r="K106" s="56">
        <f>INT(ResourceEffects[[#This Row],[Time Factor]]*TimeInterval/60/60/24)</f>
        <v>0</v>
      </c>
      <c r="L106" s="56">
        <f>INT(ResourceEffects[[#This Row],[Time Factor]]*TimeInterval/60/60)-ResourceEffects[[#This Row],[Days]]*24</f>
        <v>0</v>
      </c>
      <c r="M106" s="56">
        <f>INT(ResourceEffects[[#This Row],[Time Factor]]*TimeInterval/60)-ResourceEffects[[#This Row],[Hours]]*60-ResourceEffects[[#This Row],[Days]]*60*24</f>
        <v>0</v>
      </c>
      <c r="N106" s="56">
        <f>ResourceEffects[[#This Row],[Time Factor]]*TimeInterval-ResourceEffects[[#This Row],[Min]]*60-ResourceEffects[[#This Row],[Hours]]*60*60-ResourceEffects[[#This Row],[Days]]*60*60*24</f>
        <v>0</v>
      </c>
      <c r="O106" s="26" t="s">
        <v>473</v>
      </c>
      <c r="P106" s="29">
        <f ca="1">INT(RAND()*999999999)</f>
        <v>430282732</v>
      </c>
      <c r="Q106" s="29">
        <f>_xlfn.XLOOKUP(ResourceEffects[[#This Row],[Protocol Name]],ProtocolNamesCol,ProtocolIds,"")</f>
        <v>11420</v>
      </c>
      <c r="R106" s="29">
        <f>ResourceEffects[[#This Row],[Time Factor]]</f>
        <v>0</v>
      </c>
      <c r="S106" s="29">
        <f>ResourceEffects[[#This Row],[Drone ID]]</f>
        <v>0</v>
      </c>
      <c r="T106" s="29">
        <f>_xlfn.XLOOKUP(ResourceEffects[[#This Row],[Resource Name]],ResourceNames,ResourceIds,"")</f>
        <v>5111</v>
      </c>
      <c r="U106" s="29">
        <f>_xlfn.XLOOKUP(ResourceEffects[[#This Row],[Event Type]],EventTypeNames,EventTypeIds,"")</f>
        <v>2</v>
      </c>
      <c r="V106" s="29">
        <f>IF(ResourceEffects[[#This Row],[Is Local]]="Yes",1,0)</f>
        <v>1</v>
      </c>
      <c r="W106" s="29">
        <f>IF(ResourceEffects[[#This Row],[Is Installed]]="Yes",1,0)</f>
        <v>0</v>
      </c>
      <c r="X106" s="29">
        <f>IF(ResourceEffects[[#This Row],[Status]]="Locked",1,0)</f>
        <v>0</v>
      </c>
      <c r="Y106" s="29">
        <f>IF(ResourceEffects[[#This Row],[event_type]]=1,0,1)</f>
        <v>1</v>
      </c>
      <c r="Z106" s="29">
        <f>IF(ResourceEffects[[#This Row],[Use Abundancies]]="Yes",1,0)</f>
        <v>0</v>
      </c>
      <c r="AA106" s="29">
        <f>ResourceEffects[[#This Row],[∆]]</f>
        <v>1</v>
      </c>
    </row>
    <row r="107" spans="1:27" x14ac:dyDescent="0.3">
      <c r="A107" s="33">
        <v>0</v>
      </c>
      <c r="B107" s="27" t="s">
        <v>54</v>
      </c>
      <c r="C107" s="26" t="s">
        <v>435</v>
      </c>
      <c r="D107" s="26">
        <v>1</v>
      </c>
      <c r="E107" s="51" t="s">
        <v>424</v>
      </c>
      <c r="F107" s="27" t="s">
        <v>336</v>
      </c>
      <c r="G107" s="56" t="str">
        <f>"No"</f>
        <v>No</v>
      </c>
      <c r="H107" s="56">
        <f>0</f>
        <v>0</v>
      </c>
      <c r="I107" s="56" t="str">
        <f>"Yes"</f>
        <v>Yes</v>
      </c>
      <c r="J107" s="56" t="str">
        <f>"No"</f>
        <v>No</v>
      </c>
      <c r="K107" s="56">
        <f>INT(ResourceEffects[[#This Row],[Time Factor]]*TimeInterval/60/60/24)</f>
        <v>0</v>
      </c>
      <c r="L107" s="56">
        <f>INT(ResourceEffects[[#This Row],[Time Factor]]*TimeInterval/60/60)-ResourceEffects[[#This Row],[Days]]*24</f>
        <v>0</v>
      </c>
      <c r="M107" s="56">
        <f>INT(ResourceEffects[[#This Row],[Time Factor]]*TimeInterval/60)-ResourceEffects[[#This Row],[Hours]]*60-ResourceEffects[[#This Row],[Days]]*60*24</f>
        <v>0</v>
      </c>
      <c r="N107" s="56">
        <f>ResourceEffects[[#This Row],[Time Factor]]*TimeInterval-ResourceEffects[[#This Row],[Min]]*60-ResourceEffects[[#This Row],[Hours]]*60*60-ResourceEffects[[#This Row],[Days]]*60*60*24</f>
        <v>0</v>
      </c>
      <c r="O107" s="26" t="s">
        <v>473</v>
      </c>
      <c r="P107" s="29">
        <f ca="1">INT(RAND()*999999999)</f>
        <v>846885520</v>
      </c>
      <c r="Q107" s="29">
        <f>_xlfn.XLOOKUP(ResourceEffects[[#This Row],[Protocol Name]],ProtocolNamesCol,ProtocolIds,"")</f>
        <v>11420</v>
      </c>
      <c r="R107" s="29">
        <f>ResourceEffects[[#This Row],[Time Factor]]</f>
        <v>0</v>
      </c>
      <c r="S107" s="29">
        <f>ResourceEffects[[#This Row],[Drone ID]]</f>
        <v>0</v>
      </c>
      <c r="T107" s="29">
        <f>_xlfn.XLOOKUP(ResourceEffects[[#This Row],[Resource Name]],ResourceNames,ResourceIds,"")</f>
        <v>5111</v>
      </c>
      <c r="U107" s="29">
        <f>_xlfn.XLOOKUP(ResourceEffects[[#This Row],[Event Type]],EventTypeNames,EventTypeIds,"")</f>
        <v>1</v>
      </c>
      <c r="V107" s="29">
        <f>IF(ResourceEffects[[#This Row],[Is Local]]="Yes",1,0)</f>
        <v>1</v>
      </c>
      <c r="W107" s="29">
        <f>IF(ResourceEffects[[#This Row],[Is Installed]]="Yes",1,0)</f>
        <v>0</v>
      </c>
      <c r="X107" s="29">
        <f>IF(ResourceEffects[[#This Row],[Status]]="Locked",1,0)</f>
        <v>1</v>
      </c>
      <c r="Y107" s="29">
        <f>IF(ResourceEffects[[#This Row],[event_type]]=1,0,1)</f>
        <v>0</v>
      </c>
      <c r="Z107" s="29">
        <f>IF(ResourceEffects[[#This Row],[Use Abundancies]]="Yes",1,0)</f>
        <v>0</v>
      </c>
      <c r="AA107" s="29">
        <f>ResourceEffects[[#This Row],[∆]]</f>
        <v>1</v>
      </c>
    </row>
    <row r="108" spans="1:27" x14ac:dyDescent="0.3">
      <c r="A108" s="33">
        <v>10</v>
      </c>
      <c r="B108" s="27" t="s">
        <v>54</v>
      </c>
      <c r="C108" s="26" t="s">
        <v>436</v>
      </c>
      <c r="D108" s="26">
        <v>1</v>
      </c>
      <c r="E108" s="51" t="s">
        <v>424</v>
      </c>
      <c r="F108" s="27" t="s">
        <v>336</v>
      </c>
      <c r="G108" s="56" t="str">
        <f>"No"</f>
        <v>No</v>
      </c>
      <c r="H108" s="56">
        <f>0</f>
        <v>0</v>
      </c>
      <c r="I108" s="56" t="str">
        <f>"Yes"</f>
        <v>Yes</v>
      </c>
      <c r="J108" s="56" t="str">
        <f>"No"</f>
        <v>No</v>
      </c>
      <c r="K108" s="56">
        <f>INT(ResourceEffects[[#This Row],[Time Factor]]*TimeInterval/60/60/24)</f>
        <v>0</v>
      </c>
      <c r="L108" s="56">
        <f>INT(ResourceEffects[[#This Row],[Time Factor]]*TimeInterval/60/60)-ResourceEffects[[#This Row],[Days]]*24</f>
        <v>0</v>
      </c>
      <c r="M108" s="56">
        <f>INT(ResourceEffects[[#This Row],[Time Factor]]*TimeInterval/60)-ResourceEffects[[#This Row],[Hours]]*60-ResourceEffects[[#This Row],[Days]]*60*24</f>
        <v>0</v>
      </c>
      <c r="N108" s="56">
        <f>ResourceEffects[[#This Row],[Time Factor]]*TimeInterval-ResourceEffects[[#This Row],[Min]]*60-ResourceEffects[[#This Row],[Hours]]*60*60-ResourceEffects[[#This Row],[Days]]*60*60*24</f>
        <v>10</v>
      </c>
      <c r="O108" s="26" t="s">
        <v>475</v>
      </c>
      <c r="P108" s="29">
        <f ca="1">INT(RAND()*999999999)</f>
        <v>627876434</v>
      </c>
      <c r="Q108" s="29">
        <f>_xlfn.XLOOKUP(ResourceEffects[[#This Row],[Protocol Name]],ProtocolNamesCol,ProtocolIds,"")</f>
        <v>11420</v>
      </c>
      <c r="R108" s="29">
        <f>ResourceEffects[[#This Row],[Time Factor]]</f>
        <v>10</v>
      </c>
      <c r="S108" s="29">
        <f>ResourceEffects[[#This Row],[Drone ID]]</f>
        <v>0</v>
      </c>
      <c r="T108" s="29">
        <f>_xlfn.XLOOKUP(ResourceEffects[[#This Row],[Resource Name]],ResourceNames,ResourceIds,"")</f>
        <v>5111</v>
      </c>
      <c r="U108" s="29">
        <f>_xlfn.XLOOKUP(ResourceEffects[[#This Row],[Event Type]],EventTypeNames,EventTypeIds,"")</f>
        <v>2</v>
      </c>
      <c r="V108" s="29">
        <f>IF(ResourceEffects[[#This Row],[Is Local]]="Yes",1,0)</f>
        <v>1</v>
      </c>
      <c r="W108" s="29">
        <f>IF(ResourceEffects[[#This Row],[Is Installed]]="Yes",1,0)</f>
        <v>0</v>
      </c>
      <c r="X108" s="29">
        <f>IF(ResourceEffects[[#This Row],[Status]]="Locked",1,0)</f>
        <v>1</v>
      </c>
      <c r="Y108" s="29">
        <f>IF(ResourceEffects[[#This Row],[event_type]]=1,0,1)</f>
        <v>1</v>
      </c>
      <c r="Z108" s="29">
        <f>IF(ResourceEffects[[#This Row],[Use Abundancies]]="Yes",1,0)</f>
        <v>0</v>
      </c>
      <c r="AA108" s="29">
        <f>ResourceEffects[[#This Row],[∆]]</f>
        <v>1</v>
      </c>
    </row>
    <row r="109" spans="1:27" x14ac:dyDescent="0.3">
      <c r="A109" s="33">
        <v>10</v>
      </c>
      <c r="B109" s="27" t="s">
        <v>54</v>
      </c>
      <c r="C109" s="26" t="s">
        <v>435</v>
      </c>
      <c r="D109" s="26">
        <v>1</v>
      </c>
      <c r="E109" s="51" t="s">
        <v>428</v>
      </c>
      <c r="F109" s="27" t="s">
        <v>336</v>
      </c>
      <c r="G109" s="56" t="s">
        <v>471</v>
      </c>
      <c r="H109" s="56">
        <f>0</f>
        <v>0</v>
      </c>
      <c r="I109" s="56" t="str">
        <f>"Yes"</f>
        <v>Yes</v>
      </c>
      <c r="J109" s="56" t="str">
        <f>"No"</f>
        <v>No</v>
      </c>
      <c r="K109" s="56">
        <f>INT(ResourceEffects[[#This Row],[Time Factor]]*TimeInterval/60/60/24)</f>
        <v>0</v>
      </c>
      <c r="L109" s="56">
        <f>INT(ResourceEffects[[#This Row],[Time Factor]]*TimeInterval/60/60)-ResourceEffects[[#This Row],[Days]]*24</f>
        <v>0</v>
      </c>
      <c r="M109" s="56">
        <f>INT(ResourceEffects[[#This Row],[Time Factor]]*TimeInterval/60)-ResourceEffects[[#This Row],[Hours]]*60-ResourceEffects[[#This Row],[Days]]*60*24</f>
        <v>0</v>
      </c>
      <c r="N109" s="56">
        <f>ResourceEffects[[#This Row],[Time Factor]]*TimeInterval-ResourceEffects[[#This Row],[Min]]*60-ResourceEffects[[#This Row],[Hours]]*60*60-ResourceEffects[[#This Row],[Days]]*60*60*24</f>
        <v>10</v>
      </c>
      <c r="O109" s="26" t="s">
        <v>475</v>
      </c>
      <c r="P109" s="29">
        <f ca="1">INT(RAND()*999999999)</f>
        <v>431593917</v>
      </c>
      <c r="Q109" s="29">
        <f>_xlfn.XLOOKUP(ResourceEffects[[#This Row],[Protocol Name]],ProtocolNamesCol,ProtocolIds,"")</f>
        <v>11420</v>
      </c>
      <c r="R109" s="29">
        <f>ResourceEffects[[#This Row],[Time Factor]]</f>
        <v>10</v>
      </c>
      <c r="S109" s="29">
        <f>ResourceEffects[[#This Row],[Drone ID]]</f>
        <v>0</v>
      </c>
      <c r="T109" s="29">
        <f>_xlfn.XLOOKUP(ResourceEffects[[#This Row],[Resource Name]],ResourceNames,ResourceIds,"")</f>
        <v>5111</v>
      </c>
      <c r="U109" s="29">
        <f>_xlfn.XLOOKUP(ResourceEffects[[#This Row],[Event Type]],EventTypeNames,EventTypeIds,"")</f>
        <v>1</v>
      </c>
      <c r="V109" s="29">
        <f>IF(ResourceEffects[[#This Row],[Is Local]]="Yes",1,0)</f>
        <v>1</v>
      </c>
      <c r="W109" s="29">
        <f>IF(ResourceEffects[[#This Row],[Is Installed]]="Yes",1,0)</f>
        <v>0</v>
      </c>
      <c r="X109" s="29">
        <f>IF(ResourceEffects[[#This Row],[Status]]="Locked",1,0)</f>
        <v>0</v>
      </c>
      <c r="Y109" s="29">
        <f>IF(ResourceEffects[[#This Row],[event_type]]=1,0,1)</f>
        <v>0</v>
      </c>
      <c r="Z109" s="29">
        <f>IF(ResourceEffects[[#This Row],[Use Abundancies]]="Yes",1,0)</f>
        <v>0</v>
      </c>
      <c r="AA109" s="29">
        <f>ResourceEffects[[#This Row],[∆]]</f>
        <v>1</v>
      </c>
    </row>
    <row r="110" spans="1:27" x14ac:dyDescent="0.3">
      <c r="A110" s="32">
        <v>11</v>
      </c>
      <c r="B110" s="27" t="s">
        <v>54</v>
      </c>
      <c r="C110" s="26" t="s">
        <v>435</v>
      </c>
      <c r="D110" s="26">
        <v>1</v>
      </c>
      <c r="E110" s="51" t="s">
        <v>428</v>
      </c>
      <c r="F110" s="27" t="s">
        <v>227</v>
      </c>
      <c r="G110" s="56" t="s">
        <v>427</v>
      </c>
      <c r="H110" s="56">
        <f>0</f>
        <v>0</v>
      </c>
      <c r="I110" s="56" t="str">
        <f>"Yes"</f>
        <v>Yes</v>
      </c>
      <c r="J110" s="56" t="str">
        <f>"No"</f>
        <v>No</v>
      </c>
      <c r="K110" s="56">
        <f>INT(ResourceEffects[[#This Row],[Time Factor]]*TimeInterval/60/60/24)</f>
        <v>0</v>
      </c>
      <c r="L110" s="56">
        <f>INT(ResourceEffects[[#This Row],[Time Factor]]*TimeInterval/60/60)-ResourceEffects[[#This Row],[Days]]*24</f>
        <v>0</v>
      </c>
      <c r="M110" s="56">
        <f>INT(ResourceEffects[[#This Row],[Time Factor]]*TimeInterval/60)-ResourceEffects[[#This Row],[Hours]]*60-ResourceEffects[[#This Row],[Days]]*60*24</f>
        <v>0</v>
      </c>
      <c r="N110" s="56">
        <f>ResourceEffects[[#This Row],[Time Factor]]*TimeInterval-ResourceEffects[[#This Row],[Min]]*60-ResourceEffects[[#This Row],[Hours]]*60*60-ResourceEffects[[#This Row],[Days]]*60*60*24</f>
        <v>11</v>
      </c>
      <c r="O110" s="26" t="s">
        <v>474</v>
      </c>
      <c r="P110" s="29">
        <f ca="1">INT(RAND()*999999999)</f>
        <v>916971343</v>
      </c>
      <c r="Q110" s="29">
        <f>_xlfn.XLOOKUP(ResourceEffects[[#This Row],[Protocol Name]],ProtocolNamesCol,ProtocolIds,"")</f>
        <v>11420</v>
      </c>
      <c r="R110" s="29">
        <f>ResourceEffects[[#This Row],[Time Factor]]</f>
        <v>11</v>
      </c>
      <c r="S110" s="29">
        <f>ResourceEffects[[#This Row],[Drone ID]]</f>
        <v>0</v>
      </c>
      <c r="T110" s="29">
        <f>_xlfn.XLOOKUP(ResourceEffects[[#This Row],[Resource Name]],ResourceNames,ResourceIds,"")</f>
        <v>1420</v>
      </c>
      <c r="U110" s="29">
        <f>_xlfn.XLOOKUP(ResourceEffects[[#This Row],[Event Type]],EventTypeNames,EventTypeIds,"")</f>
        <v>1</v>
      </c>
      <c r="V110" s="29">
        <f>IF(ResourceEffects[[#This Row],[Is Local]]="Yes",1,0)</f>
        <v>1</v>
      </c>
      <c r="W110" s="29">
        <f>IF(ResourceEffects[[#This Row],[Is Installed]]="Yes",1,0)</f>
        <v>0</v>
      </c>
      <c r="X110" s="29">
        <f>IF(ResourceEffects[[#This Row],[Status]]="Locked",1,0)</f>
        <v>0</v>
      </c>
      <c r="Y110" s="29">
        <f>IF(ResourceEffects[[#This Row],[event_type]]=1,0,1)</f>
        <v>0</v>
      </c>
      <c r="Z110" s="29">
        <f>IF(ResourceEffects[[#This Row],[Use Abundancies]]="Yes",1,0)</f>
        <v>1</v>
      </c>
      <c r="AA110" s="29">
        <f>ResourceEffects[[#This Row],[∆]]</f>
        <v>1</v>
      </c>
    </row>
    <row r="111" spans="1:27" x14ac:dyDescent="0.3">
      <c r="A111" s="33">
        <v>0</v>
      </c>
      <c r="B111" s="27" t="s">
        <v>56</v>
      </c>
      <c r="C111" s="26" t="s">
        <v>436</v>
      </c>
      <c r="D111" s="26">
        <v>1</v>
      </c>
      <c r="E111" s="51" t="s">
        <v>428</v>
      </c>
      <c r="F111" s="27" t="s">
        <v>336</v>
      </c>
      <c r="G111" s="56" t="s">
        <v>471</v>
      </c>
      <c r="H111" s="56">
        <f>0</f>
        <v>0</v>
      </c>
      <c r="I111" s="56" t="str">
        <f>"Yes"</f>
        <v>Yes</v>
      </c>
      <c r="J111" s="56" t="str">
        <f>"No"</f>
        <v>No</v>
      </c>
      <c r="K111" s="56">
        <f>INT(ResourceEffects[[#This Row],[Time Factor]]*TimeInterval/60/60/24)</f>
        <v>0</v>
      </c>
      <c r="L111" s="56">
        <f>INT(ResourceEffects[[#This Row],[Time Factor]]*TimeInterval/60/60)-ResourceEffects[[#This Row],[Days]]*24</f>
        <v>0</v>
      </c>
      <c r="M111" s="56">
        <f>INT(ResourceEffects[[#This Row],[Time Factor]]*TimeInterval/60)-ResourceEffects[[#This Row],[Hours]]*60-ResourceEffects[[#This Row],[Days]]*60*24</f>
        <v>0</v>
      </c>
      <c r="N111" s="56">
        <f>ResourceEffects[[#This Row],[Time Factor]]*TimeInterval-ResourceEffects[[#This Row],[Min]]*60-ResourceEffects[[#This Row],[Hours]]*60*60-ResourceEffects[[#This Row],[Days]]*60*60*24</f>
        <v>0</v>
      </c>
      <c r="O111" s="26" t="s">
        <v>473</v>
      </c>
      <c r="P111" s="29">
        <f ca="1">INT(RAND()*999999999)</f>
        <v>162379995</v>
      </c>
      <c r="Q111" s="29">
        <f>_xlfn.XLOOKUP(ResourceEffects[[#This Row],[Protocol Name]],ProtocolNamesCol,ProtocolIds,"")</f>
        <v>11430</v>
      </c>
      <c r="R111" s="29">
        <f>ResourceEffects[[#This Row],[Time Factor]]</f>
        <v>0</v>
      </c>
      <c r="S111" s="29">
        <f>ResourceEffects[[#This Row],[Drone ID]]</f>
        <v>0</v>
      </c>
      <c r="T111" s="29">
        <f>_xlfn.XLOOKUP(ResourceEffects[[#This Row],[Resource Name]],ResourceNames,ResourceIds,"")</f>
        <v>5111</v>
      </c>
      <c r="U111" s="29">
        <f>_xlfn.XLOOKUP(ResourceEffects[[#This Row],[Event Type]],EventTypeNames,EventTypeIds,"")</f>
        <v>2</v>
      </c>
      <c r="V111" s="29">
        <f>IF(ResourceEffects[[#This Row],[Is Local]]="Yes",1,0)</f>
        <v>1</v>
      </c>
      <c r="W111" s="29">
        <f>IF(ResourceEffects[[#This Row],[Is Installed]]="Yes",1,0)</f>
        <v>0</v>
      </c>
      <c r="X111" s="29">
        <f>IF(ResourceEffects[[#This Row],[Status]]="Locked",1,0)</f>
        <v>0</v>
      </c>
      <c r="Y111" s="29">
        <f>IF(ResourceEffects[[#This Row],[event_type]]=1,0,1)</f>
        <v>1</v>
      </c>
      <c r="Z111" s="29">
        <f>IF(ResourceEffects[[#This Row],[Use Abundancies]]="Yes",1,0)</f>
        <v>0</v>
      </c>
      <c r="AA111" s="29">
        <f>ResourceEffects[[#This Row],[∆]]</f>
        <v>1</v>
      </c>
    </row>
    <row r="112" spans="1:27" x14ac:dyDescent="0.3">
      <c r="A112" s="33">
        <v>0</v>
      </c>
      <c r="B112" s="27" t="s">
        <v>56</v>
      </c>
      <c r="C112" s="26" t="s">
        <v>435</v>
      </c>
      <c r="D112" s="26">
        <v>1</v>
      </c>
      <c r="E112" s="51" t="s">
        <v>424</v>
      </c>
      <c r="F112" s="27" t="s">
        <v>336</v>
      </c>
      <c r="G112" s="56" t="str">
        <f>"No"</f>
        <v>No</v>
      </c>
      <c r="H112" s="56">
        <f>0</f>
        <v>0</v>
      </c>
      <c r="I112" s="56" t="str">
        <f>"Yes"</f>
        <v>Yes</v>
      </c>
      <c r="J112" s="56" t="str">
        <f>"No"</f>
        <v>No</v>
      </c>
      <c r="K112" s="56">
        <f>INT(ResourceEffects[[#This Row],[Time Factor]]*TimeInterval/60/60/24)</f>
        <v>0</v>
      </c>
      <c r="L112" s="56">
        <f>INT(ResourceEffects[[#This Row],[Time Factor]]*TimeInterval/60/60)-ResourceEffects[[#This Row],[Days]]*24</f>
        <v>0</v>
      </c>
      <c r="M112" s="56">
        <f>INT(ResourceEffects[[#This Row],[Time Factor]]*TimeInterval/60)-ResourceEffects[[#This Row],[Hours]]*60-ResourceEffects[[#This Row],[Days]]*60*24</f>
        <v>0</v>
      </c>
      <c r="N112" s="56">
        <f>ResourceEffects[[#This Row],[Time Factor]]*TimeInterval-ResourceEffects[[#This Row],[Min]]*60-ResourceEffects[[#This Row],[Hours]]*60*60-ResourceEffects[[#This Row],[Days]]*60*60*24</f>
        <v>0</v>
      </c>
      <c r="O112" s="26" t="s">
        <v>473</v>
      </c>
      <c r="P112" s="29">
        <f ca="1">INT(RAND()*999999999)</f>
        <v>545194204</v>
      </c>
      <c r="Q112" s="29">
        <f>_xlfn.XLOOKUP(ResourceEffects[[#This Row],[Protocol Name]],ProtocolNamesCol,ProtocolIds,"")</f>
        <v>11430</v>
      </c>
      <c r="R112" s="29">
        <f>ResourceEffects[[#This Row],[Time Factor]]</f>
        <v>0</v>
      </c>
      <c r="S112" s="29">
        <f>ResourceEffects[[#This Row],[Drone ID]]</f>
        <v>0</v>
      </c>
      <c r="T112" s="29">
        <f>_xlfn.XLOOKUP(ResourceEffects[[#This Row],[Resource Name]],ResourceNames,ResourceIds,"")</f>
        <v>5111</v>
      </c>
      <c r="U112" s="29">
        <f>_xlfn.XLOOKUP(ResourceEffects[[#This Row],[Event Type]],EventTypeNames,EventTypeIds,"")</f>
        <v>1</v>
      </c>
      <c r="V112" s="29">
        <f>IF(ResourceEffects[[#This Row],[Is Local]]="Yes",1,0)</f>
        <v>1</v>
      </c>
      <c r="W112" s="29">
        <f>IF(ResourceEffects[[#This Row],[Is Installed]]="Yes",1,0)</f>
        <v>0</v>
      </c>
      <c r="X112" s="29">
        <f>IF(ResourceEffects[[#This Row],[Status]]="Locked",1,0)</f>
        <v>1</v>
      </c>
      <c r="Y112" s="29">
        <f>IF(ResourceEffects[[#This Row],[event_type]]=1,0,1)</f>
        <v>0</v>
      </c>
      <c r="Z112" s="29">
        <f>IF(ResourceEffects[[#This Row],[Use Abundancies]]="Yes",1,0)</f>
        <v>0</v>
      </c>
      <c r="AA112" s="29">
        <f>ResourceEffects[[#This Row],[∆]]</f>
        <v>1</v>
      </c>
    </row>
    <row r="113" spans="1:27" x14ac:dyDescent="0.3">
      <c r="A113" s="33">
        <v>10</v>
      </c>
      <c r="B113" s="27" t="s">
        <v>56</v>
      </c>
      <c r="C113" s="26" t="s">
        <v>436</v>
      </c>
      <c r="D113" s="26">
        <v>1</v>
      </c>
      <c r="E113" s="51" t="s">
        <v>424</v>
      </c>
      <c r="F113" s="27" t="s">
        <v>336</v>
      </c>
      <c r="G113" s="56" t="str">
        <f>"No"</f>
        <v>No</v>
      </c>
      <c r="H113" s="56">
        <f>0</f>
        <v>0</v>
      </c>
      <c r="I113" s="56" t="str">
        <f>"Yes"</f>
        <v>Yes</v>
      </c>
      <c r="J113" s="56" t="str">
        <f>"No"</f>
        <v>No</v>
      </c>
      <c r="K113" s="56">
        <f>INT(ResourceEffects[[#This Row],[Time Factor]]*TimeInterval/60/60/24)</f>
        <v>0</v>
      </c>
      <c r="L113" s="56">
        <f>INT(ResourceEffects[[#This Row],[Time Factor]]*TimeInterval/60/60)-ResourceEffects[[#This Row],[Days]]*24</f>
        <v>0</v>
      </c>
      <c r="M113" s="56">
        <f>INT(ResourceEffects[[#This Row],[Time Factor]]*TimeInterval/60)-ResourceEffects[[#This Row],[Hours]]*60-ResourceEffects[[#This Row],[Days]]*60*24</f>
        <v>0</v>
      </c>
      <c r="N113" s="56">
        <f>ResourceEffects[[#This Row],[Time Factor]]*TimeInterval-ResourceEffects[[#This Row],[Min]]*60-ResourceEffects[[#This Row],[Hours]]*60*60-ResourceEffects[[#This Row],[Days]]*60*60*24</f>
        <v>10</v>
      </c>
      <c r="O113" s="26" t="s">
        <v>475</v>
      </c>
      <c r="P113" s="29">
        <f ca="1">INT(RAND()*999999999)</f>
        <v>654117169</v>
      </c>
      <c r="Q113" s="29">
        <f>_xlfn.XLOOKUP(ResourceEffects[[#This Row],[Protocol Name]],ProtocolNamesCol,ProtocolIds,"")</f>
        <v>11430</v>
      </c>
      <c r="R113" s="29">
        <f>ResourceEffects[[#This Row],[Time Factor]]</f>
        <v>10</v>
      </c>
      <c r="S113" s="29">
        <f>ResourceEffects[[#This Row],[Drone ID]]</f>
        <v>0</v>
      </c>
      <c r="T113" s="29">
        <f>_xlfn.XLOOKUP(ResourceEffects[[#This Row],[Resource Name]],ResourceNames,ResourceIds,"")</f>
        <v>5111</v>
      </c>
      <c r="U113" s="29">
        <f>_xlfn.XLOOKUP(ResourceEffects[[#This Row],[Event Type]],EventTypeNames,EventTypeIds,"")</f>
        <v>2</v>
      </c>
      <c r="V113" s="29">
        <f>IF(ResourceEffects[[#This Row],[Is Local]]="Yes",1,0)</f>
        <v>1</v>
      </c>
      <c r="W113" s="29">
        <f>IF(ResourceEffects[[#This Row],[Is Installed]]="Yes",1,0)</f>
        <v>0</v>
      </c>
      <c r="X113" s="29">
        <f>IF(ResourceEffects[[#This Row],[Status]]="Locked",1,0)</f>
        <v>1</v>
      </c>
      <c r="Y113" s="29">
        <f>IF(ResourceEffects[[#This Row],[event_type]]=1,0,1)</f>
        <v>1</v>
      </c>
      <c r="Z113" s="29">
        <f>IF(ResourceEffects[[#This Row],[Use Abundancies]]="Yes",1,0)</f>
        <v>0</v>
      </c>
      <c r="AA113" s="29">
        <f>ResourceEffects[[#This Row],[∆]]</f>
        <v>1</v>
      </c>
    </row>
    <row r="114" spans="1:27" x14ac:dyDescent="0.3">
      <c r="A114" s="33">
        <v>10</v>
      </c>
      <c r="B114" s="27" t="s">
        <v>56</v>
      </c>
      <c r="C114" s="26" t="s">
        <v>435</v>
      </c>
      <c r="D114" s="26">
        <v>1</v>
      </c>
      <c r="E114" s="51" t="s">
        <v>428</v>
      </c>
      <c r="F114" s="27" t="s">
        <v>336</v>
      </c>
      <c r="G114" s="56" t="s">
        <v>471</v>
      </c>
      <c r="H114" s="56">
        <f>0</f>
        <v>0</v>
      </c>
      <c r="I114" s="56" t="str">
        <f>"Yes"</f>
        <v>Yes</v>
      </c>
      <c r="J114" s="56" t="str">
        <f>"No"</f>
        <v>No</v>
      </c>
      <c r="K114" s="56">
        <f>INT(ResourceEffects[[#This Row],[Time Factor]]*TimeInterval/60/60/24)</f>
        <v>0</v>
      </c>
      <c r="L114" s="56">
        <f>INT(ResourceEffects[[#This Row],[Time Factor]]*TimeInterval/60/60)-ResourceEffects[[#This Row],[Days]]*24</f>
        <v>0</v>
      </c>
      <c r="M114" s="56">
        <f>INT(ResourceEffects[[#This Row],[Time Factor]]*TimeInterval/60)-ResourceEffects[[#This Row],[Hours]]*60-ResourceEffects[[#This Row],[Days]]*60*24</f>
        <v>0</v>
      </c>
      <c r="N114" s="56">
        <f>ResourceEffects[[#This Row],[Time Factor]]*TimeInterval-ResourceEffects[[#This Row],[Min]]*60-ResourceEffects[[#This Row],[Hours]]*60*60-ResourceEffects[[#This Row],[Days]]*60*60*24</f>
        <v>10</v>
      </c>
      <c r="O114" s="26" t="s">
        <v>475</v>
      </c>
      <c r="P114" s="29">
        <f ca="1">INT(RAND()*999999999)</f>
        <v>638562709</v>
      </c>
      <c r="Q114" s="29">
        <f>_xlfn.XLOOKUP(ResourceEffects[[#This Row],[Protocol Name]],ProtocolNamesCol,ProtocolIds,"")</f>
        <v>11430</v>
      </c>
      <c r="R114" s="29">
        <f>ResourceEffects[[#This Row],[Time Factor]]</f>
        <v>10</v>
      </c>
      <c r="S114" s="29">
        <f>ResourceEffects[[#This Row],[Drone ID]]</f>
        <v>0</v>
      </c>
      <c r="T114" s="29">
        <f>_xlfn.XLOOKUP(ResourceEffects[[#This Row],[Resource Name]],ResourceNames,ResourceIds,"")</f>
        <v>5111</v>
      </c>
      <c r="U114" s="29">
        <f>_xlfn.XLOOKUP(ResourceEffects[[#This Row],[Event Type]],EventTypeNames,EventTypeIds,"")</f>
        <v>1</v>
      </c>
      <c r="V114" s="29">
        <f>IF(ResourceEffects[[#This Row],[Is Local]]="Yes",1,0)</f>
        <v>1</v>
      </c>
      <c r="W114" s="29">
        <f>IF(ResourceEffects[[#This Row],[Is Installed]]="Yes",1,0)</f>
        <v>0</v>
      </c>
      <c r="X114" s="29">
        <f>IF(ResourceEffects[[#This Row],[Status]]="Locked",1,0)</f>
        <v>0</v>
      </c>
      <c r="Y114" s="29">
        <f>IF(ResourceEffects[[#This Row],[event_type]]=1,0,1)</f>
        <v>0</v>
      </c>
      <c r="Z114" s="29">
        <f>IF(ResourceEffects[[#This Row],[Use Abundancies]]="Yes",1,0)</f>
        <v>0</v>
      </c>
      <c r="AA114" s="29">
        <f>ResourceEffects[[#This Row],[∆]]</f>
        <v>1</v>
      </c>
    </row>
    <row r="115" spans="1:27" x14ac:dyDescent="0.3">
      <c r="A115" s="32">
        <v>11</v>
      </c>
      <c r="B115" s="27" t="s">
        <v>56</v>
      </c>
      <c r="C115" s="26" t="s">
        <v>435</v>
      </c>
      <c r="D115" s="26">
        <v>1</v>
      </c>
      <c r="E115" s="51" t="s">
        <v>428</v>
      </c>
      <c r="F115" s="27" t="s">
        <v>228</v>
      </c>
      <c r="G115" s="56" t="s">
        <v>427</v>
      </c>
      <c r="H115" s="56">
        <f>0</f>
        <v>0</v>
      </c>
      <c r="I115" s="56" t="str">
        <f>"Yes"</f>
        <v>Yes</v>
      </c>
      <c r="J115" s="56" t="str">
        <f>"No"</f>
        <v>No</v>
      </c>
      <c r="K115" s="56">
        <f>INT(ResourceEffects[[#This Row],[Time Factor]]*TimeInterval/60/60/24)</f>
        <v>0</v>
      </c>
      <c r="L115" s="56">
        <f>INT(ResourceEffects[[#This Row],[Time Factor]]*TimeInterval/60/60)-ResourceEffects[[#This Row],[Days]]*24</f>
        <v>0</v>
      </c>
      <c r="M115" s="56">
        <f>INT(ResourceEffects[[#This Row],[Time Factor]]*TimeInterval/60)-ResourceEffects[[#This Row],[Hours]]*60-ResourceEffects[[#This Row],[Days]]*60*24</f>
        <v>0</v>
      </c>
      <c r="N115" s="56">
        <f>ResourceEffects[[#This Row],[Time Factor]]*TimeInterval-ResourceEffects[[#This Row],[Min]]*60-ResourceEffects[[#This Row],[Hours]]*60*60-ResourceEffects[[#This Row],[Days]]*60*60*24</f>
        <v>11</v>
      </c>
      <c r="O115" s="26" t="s">
        <v>474</v>
      </c>
      <c r="P115" s="29">
        <f ca="1">INT(RAND()*999999999)</f>
        <v>668264168</v>
      </c>
      <c r="Q115" s="29">
        <f>_xlfn.XLOOKUP(ResourceEffects[[#This Row],[Protocol Name]],ProtocolNamesCol,ProtocolIds,"")</f>
        <v>11430</v>
      </c>
      <c r="R115" s="29">
        <f>ResourceEffects[[#This Row],[Time Factor]]</f>
        <v>11</v>
      </c>
      <c r="S115" s="29">
        <f>ResourceEffects[[#This Row],[Drone ID]]</f>
        <v>0</v>
      </c>
      <c r="T115" s="29">
        <f>_xlfn.XLOOKUP(ResourceEffects[[#This Row],[Resource Name]],ResourceNames,ResourceIds,"")</f>
        <v>1430</v>
      </c>
      <c r="U115" s="29">
        <f>_xlfn.XLOOKUP(ResourceEffects[[#This Row],[Event Type]],EventTypeNames,EventTypeIds,"")</f>
        <v>1</v>
      </c>
      <c r="V115" s="29">
        <f>IF(ResourceEffects[[#This Row],[Is Local]]="Yes",1,0)</f>
        <v>1</v>
      </c>
      <c r="W115" s="29">
        <f>IF(ResourceEffects[[#This Row],[Is Installed]]="Yes",1,0)</f>
        <v>0</v>
      </c>
      <c r="X115" s="29">
        <f>IF(ResourceEffects[[#This Row],[Status]]="Locked",1,0)</f>
        <v>0</v>
      </c>
      <c r="Y115" s="29">
        <f>IF(ResourceEffects[[#This Row],[event_type]]=1,0,1)</f>
        <v>0</v>
      </c>
      <c r="Z115" s="29">
        <f>IF(ResourceEffects[[#This Row],[Use Abundancies]]="Yes",1,0)</f>
        <v>1</v>
      </c>
      <c r="AA115" s="29">
        <f>ResourceEffects[[#This Row],[∆]]</f>
        <v>1</v>
      </c>
    </row>
    <row r="116" spans="1:27" hidden="1" x14ac:dyDescent="0.3">
      <c r="A116" s="32">
        <v>0</v>
      </c>
      <c r="B116" s="27" t="s">
        <v>58</v>
      </c>
      <c r="C116" s="26" t="s">
        <v>436</v>
      </c>
      <c r="D116" s="26">
        <v>2</v>
      </c>
      <c r="E116" s="51" t="s">
        <v>428</v>
      </c>
      <c r="F116" s="27" t="s">
        <v>229</v>
      </c>
      <c r="G116" s="26" t="str">
        <f>"No"</f>
        <v>No</v>
      </c>
      <c r="H116" s="26">
        <f>0</f>
        <v>0</v>
      </c>
      <c r="I116" s="26" t="str">
        <f>"Yes"</f>
        <v>Yes</v>
      </c>
      <c r="J116" s="26" t="str">
        <f>"No"</f>
        <v>No</v>
      </c>
      <c r="K116" s="26">
        <f>INT(ResourceEffects[[#This Row],[Time Factor]]*TimeInterval/60/60/24)</f>
        <v>0</v>
      </c>
      <c r="L116" s="26">
        <f>INT(ResourceEffects[[#This Row],[Time Factor]]*TimeInterval/60/60)-ResourceEffects[[#This Row],[Days]]*24</f>
        <v>0</v>
      </c>
      <c r="M116" s="26">
        <f>INT(ResourceEffects[[#This Row],[Time Factor]]*TimeInterval/60)-ResourceEffects[[#This Row],[Hours]]*60-ResourceEffects[[#This Row],[Days]]*60*24</f>
        <v>0</v>
      </c>
      <c r="N116" s="26">
        <f>ResourceEffects[[#This Row],[Time Factor]]*TimeInterval-ResourceEffects[[#This Row],[Min]]*60-ResourceEffects[[#This Row],[Hours]]*60*60-ResourceEffects[[#This Row],[Days]]*60*60*24</f>
        <v>0</v>
      </c>
      <c r="P116" s="28">
        <f ca="1">INT(RAND()*999999999)</f>
        <v>667782727</v>
      </c>
      <c r="Q116" s="28">
        <f>_xlfn.XLOOKUP(ResourceEffects[[#This Row],[Protocol Name]],ProtocolNamesCol,ProtocolIds,"")</f>
        <v>12021</v>
      </c>
      <c r="R116" s="28">
        <f>ResourceEffects[[#This Row],[Time Factor]]</f>
        <v>0</v>
      </c>
      <c r="S116" s="28">
        <f>ResourceEffects[[#This Row],[Drone ID]]</f>
        <v>0</v>
      </c>
      <c r="T116" s="28">
        <f>_xlfn.XLOOKUP(ResourceEffects[[#This Row],[Resource Name]],ResourceNames,ResourceIds,"")</f>
        <v>2011</v>
      </c>
      <c r="U116" s="28">
        <f>_xlfn.XLOOKUP(ResourceEffects[[#This Row],[Event Type]],EventTypeNames,EventTypeIds,"")</f>
        <v>2</v>
      </c>
      <c r="V116" s="28">
        <f>IF(ResourceEffects[[#This Row],[Is Local]]="Yes",1,0)</f>
        <v>1</v>
      </c>
      <c r="W116" s="28">
        <f>IF(ResourceEffects[[#This Row],[Is Installed]]="Yes",1,0)</f>
        <v>0</v>
      </c>
      <c r="X116" s="28">
        <f>IF(ResourceEffects[[#This Row],[Status]]="Locked",1,0)</f>
        <v>0</v>
      </c>
      <c r="Y116" s="28">
        <f>IF(ResourceEffects[[#This Row],[event_type]]=1,0,1)</f>
        <v>1</v>
      </c>
      <c r="Z116" s="28">
        <f>IF(ResourceEffects[[#This Row],[Use Abundancies]]="Yes",1,0)</f>
        <v>0</v>
      </c>
      <c r="AA116" s="28">
        <f>ResourceEffects[[#This Row],[∆]]</f>
        <v>2</v>
      </c>
    </row>
    <row r="117" spans="1:27" hidden="1" x14ac:dyDescent="0.3">
      <c r="A117" s="32">
        <v>0</v>
      </c>
      <c r="B117" s="27" t="s">
        <v>58</v>
      </c>
      <c r="C117" s="26" t="s">
        <v>435</v>
      </c>
      <c r="D117" s="26">
        <v>1</v>
      </c>
      <c r="E117" s="51" t="s">
        <v>428</v>
      </c>
      <c r="F117" s="27" t="s">
        <v>235</v>
      </c>
      <c r="G117" s="26" t="str">
        <f>"No"</f>
        <v>No</v>
      </c>
      <c r="H117" s="26">
        <f>0</f>
        <v>0</v>
      </c>
      <c r="I117" s="26" t="str">
        <f>"Yes"</f>
        <v>Yes</v>
      </c>
      <c r="J117" s="26" t="str">
        <f>"No"</f>
        <v>No</v>
      </c>
      <c r="K117" s="26">
        <f>INT(ResourceEffects[[#This Row],[Time Factor]]*TimeInterval/60/60/24)</f>
        <v>0</v>
      </c>
      <c r="L117" s="26">
        <f>INT(ResourceEffects[[#This Row],[Time Factor]]*TimeInterval/60/60)-ResourceEffects[[#This Row],[Days]]*24</f>
        <v>0</v>
      </c>
      <c r="M117" s="26">
        <f>INT(ResourceEffects[[#This Row],[Time Factor]]*TimeInterval/60)-ResourceEffects[[#This Row],[Hours]]*60-ResourceEffects[[#This Row],[Days]]*60*24</f>
        <v>0</v>
      </c>
      <c r="N117" s="26">
        <f>ResourceEffects[[#This Row],[Time Factor]]*TimeInterval-ResourceEffects[[#This Row],[Min]]*60-ResourceEffects[[#This Row],[Hours]]*60*60-ResourceEffects[[#This Row],[Days]]*60*60*24</f>
        <v>0</v>
      </c>
      <c r="P117" s="28">
        <f ca="1">INT(RAND()*999999999)</f>
        <v>944878536</v>
      </c>
      <c r="Q117" s="28">
        <f>_xlfn.XLOOKUP(ResourceEffects[[#This Row],[Protocol Name]],ProtocolNamesCol,ProtocolIds,"")</f>
        <v>12021</v>
      </c>
      <c r="R117" s="28">
        <f>ResourceEffects[[#This Row],[Time Factor]]</f>
        <v>0</v>
      </c>
      <c r="S117" s="28">
        <f>ResourceEffects[[#This Row],[Drone ID]]</f>
        <v>0</v>
      </c>
      <c r="T117" s="28">
        <f>_xlfn.XLOOKUP(ResourceEffects[[#This Row],[Resource Name]],ResourceNames,ResourceIds,"")</f>
        <v>2021</v>
      </c>
      <c r="U117" s="28">
        <f>_xlfn.XLOOKUP(ResourceEffects[[#This Row],[Event Type]],EventTypeNames,EventTypeIds,"")</f>
        <v>1</v>
      </c>
      <c r="V117" s="28">
        <f>IF(ResourceEffects[[#This Row],[Is Local]]="Yes",1,0)</f>
        <v>1</v>
      </c>
      <c r="W117" s="28">
        <f>IF(ResourceEffects[[#This Row],[Is Installed]]="Yes",1,0)</f>
        <v>0</v>
      </c>
      <c r="X117" s="28">
        <f>IF(ResourceEffects[[#This Row],[Status]]="Locked",1,0)</f>
        <v>0</v>
      </c>
      <c r="Y117" s="28">
        <f>IF(ResourceEffects[[#This Row],[event_type]]=1,0,1)</f>
        <v>0</v>
      </c>
      <c r="Z117" s="28">
        <f>IF(ResourceEffects[[#This Row],[Use Abundancies]]="Yes",1,0)</f>
        <v>0</v>
      </c>
      <c r="AA117" s="28">
        <f>ResourceEffects[[#This Row],[∆]]</f>
        <v>1</v>
      </c>
    </row>
    <row r="118" spans="1:27" hidden="1" x14ac:dyDescent="0.3">
      <c r="A118" s="32">
        <v>0</v>
      </c>
      <c r="B118" s="27" t="s">
        <v>60</v>
      </c>
      <c r="C118" s="26" t="s">
        <v>436</v>
      </c>
      <c r="D118" s="26">
        <v>1</v>
      </c>
      <c r="E118" s="51" t="s">
        <v>428</v>
      </c>
      <c r="F118" s="27" t="s">
        <v>229</v>
      </c>
      <c r="G118" s="26" t="str">
        <f>"No"</f>
        <v>No</v>
      </c>
      <c r="H118" s="26">
        <f>0</f>
        <v>0</v>
      </c>
      <c r="I118" s="26" t="str">
        <f>"Yes"</f>
        <v>Yes</v>
      </c>
      <c r="J118" s="26" t="str">
        <f>"No"</f>
        <v>No</v>
      </c>
      <c r="K118" s="26">
        <f>INT(ResourceEffects[[#This Row],[Time Factor]]*TimeInterval/60/60/24)</f>
        <v>0</v>
      </c>
      <c r="L118" s="26">
        <f>INT(ResourceEffects[[#This Row],[Time Factor]]*TimeInterval/60/60)-ResourceEffects[[#This Row],[Days]]*24</f>
        <v>0</v>
      </c>
      <c r="M118" s="26">
        <f>INT(ResourceEffects[[#This Row],[Time Factor]]*TimeInterval/60)-ResourceEffects[[#This Row],[Hours]]*60-ResourceEffects[[#This Row],[Days]]*60*24</f>
        <v>0</v>
      </c>
      <c r="N118" s="26">
        <f>ResourceEffects[[#This Row],[Time Factor]]*TimeInterval-ResourceEffects[[#This Row],[Min]]*60-ResourceEffects[[#This Row],[Hours]]*60*60-ResourceEffects[[#This Row],[Days]]*60*60*24</f>
        <v>0</v>
      </c>
      <c r="P118" s="28">
        <f ca="1">INT(RAND()*999999999)</f>
        <v>781993657</v>
      </c>
      <c r="Q118" s="28">
        <f>_xlfn.XLOOKUP(ResourceEffects[[#This Row],[Protocol Name]],ProtocolNamesCol,ProtocolIds,"")</f>
        <v>12022</v>
      </c>
      <c r="R118" s="28">
        <f>ResourceEffects[[#This Row],[Time Factor]]</f>
        <v>0</v>
      </c>
      <c r="S118" s="28">
        <f>ResourceEffects[[#This Row],[Drone ID]]</f>
        <v>0</v>
      </c>
      <c r="T118" s="28">
        <f>_xlfn.XLOOKUP(ResourceEffects[[#This Row],[Resource Name]],ResourceNames,ResourceIds,"")</f>
        <v>2011</v>
      </c>
      <c r="U118" s="28">
        <f>_xlfn.XLOOKUP(ResourceEffects[[#This Row],[Event Type]],EventTypeNames,EventTypeIds,"")</f>
        <v>2</v>
      </c>
      <c r="V118" s="28">
        <f>IF(ResourceEffects[[#This Row],[Is Local]]="Yes",1,0)</f>
        <v>1</v>
      </c>
      <c r="W118" s="28">
        <f>IF(ResourceEffects[[#This Row],[Is Installed]]="Yes",1,0)</f>
        <v>0</v>
      </c>
      <c r="X118" s="28">
        <f>IF(ResourceEffects[[#This Row],[Status]]="Locked",1,0)</f>
        <v>0</v>
      </c>
      <c r="Y118" s="28">
        <f>IF(ResourceEffects[[#This Row],[event_type]]=1,0,1)</f>
        <v>1</v>
      </c>
      <c r="Z118" s="28">
        <f>IF(ResourceEffects[[#This Row],[Use Abundancies]]="Yes",1,0)</f>
        <v>0</v>
      </c>
      <c r="AA118" s="28">
        <f>ResourceEffects[[#This Row],[∆]]</f>
        <v>1</v>
      </c>
    </row>
    <row r="119" spans="1:27" hidden="1" x14ac:dyDescent="0.3">
      <c r="A119" s="32">
        <v>0</v>
      </c>
      <c r="B119" s="27" t="s">
        <v>60</v>
      </c>
      <c r="C119" s="26" t="s">
        <v>436</v>
      </c>
      <c r="D119" s="26">
        <v>1</v>
      </c>
      <c r="E119" s="51" t="s">
        <v>428</v>
      </c>
      <c r="F119" s="27" t="s">
        <v>231</v>
      </c>
      <c r="G119" s="26" t="str">
        <f>"No"</f>
        <v>No</v>
      </c>
      <c r="H119" s="26">
        <f>0</f>
        <v>0</v>
      </c>
      <c r="I119" s="26" t="str">
        <f>"Yes"</f>
        <v>Yes</v>
      </c>
      <c r="J119" s="26" t="str">
        <f>"No"</f>
        <v>No</v>
      </c>
      <c r="K119" s="26">
        <f>INT(ResourceEffects[[#This Row],[Time Factor]]*TimeInterval/60/60/24)</f>
        <v>0</v>
      </c>
      <c r="L119" s="26">
        <f>INT(ResourceEffects[[#This Row],[Time Factor]]*TimeInterval/60/60)-ResourceEffects[[#This Row],[Days]]*24</f>
        <v>0</v>
      </c>
      <c r="M119" s="26">
        <f>INT(ResourceEffects[[#This Row],[Time Factor]]*TimeInterval/60)-ResourceEffects[[#This Row],[Hours]]*60-ResourceEffects[[#This Row],[Days]]*60*24</f>
        <v>0</v>
      </c>
      <c r="N119" s="26">
        <f>ResourceEffects[[#This Row],[Time Factor]]*TimeInterval-ResourceEffects[[#This Row],[Min]]*60-ResourceEffects[[#This Row],[Hours]]*60*60-ResourceEffects[[#This Row],[Days]]*60*60*24</f>
        <v>0</v>
      </c>
      <c r="P119" s="28">
        <f ca="1">INT(RAND()*999999999)</f>
        <v>659754955</v>
      </c>
      <c r="Q119" s="28">
        <f>_xlfn.XLOOKUP(ResourceEffects[[#This Row],[Protocol Name]],ProtocolNamesCol,ProtocolIds,"")</f>
        <v>12022</v>
      </c>
      <c r="R119" s="28">
        <f>ResourceEffects[[#This Row],[Time Factor]]</f>
        <v>0</v>
      </c>
      <c r="S119" s="28">
        <f>ResourceEffects[[#This Row],[Drone ID]]</f>
        <v>0</v>
      </c>
      <c r="T119" s="28">
        <f>_xlfn.XLOOKUP(ResourceEffects[[#This Row],[Resource Name]],ResourceNames,ResourceIds,"")</f>
        <v>2012</v>
      </c>
      <c r="U119" s="28">
        <f>_xlfn.XLOOKUP(ResourceEffects[[#This Row],[Event Type]],EventTypeNames,EventTypeIds,"")</f>
        <v>2</v>
      </c>
      <c r="V119" s="28">
        <f>IF(ResourceEffects[[#This Row],[Is Local]]="Yes",1,0)</f>
        <v>1</v>
      </c>
      <c r="W119" s="28">
        <f>IF(ResourceEffects[[#This Row],[Is Installed]]="Yes",1,0)</f>
        <v>0</v>
      </c>
      <c r="X119" s="28">
        <f>IF(ResourceEffects[[#This Row],[Status]]="Locked",1,0)</f>
        <v>0</v>
      </c>
      <c r="Y119" s="28">
        <f>IF(ResourceEffects[[#This Row],[event_type]]=1,0,1)</f>
        <v>1</v>
      </c>
      <c r="Z119" s="28">
        <f>IF(ResourceEffects[[#This Row],[Use Abundancies]]="Yes",1,0)</f>
        <v>0</v>
      </c>
      <c r="AA119" s="28">
        <f>ResourceEffects[[#This Row],[∆]]</f>
        <v>1</v>
      </c>
    </row>
    <row r="120" spans="1:27" hidden="1" x14ac:dyDescent="0.3">
      <c r="A120" s="32">
        <v>0</v>
      </c>
      <c r="B120" s="27" t="s">
        <v>60</v>
      </c>
      <c r="C120" s="26" t="s">
        <v>435</v>
      </c>
      <c r="D120" s="26">
        <v>1</v>
      </c>
      <c r="E120" s="51" t="s">
        <v>428</v>
      </c>
      <c r="F120" s="27" t="s">
        <v>237</v>
      </c>
      <c r="G120" s="26" t="str">
        <f>"No"</f>
        <v>No</v>
      </c>
      <c r="H120" s="26">
        <f>0</f>
        <v>0</v>
      </c>
      <c r="I120" s="26" t="str">
        <f>"Yes"</f>
        <v>Yes</v>
      </c>
      <c r="J120" s="26" t="str">
        <f>"No"</f>
        <v>No</v>
      </c>
      <c r="K120" s="26">
        <f>INT(ResourceEffects[[#This Row],[Time Factor]]*TimeInterval/60/60/24)</f>
        <v>0</v>
      </c>
      <c r="L120" s="26">
        <f>INT(ResourceEffects[[#This Row],[Time Factor]]*TimeInterval/60/60)-ResourceEffects[[#This Row],[Days]]*24</f>
        <v>0</v>
      </c>
      <c r="M120" s="26">
        <f>INT(ResourceEffects[[#This Row],[Time Factor]]*TimeInterval/60)-ResourceEffects[[#This Row],[Hours]]*60-ResourceEffects[[#This Row],[Days]]*60*24</f>
        <v>0</v>
      </c>
      <c r="N120" s="26">
        <f>ResourceEffects[[#This Row],[Time Factor]]*TimeInterval-ResourceEffects[[#This Row],[Min]]*60-ResourceEffects[[#This Row],[Hours]]*60*60-ResourceEffects[[#This Row],[Days]]*60*60*24</f>
        <v>0</v>
      </c>
      <c r="P120" s="28">
        <f ca="1">INT(RAND()*999999999)</f>
        <v>24156535</v>
      </c>
      <c r="Q120" s="28">
        <f>_xlfn.XLOOKUP(ResourceEffects[[#This Row],[Protocol Name]],ProtocolNamesCol,ProtocolIds,"")</f>
        <v>12022</v>
      </c>
      <c r="R120" s="28">
        <f>ResourceEffects[[#This Row],[Time Factor]]</f>
        <v>0</v>
      </c>
      <c r="S120" s="28">
        <f>ResourceEffects[[#This Row],[Drone ID]]</f>
        <v>0</v>
      </c>
      <c r="T120" s="28">
        <f>_xlfn.XLOOKUP(ResourceEffects[[#This Row],[Resource Name]],ResourceNames,ResourceIds,"")</f>
        <v>2022</v>
      </c>
      <c r="U120" s="28">
        <f>_xlfn.XLOOKUP(ResourceEffects[[#This Row],[Event Type]],EventTypeNames,EventTypeIds,"")</f>
        <v>1</v>
      </c>
      <c r="V120" s="28">
        <f>IF(ResourceEffects[[#This Row],[Is Local]]="Yes",1,0)</f>
        <v>1</v>
      </c>
      <c r="W120" s="28">
        <f>IF(ResourceEffects[[#This Row],[Is Installed]]="Yes",1,0)</f>
        <v>0</v>
      </c>
      <c r="X120" s="28">
        <f>IF(ResourceEffects[[#This Row],[Status]]="Locked",1,0)</f>
        <v>0</v>
      </c>
      <c r="Y120" s="28">
        <f>IF(ResourceEffects[[#This Row],[event_type]]=1,0,1)</f>
        <v>0</v>
      </c>
      <c r="Z120" s="28">
        <f>IF(ResourceEffects[[#This Row],[Use Abundancies]]="Yes",1,0)</f>
        <v>0</v>
      </c>
      <c r="AA120" s="28">
        <f>ResourceEffects[[#This Row],[∆]]</f>
        <v>1</v>
      </c>
    </row>
    <row r="121" spans="1:27" hidden="1" x14ac:dyDescent="0.3">
      <c r="A121" s="32">
        <v>0</v>
      </c>
      <c r="B121" s="27" t="s">
        <v>62</v>
      </c>
      <c r="C121" s="26" t="s">
        <v>436</v>
      </c>
      <c r="D121" s="26">
        <v>1</v>
      </c>
      <c r="E121" s="51" t="s">
        <v>428</v>
      </c>
      <c r="F121" s="27" t="s">
        <v>229</v>
      </c>
      <c r="G121" s="26" t="str">
        <f>"No"</f>
        <v>No</v>
      </c>
      <c r="H121" s="26">
        <f>0</f>
        <v>0</v>
      </c>
      <c r="I121" s="26" t="str">
        <f>"Yes"</f>
        <v>Yes</v>
      </c>
      <c r="J121" s="26" t="str">
        <f>"No"</f>
        <v>No</v>
      </c>
      <c r="K121" s="26">
        <f>INT(ResourceEffects[[#This Row],[Time Factor]]*TimeInterval/60/60/24)</f>
        <v>0</v>
      </c>
      <c r="L121" s="26">
        <f>INT(ResourceEffects[[#This Row],[Time Factor]]*TimeInterval/60/60)-ResourceEffects[[#This Row],[Days]]*24</f>
        <v>0</v>
      </c>
      <c r="M121" s="26">
        <f>INT(ResourceEffects[[#This Row],[Time Factor]]*TimeInterval/60)-ResourceEffects[[#This Row],[Hours]]*60-ResourceEffects[[#This Row],[Days]]*60*24</f>
        <v>0</v>
      </c>
      <c r="N121" s="26">
        <f>ResourceEffects[[#This Row],[Time Factor]]*TimeInterval-ResourceEffects[[#This Row],[Min]]*60-ResourceEffects[[#This Row],[Hours]]*60*60-ResourceEffects[[#This Row],[Days]]*60*60*24</f>
        <v>0</v>
      </c>
      <c r="P121" s="28">
        <f ca="1">INT(RAND()*999999999)</f>
        <v>672035871</v>
      </c>
      <c r="Q121" s="28">
        <f>_xlfn.XLOOKUP(ResourceEffects[[#This Row],[Protocol Name]],ProtocolNamesCol,ProtocolIds,"")</f>
        <v>12023</v>
      </c>
      <c r="R121" s="28">
        <f>ResourceEffects[[#This Row],[Time Factor]]</f>
        <v>0</v>
      </c>
      <c r="S121" s="28">
        <f>ResourceEffects[[#This Row],[Drone ID]]</f>
        <v>0</v>
      </c>
      <c r="T121" s="28">
        <f>_xlfn.XLOOKUP(ResourceEffects[[#This Row],[Resource Name]],ResourceNames,ResourceIds,"")</f>
        <v>2011</v>
      </c>
      <c r="U121" s="28">
        <f>_xlfn.XLOOKUP(ResourceEffects[[#This Row],[Event Type]],EventTypeNames,EventTypeIds,"")</f>
        <v>2</v>
      </c>
      <c r="V121" s="28">
        <f>IF(ResourceEffects[[#This Row],[Is Local]]="Yes",1,0)</f>
        <v>1</v>
      </c>
      <c r="W121" s="28">
        <f>IF(ResourceEffects[[#This Row],[Is Installed]]="Yes",1,0)</f>
        <v>0</v>
      </c>
      <c r="X121" s="28">
        <f>IF(ResourceEffects[[#This Row],[Status]]="Locked",1,0)</f>
        <v>0</v>
      </c>
      <c r="Y121" s="28">
        <f>IF(ResourceEffects[[#This Row],[event_type]]=1,0,1)</f>
        <v>1</v>
      </c>
      <c r="Z121" s="28">
        <f>IF(ResourceEffects[[#This Row],[Use Abundancies]]="Yes",1,0)</f>
        <v>0</v>
      </c>
      <c r="AA121" s="28">
        <f>ResourceEffects[[#This Row],[∆]]</f>
        <v>1</v>
      </c>
    </row>
    <row r="122" spans="1:27" hidden="1" x14ac:dyDescent="0.3">
      <c r="A122" s="32">
        <v>0</v>
      </c>
      <c r="B122" s="27" t="s">
        <v>62</v>
      </c>
      <c r="C122" s="26" t="s">
        <v>436</v>
      </c>
      <c r="D122" s="26">
        <v>1</v>
      </c>
      <c r="E122" s="51" t="s">
        <v>428</v>
      </c>
      <c r="F122" s="27" t="s">
        <v>231</v>
      </c>
      <c r="G122" s="26" t="str">
        <f>"No"</f>
        <v>No</v>
      </c>
      <c r="H122" s="26">
        <f>0</f>
        <v>0</v>
      </c>
      <c r="I122" s="26" t="str">
        <f>"Yes"</f>
        <v>Yes</v>
      </c>
      <c r="J122" s="26" t="str">
        <f>"No"</f>
        <v>No</v>
      </c>
      <c r="K122" s="26">
        <f>INT(ResourceEffects[[#This Row],[Time Factor]]*TimeInterval/60/60/24)</f>
        <v>0</v>
      </c>
      <c r="L122" s="26">
        <f>INT(ResourceEffects[[#This Row],[Time Factor]]*TimeInterval/60/60)-ResourceEffects[[#This Row],[Days]]*24</f>
        <v>0</v>
      </c>
      <c r="M122" s="26">
        <f>INT(ResourceEffects[[#This Row],[Time Factor]]*TimeInterval/60)-ResourceEffects[[#This Row],[Hours]]*60-ResourceEffects[[#This Row],[Days]]*60*24</f>
        <v>0</v>
      </c>
      <c r="N122" s="26">
        <f>ResourceEffects[[#This Row],[Time Factor]]*TimeInterval-ResourceEffects[[#This Row],[Min]]*60-ResourceEffects[[#This Row],[Hours]]*60*60-ResourceEffects[[#This Row],[Days]]*60*60*24</f>
        <v>0</v>
      </c>
      <c r="P122" s="28">
        <f ca="1">INT(RAND()*999999999)</f>
        <v>855831102</v>
      </c>
      <c r="Q122" s="28">
        <f>_xlfn.XLOOKUP(ResourceEffects[[#This Row],[Protocol Name]],ProtocolNamesCol,ProtocolIds,"")</f>
        <v>12023</v>
      </c>
      <c r="R122" s="28">
        <f>ResourceEffects[[#This Row],[Time Factor]]</f>
        <v>0</v>
      </c>
      <c r="S122" s="28">
        <f>ResourceEffects[[#This Row],[Drone ID]]</f>
        <v>0</v>
      </c>
      <c r="T122" s="28">
        <f>_xlfn.XLOOKUP(ResourceEffects[[#This Row],[Resource Name]],ResourceNames,ResourceIds,"")</f>
        <v>2012</v>
      </c>
      <c r="U122" s="28">
        <f>_xlfn.XLOOKUP(ResourceEffects[[#This Row],[Event Type]],EventTypeNames,EventTypeIds,"")</f>
        <v>2</v>
      </c>
      <c r="V122" s="28">
        <f>IF(ResourceEffects[[#This Row],[Is Local]]="Yes",1,0)</f>
        <v>1</v>
      </c>
      <c r="W122" s="28">
        <f>IF(ResourceEffects[[#This Row],[Is Installed]]="Yes",1,0)</f>
        <v>0</v>
      </c>
      <c r="X122" s="28">
        <f>IF(ResourceEffects[[#This Row],[Status]]="Locked",1,0)</f>
        <v>0</v>
      </c>
      <c r="Y122" s="28">
        <f>IF(ResourceEffects[[#This Row],[event_type]]=1,0,1)</f>
        <v>1</v>
      </c>
      <c r="Z122" s="28">
        <f>IF(ResourceEffects[[#This Row],[Use Abundancies]]="Yes",1,0)</f>
        <v>0</v>
      </c>
      <c r="AA122" s="28">
        <f>ResourceEffects[[#This Row],[∆]]</f>
        <v>1</v>
      </c>
    </row>
    <row r="123" spans="1:27" hidden="1" x14ac:dyDescent="0.3">
      <c r="A123" s="32">
        <v>0</v>
      </c>
      <c r="B123" s="27" t="s">
        <v>62</v>
      </c>
      <c r="C123" s="26" t="s">
        <v>436</v>
      </c>
      <c r="D123" s="26">
        <v>1</v>
      </c>
      <c r="E123" s="51" t="s">
        <v>428</v>
      </c>
      <c r="F123" s="27" t="s">
        <v>233</v>
      </c>
      <c r="G123" s="26" t="str">
        <f>"No"</f>
        <v>No</v>
      </c>
      <c r="H123" s="26">
        <f>0</f>
        <v>0</v>
      </c>
      <c r="I123" s="26" t="str">
        <f>"Yes"</f>
        <v>Yes</v>
      </c>
      <c r="J123" s="26" t="str">
        <f>"No"</f>
        <v>No</v>
      </c>
      <c r="K123" s="26">
        <f>INT(ResourceEffects[[#This Row],[Time Factor]]*TimeInterval/60/60/24)</f>
        <v>0</v>
      </c>
      <c r="L123" s="26">
        <f>INT(ResourceEffects[[#This Row],[Time Factor]]*TimeInterval/60/60)-ResourceEffects[[#This Row],[Days]]*24</f>
        <v>0</v>
      </c>
      <c r="M123" s="26">
        <f>INT(ResourceEffects[[#This Row],[Time Factor]]*TimeInterval/60)-ResourceEffects[[#This Row],[Hours]]*60-ResourceEffects[[#This Row],[Days]]*60*24</f>
        <v>0</v>
      </c>
      <c r="N123" s="26">
        <f>ResourceEffects[[#This Row],[Time Factor]]*TimeInterval-ResourceEffects[[#This Row],[Min]]*60-ResourceEffects[[#This Row],[Hours]]*60*60-ResourceEffects[[#This Row],[Days]]*60*60*24</f>
        <v>0</v>
      </c>
      <c r="P123" s="28">
        <f ca="1">INT(RAND()*999999999)</f>
        <v>884929133</v>
      </c>
      <c r="Q123" s="28">
        <f>_xlfn.XLOOKUP(ResourceEffects[[#This Row],[Protocol Name]],ProtocolNamesCol,ProtocolIds,"")</f>
        <v>12023</v>
      </c>
      <c r="R123" s="28">
        <f>ResourceEffects[[#This Row],[Time Factor]]</f>
        <v>0</v>
      </c>
      <c r="S123" s="28">
        <f>ResourceEffects[[#This Row],[Drone ID]]</f>
        <v>0</v>
      </c>
      <c r="T123" s="28">
        <f>_xlfn.XLOOKUP(ResourceEffects[[#This Row],[Resource Name]],ResourceNames,ResourceIds,"")</f>
        <v>2013</v>
      </c>
      <c r="U123" s="28">
        <f>_xlfn.XLOOKUP(ResourceEffects[[#This Row],[Event Type]],EventTypeNames,EventTypeIds,"")</f>
        <v>2</v>
      </c>
      <c r="V123" s="28">
        <f>IF(ResourceEffects[[#This Row],[Is Local]]="Yes",1,0)</f>
        <v>1</v>
      </c>
      <c r="W123" s="28">
        <f>IF(ResourceEffects[[#This Row],[Is Installed]]="Yes",1,0)</f>
        <v>0</v>
      </c>
      <c r="X123" s="28">
        <f>IF(ResourceEffects[[#This Row],[Status]]="Locked",1,0)</f>
        <v>0</v>
      </c>
      <c r="Y123" s="28">
        <f>IF(ResourceEffects[[#This Row],[event_type]]=1,0,1)</f>
        <v>1</v>
      </c>
      <c r="Z123" s="28">
        <f>IF(ResourceEffects[[#This Row],[Use Abundancies]]="Yes",1,0)</f>
        <v>0</v>
      </c>
      <c r="AA123" s="28">
        <f>ResourceEffects[[#This Row],[∆]]</f>
        <v>1</v>
      </c>
    </row>
    <row r="124" spans="1:27" hidden="1" x14ac:dyDescent="0.3">
      <c r="A124" s="32">
        <v>0</v>
      </c>
      <c r="B124" s="27" t="s">
        <v>62</v>
      </c>
      <c r="C124" s="26" t="s">
        <v>435</v>
      </c>
      <c r="D124" s="26">
        <v>2</v>
      </c>
      <c r="E124" s="51" t="s">
        <v>428</v>
      </c>
      <c r="F124" s="27" t="s">
        <v>239</v>
      </c>
      <c r="G124" s="26" t="str">
        <f>"No"</f>
        <v>No</v>
      </c>
      <c r="H124" s="26">
        <f>0</f>
        <v>0</v>
      </c>
      <c r="I124" s="26" t="str">
        <f>"Yes"</f>
        <v>Yes</v>
      </c>
      <c r="J124" s="26" t="str">
        <f>"No"</f>
        <v>No</v>
      </c>
      <c r="K124" s="26">
        <f>INT(ResourceEffects[[#This Row],[Time Factor]]*TimeInterval/60/60/24)</f>
        <v>0</v>
      </c>
      <c r="L124" s="26">
        <f>INT(ResourceEffects[[#This Row],[Time Factor]]*TimeInterval/60/60)-ResourceEffects[[#This Row],[Days]]*24</f>
        <v>0</v>
      </c>
      <c r="M124" s="26">
        <f>INT(ResourceEffects[[#This Row],[Time Factor]]*TimeInterval/60)-ResourceEffects[[#This Row],[Hours]]*60-ResourceEffects[[#This Row],[Days]]*60*24</f>
        <v>0</v>
      </c>
      <c r="N124" s="26">
        <f>ResourceEffects[[#This Row],[Time Factor]]*TimeInterval-ResourceEffects[[#This Row],[Min]]*60-ResourceEffects[[#This Row],[Hours]]*60*60-ResourceEffects[[#This Row],[Days]]*60*60*24</f>
        <v>0</v>
      </c>
      <c r="P124" s="28">
        <f ca="1">INT(RAND()*999999999)</f>
        <v>924288661</v>
      </c>
      <c r="Q124" s="28">
        <f>_xlfn.XLOOKUP(ResourceEffects[[#This Row],[Protocol Name]],ProtocolNamesCol,ProtocolIds,"")</f>
        <v>12023</v>
      </c>
      <c r="R124" s="28">
        <f>ResourceEffects[[#This Row],[Time Factor]]</f>
        <v>0</v>
      </c>
      <c r="S124" s="28">
        <f>ResourceEffects[[#This Row],[Drone ID]]</f>
        <v>0</v>
      </c>
      <c r="T124" s="28">
        <f>_xlfn.XLOOKUP(ResourceEffects[[#This Row],[Resource Name]],ResourceNames,ResourceIds,"")</f>
        <v>2023</v>
      </c>
      <c r="U124" s="28">
        <f>_xlfn.XLOOKUP(ResourceEffects[[#This Row],[Event Type]],EventTypeNames,EventTypeIds,"")</f>
        <v>1</v>
      </c>
      <c r="V124" s="28">
        <f>IF(ResourceEffects[[#This Row],[Is Local]]="Yes",1,0)</f>
        <v>1</v>
      </c>
      <c r="W124" s="28">
        <f>IF(ResourceEffects[[#This Row],[Is Installed]]="Yes",1,0)</f>
        <v>0</v>
      </c>
      <c r="X124" s="28">
        <f>IF(ResourceEffects[[#This Row],[Status]]="Locked",1,0)</f>
        <v>0</v>
      </c>
      <c r="Y124" s="28">
        <f>IF(ResourceEffects[[#This Row],[event_type]]=1,0,1)</f>
        <v>0</v>
      </c>
      <c r="Z124" s="28">
        <f>IF(ResourceEffects[[#This Row],[Use Abundancies]]="Yes",1,0)</f>
        <v>0</v>
      </c>
      <c r="AA124" s="28">
        <f>ResourceEffects[[#This Row],[∆]]</f>
        <v>2</v>
      </c>
    </row>
    <row r="125" spans="1:27" hidden="1" x14ac:dyDescent="0.3">
      <c r="A125" s="32">
        <v>0</v>
      </c>
      <c r="B125" s="27" t="s">
        <v>64</v>
      </c>
      <c r="C125" s="26" t="s">
        <v>436</v>
      </c>
      <c r="D125" s="26">
        <v>1</v>
      </c>
      <c r="E125" s="51" t="s">
        <v>428</v>
      </c>
      <c r="F125" s="27" t="s">
        <v>243</v>
      </c>
      <c r="G125" s="26" t="str">
        <f>"No"</f>
        <v>No</v>
      </c>
      <c r="H125" s="26">
        <f>0</f>
        <v>0</v>
      </c>
      <c r="I125" s="26" t="str">
        <f>"Yes"</f>
        <v>Yes</v>
      </c>
      <c r="J125" s="26" t="str">
        <f>"No"</f>
        <v>No</v>
      </c>
      <c r="K125" s="26">
        <f>INT(ResourceEffects[[#This Row],[Time Factor]]*TimeInterval/60/60/24)</f>
        <v>0</v>
      </c>
      <c r="L125" s="26">
        <f>INT(ResourceEffects[[#This Row],[Time Factor]]*TimeInterval/60/60)-ResourceEffects[[#This Row],[Days]]*24</f>
        <v>0</v>
      </c>
      <c r="M125" s="26">
        <f>INT(ResourceEffects[[#This Row],[Time Factor]]*TimeInterval/60)-ResourceEffects[[#This Row],[Hours]]*60-ResourceEffects[[#This Row],[Days]]*60*24</f>
        <v>0</v>
      </c>
      <c r="N125" s="26">
        <f>ResourceEffects[[#This Row],[Time Factor]]*TimeInterval-ResourceEffects[[#This Row],[Min]]*60-ResourceEffects[[#This Row],[Hours]]*60*60-ResourceEffects[[#This Row],[Days]]*60*60*24</f>
        <v>0</v>
      </c>
      <c r="P125" s="28">
        <f ca="1">INT(RAND()*999999999)</f>
        <v>675294167</v>
      </c>
      <c r="Q125" s="28">
        <f>_xlfn.XLOOKUP(ResourceEffects[[#This Row],[Protocol Name]],ProtocolNamesCol,ProtocolIds,"")</f>
        <v>12042</v>
      </c>
      <c r="R125" s="28">
        <f>ResourceEffects[[#This Row],[Time Factor]]</f>
        <v>0</v>
      </c>
      <c r="S125" s="28">
        <f>ResourceEffects[[#This Row],[Drone ID]]</f>
        <v>0</v>
      </c>
      <c r="T125" s="28">
        <f>_xlfn.XLOOKUP(ResourceEffects[[#This Row],[Resource Name]],ResourceNames,ResourceIds,"")</f>
        <v>2032</v>
      </c>
      <c r="U125" s="28">
        <f>_xlfn.XLOOKUP(ResourceEffects[[#This Row],[Event Type]],EventTypeNames,EventTypeIds,"")</f>
        <v>2</v>
      </c>
      <c r="V125" s="28">
        <f>IF(ResourceEffects[[#This Row],[Is Local]]="Yes",1,0)</f>
        <v>1</v>
      </c>
      <c r="W125" s="28">
        <f>IF(ResourceEffects[[#This Row],[Is Installed]]="Yes",1,0)</f>
        <v>0</v>
      </c>
      <c r="X125" s="28">
        <f>IF(ResourceEffects[[#This Row],[Status]]="Locked",1,0)</f>
        <v>0</v>
      </c>
      <c r="Y125" s="28">
        <f>IF(ResourceEffects[[#This Row],[event_type]]=1,0,1)</f>
        <v>1</v>
      </c>
      <c r="Z125" s="28">
        <f>IF(ResourceEffects[[#This Row],[Use Abundancies]]="Yes",1,0)</f>
        <v>0</v>
      </c>
      <c r="AA125" s="28">
        <f>ResourceEffects[[#This Row],[∆]]</f>
        <v>1</v>
      </c>
    </row>
    <row r="126" spans="1:27" hidden="1" x14ac:dyDescent="0.3">
      <c r="A126" s="32">
        <v>0</v>
      </c>
      <c r="B126" s="27" t="s">
        <v>64</v>
      </c>
      <c r="C126" s="26" t="s">
        <v>436</v>
      </c>
      <c r="D126" s="26">
        <v>2</v>
      </c>
      <c r="E126" s="51" t="s">
        <v>428</v>
      </c>
      <c r="F126" s="27" t="s">
        <v>247</v>
      </c>
      <c r="G126" s="26" t="str">
        <f>"No"</f>
        <v>No</v>
      </c>
      <c r="H126" s="26">
        <f>0</f>
        <v>0</v>
      </c>
      <c r="I126" s="26" t="str">
        <f>"Yes"</f>
        <v>Yes</v>
      </c>
      <c r="J126" s="26" t="str">
        <f>"No"</f>
        <v>No</v>
      </c>
      <c r="K126" s="26">
        <f>INT(ResourceEffects[[#This Row],[Time Factor]]*TimeInterval/60/60/24)</f>
        <v>0</v>
      </c>
      <c r="L126" s="26">
        <f>INT(ResourceEffects[[#This Row],[Time Factor]]*TimeInterval/60/60)-ResourceEffects[[#This Row],[Days]]*24</f>
        <v>0</v>
      </c>
      <c r="M126" s="26">
        <f>INT(ResourceEffects[[#This Row],[Time Factor]]*TimeInterval/60)-ResourceEffects[[#This Row],[Hours]]*60-ResourceEffects[[#This Row],[Days]]*60*24</f>
        <v>0</v>
      </c>
      <c r="N126" s="26">
        <f>ResourceEffects[[#This Row],[Time Factor]]*TimeInterval-ResourceEffects[[#This Row],[Min]]*60-ResourceEffects[[#This Row],[Hours]]*60*60-ResourceEffects[[#This Row],[Days]]*60*60*24</f>
        <v>0</v>
      </c>
      <c r="P126" s="28">
        <f ca="1">INT(RAND()*999999999)</f>
        <v>389565551</v>
      </c>
      <c r="Q126" s="28">
        <f>_xlfn.XLOOKUP(ResourceEffects[[#This Row],[Protocol Name]],ProtocolNamesCol,ProtocolIds,"")</f>
        <v>12042</v>
      </c>
      <c r="R126" s="28">
        <f>ResourceEffects[[#This Row],[Time Factor]]</f>
        <v>0</v>
      </c>
      <c r="S126" s="28">
        <f>ResourceEffects[[#This Row],[Drone ID]]</f>
        <v>0</v>
      </c>
      <c r="T126" s="28">
        <f>_xlfn.XLOOKUP(ResourceEffects[[#This Row],[Resource Name]],ResourceNames,ResourceIds,"")</f>
        <v>2041</v>
      </c>
      <c r="U126" s="28">
        <f>_xlfn.XLOOKUP(ResourceEffects[[#This Row],[Event Type]],EventTypeNames,EventTypeIds,"")</f>
        <v>2</v>
      </c>
      <c r="V126" s="28">
        <f>IF(ResourceEffects[[#This Row],[Is Local]]="Yes",1,0)</f>
        <v>1</v>
      </c>
      <c r="W126" s="28">
        <f>IF(ResourceEffects[[#This Row],[Is Installed]]="Yes",1,0)</f>
        <v>0</v>
      </c>
      <c r="X126" s="28">
        <f>IF(ResourceEffects[[#This Row],[Status]]="Locked",1,0)</f>
        <v>0</v>
      </c>
      <c r="Y126" s="28">
        <f>IF(ResourceEffects[[#This Row],[event_type]]=1,0,1)</f>
        <v>1</v>
      </c>
      <c r="Z126" s="28">
        <f>IF(ResourceEffects[[#This Row],[Use Abundancies]]="Yes",1,0)</f>
        <v>0</v>
      </c>
      <c r="AA126" s="28">
        <f>ResourceEffects[[#This Row],[∆]]</f>
        <v>2</v>
      </c>
    </row>
    <row r="127" spans="1:27" hidden="1" x14ac:dyDescent="0.3">
      <c r="A127" s="32">
        <v>0</v>
      </c>
      <c r="B127" s="27" t="s">
        <v>64</v>
      </c>
      <c r="C127" s="26" t="s">
        <v>435</v>
      </c>
      <c r="D127" s="26">
        <v>2</v>
      </c>
      <c r="E127" s="51" t="s">
        <v>428</v>
      </c>
      <c r="F127" s="27" t="s">
        <v>248</v>
      </c>
      <c r="G127" s="26" t="str">
        <f>"No"</f>
        <v>No</v>
      </c>
      <c r="H127" s="26">
        <f>0</f>
        <v>0</v>
      </c>
      <c r="I127" s="26" t="str">
        <f>"Yes"</f>
        <v>Yes</v>
      </c>
      <c r="J127" s="26" t="str">
        <f>"No"</f>
        <v>No</v>
      </c>
      <c r="K127" s="26">
        <f>INT(ResourceEffects[[#This Row],[Time Factor]]*TimeInterval/60/60/24)</f>
        <v>0</v>
      </c>
      <c r="L127" s="26">
        <f>INT(ResourceEffects[[#This Row],[Time Factor]]*TimeInterval/60/60)-ResourceEffects[[#This Row],[Days]]*24</f>
        <v>0</v>
      </c>
      <c r="M127" s="26">
        <f>INT(ResourceEffects[[#This Row],[Time Factor]]*TimeInterval/60)-ResourceEffects[[#This Row],[Hours]]*60-ResourceEffects[[#This Row],[Days]]*60*24</f>
        <v>0</v>
      </c>
      <c r="N127" s="26">
        <f>ResourceEffects[[#This Row],[Time Factor]]*TimeInterval-ResourceEffects[[#This Row],[Min]]*60-ResourceEffects[[#This Row],[Hours]]*60*60-ResourceEffects[[#This Row],[Days]]*60*60*24</f>
        <v>0</v>
      </c>
      <c r="P127" s="28">
        <f ca="1">INT(RAND()*999999999)</f>
        <v>432058667</v>
      </c>
      <c r="Q127" s="28">
        <f>_xlfn.XLOOKUP(ResourceEffects[[#This Row],[Protocol Name]],ProtocolNamesCol,ProtocolIds,"")</f>
        <v>12042</v>
      </c>
      <c r="R127" s="28">
        <f>ResourceEffects[[#This Row],[Time Factor]]</f>
        <v>0</v>
      </c>
      <c r="S127" s="28">
        <f>ResourceEffects[[#This Row],[Drone ID]]</f>
        <v>0</v>
      </c>
      <c r="T127" s="28">
        <f>_xlfn.XLOOKUP(ResourceEffects[[#This Row],[Resource Name]],ResourceNames,ResourceIds,"")</f>
        <v>2042</v>
      </c>
      <c r="U127" s="28">
        <f>_xlfn.XLOOKUP(ResourceEffects[[#This Row],[Event Type]],EventTypeNames,EventTypeIds,"")</f>
        <v>1</v>
      </c>
      <c r="V127" s="28">
        <f>IF(ResourceEffects[[#This Row],[Is Local]]="Yes",1,0)</f>
        <v>1</v>
      </c>
      <c r="W127" s="28">
        <f>IF(ResourceEffects[[#This Row],[Is Installed]]="Yes",1,0)</f>
        <v>0</v>
      </c>
      <c r="X127" s="28">
        <f>IF(ResourceEffects[[#This Row],[Status]]="Locked",1,0)</f>
        <v>0</v>
      </c>
      <c r="Y127" s="28">
        <f>IF(ResourceEffects[[#This Row],[event_type]]=1,0,1)</f>
        <v>0</v>
      </c>
      <c r="Z127" s="28">
        <f>IF(ResourceEffects[[#This Row],[Use Abundancies]]="Yes",1,0)</f>
        <v>0</v>
      </c>
      <c r="AA127" s="28">
        <f>ResourceEffects[[#This Row],[∆]]</f>
        <v>2</v>
      </c>
    </row>
    <row r="128" spans="1:27" hidden="1" x14ac:dyDescent="0.3">
      <c r="A128" s="32">
        <v>0</v>
      </c>
      <c r="B128" s="27" t="s">
        <v>66</v>
      </c>
      <c r="C128" s="26" t="s">
        <v>436</v>
      </c>
      <c r="D128" s="26">
        <v>2</v>
      </c>
      <c r="E128" s="51" t="s">
        <v>428</v>
      </c>
      <c r="F128" s="27" t="s">
        <v>245</v>
      </c>
      <c r="G128" s="26" t="str">
        <f>"No"</f>
        <v>No</v>
      </c>
      <c r="H128" s="26">
        <f>0</f>
        <v>0</v>
      </c>
      <c r="I128" s="26" t="str">
        <f>"Yes"</f>
        <v>Yes</v>
      </c>
      <c r="J128" s="26" t="str">
        <f>"No"</f>
        <v>No</v>
      </c>
      <c r="K128" s="26">
        <f>INT(ResourceEffects[[#This Row],[Time Factor]]*TimeInterval/60/60/24)</f>
        <v>0</v>
      </c>
      <c r="L128" s="26">
        <f>INT(ResourceEffects[[#This Row],[Time Factor]]*TimeInterval/60/60)-ResourceEffects[[#This Row],[Days]]*24</f>
        <v>0</v>
      </c>
      <c r="M128" s="26">
        <f>INT(ResourceEffects[[#This Row],[Time Factor]]*TimeInterval/60)-ResourceEffects[[#This Row],[Hours]]*60-ResourceEffects[[#This Row],[Days]]*60*24</f>
        <v>0</v>
      </c>
      <c r="N128" s="26">
        <f>ResourceEffects[[#This Row],[Time Factor]]*TimeInterval-ResourceEffects[[#This Row],[Min]]*60-ResourceEffects[[#This Row],[Hours]]*60*60-ResourceEffects[[#This Row],[Days]]*60*60*24</f>
        <v>0</v>
      </c>
      <c r="P128" s="28">
        <f ca="1">INT(RAND()*999999999)</f>
        <v>293169115</v>
      </c>
      <c r="Q128" s="28">
        <f>_xlfn.XLOOKUP(ResourceEffects[[#This Row],[Protocol Name]],ProtocolNamesCol,ProtocolIds,"")</f>
        <v>12043</v>
      </c>
      <c r="R128" s="28">
        <f>ResourceEffects[[#This Row],[Time Factor]]</f>
        <v>0</v>
      </c>
      <c r="S128" s="28">
        <f>ResourceEffects[[#This Row],[Drone ID]]</f>
        <v>0</v>
      </c>
      <c r="T128" s="28">
        <f>_xlfn.XLOOKUP(ResourceEffects[[#This Row],[Resource Name]],ResourceNames,ResourceIds,"")</f>
        <v>2033</v>
      </c>
      <c r="U128" s="28">
        <f>_xlfn.XLOOKUP(ResourceEffects[[#This Row],[Event Type]],EventTypeNames,EventTypeIds,"")</f>
        <v>2</v>
      </c>
      <c r="V128" s="28">
        <f>IF(ResourceEffects[[#This Row],[Is Local]]="Yes",1,0)</f>
        <v>1</v>
      </c>
      <c r="W128" s="28">
        <f>IF(ResourceEffects[[#This Row],[Is Installed]]="Yes",1,0)</f>
        <v>0</v>
      </c>
      <c r="X128" s="28">
        <f>IF(ResourceEffects[[#This Row],[Status]]="Locked",1,0)</f>
        <v>0</v>
      </c>
      <c r="Y128" s="28">
        <f>IF(ResourceEffects[[#This Row],[event_type]]=1,0,1)</f>
        <v>1</v>
      </c>
      <c r="Z128" s="28">
        <f>IF(ResourceEffects[[#This Row],[Use Abundancies]]="Yes",1,0)</f>
        <v>0</v>
      </c>
      <c r="AA128" s="28">
        <f>ResourceEffects[[#This Row],[∆]]</f>
        <v>2</v>
      </c>
    </row>
    <row r="129" spans="1:27" hidden="1" x14ac:dyDescent="0.3">
      <c r="A129" s="32">
        <v>0</v>
      </c>
      <c r="B129" s="27" t="s">
        <v>66</v>
      </c>
      <c r="C129" s="26" t="s">
        <v>436</v>
      </c>
      <c r="D129" s="26">
        <v>1</v>
      </c>
      <c r="E129" s="51" t="s">
        <v>428</v>
      </c>
      <c r="F129" s="27" t="s">
        <v>248</v>
      </c>
      <c r="G129" s="26" t="str">
        <f>"No"</f>
        <v>No</v>
      </c>
      <c r="H129" s="26">
        <f>0</f>
        <v>0</v>
      </c>
      <c r="I129" s="26" t="str">
        <f>"Yes"</f>
        <v>Yes</v>
      </c>
      <c r="J129" s="26" t="str">
        <f>"No"</f>
        <v>No</v>
      </c>
      <c r="K129" s="26">
        <f>INT(ResourceEffects[[#This Row],[Time Factor]]*TimeInterval/60/60/24)</f>
        <v>0</v>
      </c>
      <c r="L129" s="26">
        <f>INT(ResourceEffects[[#This Row],[Time Factor]]*TimeInterval/60/60)-ResourceEffects[[#This Row],[Days]]*24</f>
        <v>0</v>
      </c>
      <c r="M129" s="26">
        <f>INT(ResourceEffects[[#This Row],[Time Factor]]*TimeInterval/60)-ResourceEffects[[#This Row],[Hours]]*60-ResourceEffects[[#This Row],[Days]]*60*24</f>
        <v>0</v>
      </c>
      <c r="N129" s="26">
        <f>ResourceEffects[[#This Row],[Time Factor]]*TimeInterval-ResourceEffects[[#This Row],[Min]]*60-ResourceEffects[[#This Row],[Hours]]*60*60-ResourceEffects[[#This Row],[Days]]*60*60*24</f>
        <v>0</v>
      </c>
      <c r="P129" s="28">
        <f ca="1">INT(RAND()*999999999)</f>
        <v>389525435</v>
      </c>
      <c r="Q129" s="28">
        <f>_xlfn.XLOOKUP(ResourceEffects[[#This Row],[Protocol Name]],ProtocolNamesCol,ProtocolIds,"")</f>
        <v>12043</v>
      </c>
      <c r="R129" s="28">
        <f>ResourceEffects[[#This Row],[Time Factor]]</f>
        <v>0</v>
      </c>
      <c r="S129" s="28">
        <f>ResourceEffects[[#This Row],[Drone ID]]</f>
        <v>0</v>
      </c>
      <c r="T129" s="28">
        <f>_xlfn.XLOOKUP(ResourceEffects[[#This Row],[Resource Name]],ResourceNames,ResourceIds,"")</f>
        <v>2042</v>
      </c>
      <c r="U129" s="28">
        <f>_xlfn.XLOOKUP(ResourceEffects[[#This Row],[Event Type]],EventTypeNames,EventTypeIds,"")</f>
        <v>2</v>
      </c>
      <c r="V129" s="28">
        <f>IF(ResourceEffects[[#This Row],[Is Local]]="Yes",1,0)</f>
        <v>1</v>
      </c>
      <c r="W129" s="28">
        <f>IF(ResourceEffects[[#This Row],[Is Installed]]="Yes",1,0)</f>
        <v>0</v>
      </c>
      <c r="X129" s="28">
        <f>IF(ResourceEffects[[#This Row],[Status]]="Locked",1,0)</f>
        <v>0</v>
      </c>
      <c r="Y129" s="28">
        <f>IF(ResourceEffects[[#This Row],[event_type]]=1,0,1)</f>
        <v>1</v>
      </c>
      <c r="Z129" s="28">
        <f>IF(ResourceEffects[[#This Row],[Use Abundancies]]="Yes",1,0)</f>
        <v>0</v>
      </c>
      <c r="AA129" s="28">
        <f>ResourceEffects[[#This Row],[∆]]</f>
        <v>1</v>
      </c>
    </row>
    <row r="130" spans="1:27" hidden="1" x14ac:dyDescent="0.3">
      <c r="A130" s="32">
        <v>0</v>
      </c>
      <c r="B130" s="27" t="s">
        <v>66</v>
      </c>
      <c r="C130" s="26" t="s">
        <v>435</v>
      </c>
      <c r="D130" s="26">
        <v>2</v>
      </c>
      <c r="E130" s="51" t="s">
        <v>428</v>
      </c>
      <c r="F130" s="27" t="s">
        <v>249</v>
      </c>
      <c r="G130" s="26" t="str">
        <f>"No"</f>
        <v>No</v>
      </c>
      <c r="H130" s="26">
        <f>0</f>
        <v>0</v>
      </c>
      <c r="I130" s="26" t="str">
        <f>"Yes"</f>
        <v>Yes</v>
      </c>
      <c r="J130" s="26" t="str">
        <f>"No"</f>
        <v>No</v>
      </c>
      <c r="K130" s="26">
        <f>INT(ResourceEffects[[#This Row],[Time Factor]]*TimeInterval/60/60/24)</f>
        <v>0</v>
      </c>
      <c r="L130" s="26">
        <f>INT(ResourceEffects[[#This Row],[Time Factor]]*TimeInterval/60/60)-ResourceEffects[[#This Row],[Days]]*24</f>
        <v>0</v>
      </c>
      <c r="M130" s="26">
        <f>INT(ResourceEffects[[#This Row],[Time Factor]]*TimeInterval/60)-ResourceEffects[[#This Row],[Hours]]*60-ResourceEffects[[#This Row],[Days]]*60*24</f>
        <v>0</v>
      </c>
      <c r="N130" s="26">
        <f>ResourceEffects[[#This Row],[Time Factor]]*TimeInterval-ResourceEffects[[#This Row],[Min]]*60-ResourceEffects[[#This Row],[Hours]]*60*60-ResourceEffects[[#This Row],[Days]]*60*60*24</f>
        <v>0</v>
      </c>
      <c r="P130" s="28">
        <f ca="1">INT(RAND()*999999999)</f>
        <v>679509628</v>
      </c>
      <c r="Q130" s="28">
        <f>_xlfn.XLOOKUP(ResourceEffects[[#This Row],[Protocol Name]],ProtocolNamesCol,ProtocolIds,"")</f>
        <v>12043</v>
      </c>
      <c r="R130" s="28">
        <f>ResourceEffects[[#This Row],[Time Factor]]</f>
        <v>0</v>
      </c>
      <c r="S130" s="28">
        <f>ResourceEffects[[#This Row],[Drone ID]]</f>
        <v>0</v>
      </c>
      <c r="T130" s="28">
        <f>_xlfn.XLOOKUP(ResourceEffects[[#This Row],[Resource Name]],ResourceNames,ResourceIds,"")</f>
        <v>2043</v>
      </c>
      <c r="U130" s="28">
        <f>_xlfn.XLOOKUP(ResourceEffects[[#This Row],[Event Type]],EventTypeNames,EventTypeIds,"")</f>
        <v>1</v>
      </c>
      <c r="V130" s="28">
        <f>IF(ResourceEffects[[#This Row],[Is Local]]="Yes",1,0)</f>
        <v>1</v>
      </c>
      <c r="W130" s="28">
        <f>IF(ResourceEffects[[#This Row],[Is Installed]]="Yes",1,0)</f>
        <v>0</v>
      </c>
      <c r="X130" s="28">
        <f>IF(ResourceEffects[[#This Row],[Status]]="Locked",1,0)</f>
        <v>0</v>
      </c>
      <c r="Y130" s="28">
        <f>IF(ResourceEffects[[#This Row],[event_type]]=1,0,1)</f>
        <v>0</v>
      </c>
      <c r="Z130" s="28">
        <f>IF(ResourceEffects[[#This Row],[Use Abundancies]]="Yes",1,0)</f>
        <v>0</v>
      </c>
      <c r="AA130" s="28">
        <f>ResourceEffects[[#This Row],[∆]]</f>
        <v>2</v>
      </c>
    </row>
    <row r="131" spans="1:27" hidden="1" x14ac:dyDescent="0.3">
      <c r="A131" s="32">
        <v>0</v>
      </c>
      <c r="B131" s="27" t="s">
        <v>68</v>
      </c>
      <c r="C131" s="26" t="s">
        <v>436</v>
      </c>
      <c r="D131" s="26">
        <v>1</v>
      </c>
      <c r="E131" s="51" t="s">
        <v>428</v>
      </c>
      <c r="F131" s="27" t="s">
        <v>241</v>
      </c>
      <c r="G131" s="26" t="str">
        <f>"No"</f>
        <v>No</v>
      </c>
      <c r="H131" s="26">
        <f>0</f>
        <v>0</v>
      </c>
      <c r="I131" s="26" t="str">
        <f>"Yes"</f>
        <v>Yes</v>
      </c>
      <c r="J131" s="26" t="str">
        <f>"No"</f>
        <v>No</v>
      </c>
      <c r="K131" s="26">
        <f>INT(ResourceEffects[[#This Row],[Time Factor]]*TimeInterval/60/60/24)</f>
        <v>0</v>
      </c>
      <c r="L131" s="26">
        <f>INT(ResourceEffects[[#This Row],[Time Factor]]*TimeInterval/60/60)-ResourceEffects[[#This Row],[Days]]*24</f>
        <v>0</v>
      </c>
      <c r="M131" s="26">
        <f>INT(ResourceEffects[[#This Row],[Time Factor]]*TimeInterval/60)-ResourceEffects[[#This Row],[Hours]]*60-ResourceEffects[[#This Row],[Days]]*60*24</f>
        <v>0</v>
      </c>
      <c r="N131" s="26">
        <f>ResourceEffects[[#This Row],[Time Factor]]*TimeInterval-ResourceEffects[[#This Row],[Min]]*60-ResourceEffects[[#This Row],[Hours]]*60*60-ResourceEffects[[#This Row],[Days]]*60*60*24</f>
        <v>0</v>
      </c>
      <c r="P131" s="28">
        <f ca="1">INT(RAND()*999999999)</f>
        <v>286275582</v>
      </c>
      <c r="Q131" s="28">
        <f>_xlfn.XLOOKUP(ResourceEffects[[#This Row],[Protocol Name]],ProtocolNamesCol,ProtocolIds,"")</f>
        <v>12051</v>
      </c>
      <c r="R131" s="28">
        <f>ResourceEffects[[#This Row],[Time Factor]]</f>
        <v>0</v>
      </c>
      <c r="S131" s="28">
        <f>ResourceEffects[[#This Row],[Drone ID]]</f>
        <v>0</v>
      </c>
      <c r="T131" s="28">
        <f>_xlfn.XLOOKUP(ResourceEffects[[#This Row],[Resource Name]],ResourceNames,ResourceIds,"")</f>
        <v>2031</v>
      </c>
      <c r="U131" s="28">
        <f>_xlfn.XLOOKUP(ResourceEffects[[#This Row],[Event Type]],EventTypeNames,EventTypeIds,"")</f>
        <v>2</v>
      </c>
      <c r="V131" s="28">
        <f>IF(ResourceEffects[[#This Row],[Is Local]]="Yes",1,0)</f>
        <v>1</v>
      </c>
      <c r="W131" s="28">
        <f>IF(ResourceEffects[[#This Row],[Is Installed]]="Yes",1,0)</f>
        <v>0</v>
      </c>
      <c r="X131" s="28">
        <f>IF(ResourceEffects[[#This Row],[Status]]="Locked",1,0)</f>
        <v>0</v>
      </c>
      <c r="Y131" s="28">
        <f>IF(ResourceEffects[[#This Row],[event_type]]=1,0,1)</f>
        <v>1</v>
      </c>
      <c r="Z131" s="28">
        <f>IF(ResourceEffects[[#This Row],[Use Abundancies]]="Yes",1,0)</f>
        <v>0</v>
      </c>
      <c r="AA131" s="28">
        <f>ResourceEffects[[#This Row],[∆]]</f>
        <v>1</v>
      </c>
    </row>
    <row r="132" spans="1:27" hidden="1" x14ac:dyDescent="0.3">
      <c r="A132" s="32">
        <v>0</v>
      </c>
      <c r="B132" s="27" t="s">
        <v>68</v>
      </c>
      <c r="C132" s="26" t="s">
        <v>436</v>
      </c>
      <c r="D132" s="26">
        <v>1</v>
      </c>
      <c r="E132" s="51" t="s">
        <v>428</v>
      </c>
      <c r="F132" s="27" t="s">
        <v>247</v>
      </c>
      <c r="G132" s="26" t="str">
        <f>"No"</f>
        <v>No</v>
      </c>
      <c r="H132" s="26">
        <f>0</f>
        <v>0</v>
      </c>
      <c r="I132" s="26" t="str">
        <f>"Yes"</f>
        <v>Yes</v>
      </c>
      <c r="J132" s="26" t="str">
        <f>"No"</f>
        <v>No</v>
      </c>
      <c r="K132" s="26">
        <f>INT(ResourceEffects[[#This Row],[Time Factor]]*TimeInterval/60/60/24)</f>
        <v>0</v>
      </c>
      <c r="L132" s="26">
        <f>INT(ResourceEffects[[#This Row],[Time Factor]]*TimeInterval/60/60)-ResourceEffects[[#This Row],[Days]]*24</f>
        <v>0</v>
      </c>
      <c r="M132" s="26">
        <f>INT(ResourceEffects[[#This Row],[Time Factor]]*TimeInterval/60)-ResourceEffects[[#This Row],[Hours]]*60-ResourceEffects[[#This Row],[Days]]*60*24</f>
        <v>0</v>
      </c>
      <c r="N132" s="26">
        <f>ResourceEffects[[#This Row],[Time Factor]]*TimeInterval-ResourceEffects[[#This Row],[Min]]*60-ResourceEffects[[#This Row],[Hours]]*60*60-ResourceEffects[[#This Row],[Days]]*60*60*24</f>
        <v>0</v>
      </c>
      <c r="P132" s="28">
        <f ca="1">INT(RAND()*999999999)</f>
        <v>370160460</v>
      </c>
      <c r="Q132" s="28">
        <f>_xlfn.XLOOKUP(ResourceEffects[[#This Row],[Protocol Name]],ProtocolNamesCol,ProtocolIds,"")</f>
        <v>12051</v>
      </c>
      <c r="R132" s="28">
        <f>ResourceEffects[[#This Row],[Time Factor]]</f>
        <v>0</v>
      </c>
      <c r="S132" s="28">
        <f>ResourceEffects[[#This Row],[Drone ID]]</f>
        <v>0</v>
      </c>
      <c r="T132" s="28">
        <f>_xlfn.XLOOKUP(ResourceEffects[[#This Row],[Resource Name]],ResourceNames,ResourceIds,"")</f>
        <v>2041</v>
      </c>
      <c r="U132" s="28">
        <f>_xlfn.XLOOKUP(ResourceEffects[[#This Row],[Event Type]],EventTypeNames,EventTypeIds,"")</f>
        <v>2</v>
      </c>
      <c r="V132" s="28">
        <f>IF(ResourceEffects[[#This Row],[Is Local]]="Yes",1,0)</f>
        <v>1</v>
      </c>
      <c r="W132" s="28">
        <f>IF(ResourceEffects[[#This Row],[Is Installed]]="Yes",1,0)</f>
        <v>0</v>
      </c>
      <c r="X132" s="28">
        <f>IF(ResourceEffects[[#This Row],[Status]]="Locked",1,0)</f>
        <v>0</v>
      </c>
      <c r="Y132" s="28">
        <f>IF(ResourceEffects[[#This Row],[event_type]]=1,0,1)</f>
        <v>1</v>
      </c>
      <c r="Z132" s="28">
        <f>IF(ResourceEffects[[#This Row],[Use Abundancies]]="Yes",1,0)</f>
        <v>0</v>
      </c>
      <c r="AA132" s="28">
        <f>ResourceEffects[[#This Row],[∆]]</f>
        <v>1</v>
      </c>
    </row>
    <row r="133" spans="1:27" hidden="1" x14ac:dyDescent="0.3">
      <c r="A133" s="32">
        <v>0</v>
      </c>
      <c r="B133" s="27" t="s">
        <v>68</v>
      </c>
      <c r="C133" s="26" t="s">
        <v>435</v>
      </c>
      <c r="D133" s="26">
        <v>1</v>
      </c>
      <c r="E133" s="51" t="s">
        <v>428</v>
      </c>
      <c r="F133" s="27" t="s">
        <v>250</v>
      </c>
      <c r="G133" s="26" t="str">
        <f>"No"</f>
        <v>No</v>
      </c>
      <c r="H133" s="26">
        <f>0</f>
        <v>0</v>
      </c>
      <c r="I133" s="26" t="str">
        <f>"Yes"</f>
        <v>Yes</v>
      </c>
      <c r="J133" s="26" t="str">
        <f>"No"</f>
        <v>No</v>
      </c>
      <c r="K133" s="26">
        <f>INT(ResourceEffects[[#This Row],[Time Factor]]*TimeInterval/60/60/24)</f>
        <v>0</v>
      </c>
      <c r="L133" s="26">
        <f>INT(ResourceEffects[[#This Row],[Time Factor]]*TimeInterval/60/60)-ResourceEffects[[#This Row],[Days]]*24</f>
        <v>0</v>
      </c>
      <c r="M133" s="26">
        <f>INT(ResourceEffects[[#This Row],[Time Factor]]*TimeInterval/60)-ResourceEffects[[#This Row],[Hours]]*60-ResourceEffects[[#This Row],[Days]]*60*24</f>
        <v>0</v>
      </c>
      <c r="N133" s="26">
        <f>ResourceEffects[[#This Row],[Time Factor]]*TimeInterval-ResourceEffects[[#This Row],[Min]]*60-ResourceEffects[[#This Row],[Hours]]*60*60-ResourceEffects[[#This Row],[Days]]*60*60*24</f>
        <v>0</v>
      </c>
      <c r="P133" s="28">
        <f ca="1">INT(RAND()*999999999)</f>
        <v>883319124</v>
      </c>
      <c r="Q133" s="28">
        <f>_xlfn.XLOOKUP(ResourceEffects[[#This Row],[Protocol Name]],ProtocolNamesCol,ProtocolIds,"")</f>
        <v>12051</v>
      </c>
      <c r="R133" s="28">
        <f>ResourceEffects[[#This Row],[Time Factor]]</f>
        <v>0</v>
      </c>
      <c r="S133" s="28">
        <f>ResourceEffects[[#This Row],[Drone ID]]</f>
        <v>0</v>
      </c>
      <c r="T133" s="28">
        <f>_xlfn.XLOOKUP(ResourceEffects[[#This Row],[Resource Name]],ResourceNames,ResourceIds,"")</f>
        <v>2051</v>
      </c>
      <c r="U133" s="28">
        <f>_xlfn.XLOOKUP(ResourceEffects[[#This Row],[Event Type]],EventTypeNames,EventTypeIds,"")</f>
        <v>1</v>
      </c>
      <c r="V133" s="28">
        <f>IF(ResourceEffects[[#This Row],[Is Local]]="Yes",1,0)</f>
        <v>1</v>
      </c>
      <c r="W133" s="28">
        <f>IF(ResourceEffects[[#This Row],[Is Installed]]="Yes",1,0)</f>
        <v>0</v>
      </c>
      <c r="X133" s="28">
        <f>IF(ResourceEffects[[#This Row],[Status]]="Locked",1,0)</f>
        <v>0</v>
      </c>
      <c r="Y133" s="28">
        <f>IF(ResourceEffects[[#This Row],[event_type]]=1,0,1)</f>
        <v>0</v>
      </c>
      <c r="Z133" s="28">
        <f>IF(ResourceEffects[[#This Row],[Use Abundancies]]="Yes",1,0)</f>
        <v>0</v>
      </c>
      <c r="AA133" s="28">
        <f>ResourceEffects[[#This Row],[∆]]</f>
        <v>1</v>
      </c>
    </row>
    <row r="134" spans="1:27" hidden="1" x14ac:dyDescent="0.3">
      <c r="A134" s="32">
        <v>0</v>
      </c>
      <c r="B134" s="27" t="s">
        <v>70</v>
      </c>
      <c r="C134" s="26" t="s">
        <v>436</v>
      </c>
      <c r="D134" s="26">
        <v>1</v>
      </c>
      <c r="E134" s="51" t="s">
        <v>428</v>
      </c>
      <c r="F134" s="27" t="s">
        <v>241</v>
      </c>
      <c r="G134" s="26" t="str">
        <f>"No"</f>
        <v>No</v>
      </c>
      <c r="H134" s="26">
        <f>0</f>
        <v>0</v>
      </c>
      <c r="I134" s="26" t="str">
        <f>"Yes"</f>
        <v>Yes</v>
      </c>
      <c r="J134" s="26" t="str">
        <f>"No"</f>
        <v>No</v>
      </c>
      <c r="K134" s="26">
        <f>INT(ResourceEffects[[#This Row],[Time Factor]]*TimeInterval/60/60/24)</f>
        <v>0</v>
      </c>
      <c r="L134" s="26">
        <f>INT(ResourceEffects[[#This Row],[Time Factor]]*TimeInterval/60/60)-ResourceEffects[[#This Row],[Days]]*24</f>
        <v>0</v>
      </c>
      <c r="M134" s="26">
        <f>INT(ResourceEffects[[#This Row],[Time Factor]]*TimeInterval/60)-ResourceEffects[[#This Row],[Hours]]*60-ResourceEffects[[#This Row],[Days]]*60*24</f>
        <v>0</v>
      </c>
      <c r="N134" s="26">
        <f>ResourceEffects[[#This Row],[Time Factor]]*TimeInterval-ResourceEffects[[#This Row],[Min]]*60-ResourceEffects[[#This Row],[Hours]]*60*60-ResourceEffects[[#This Row],[Days]]*60*60*24</f>
        <v>0</v>
      </c>
      <c r="P134" s="28">
        <f ca="1">INT(RAND()*999999999)</f>
        <v>717188794</v>
      </c>
      <c r="Q134" s="28">
        <f>_xlfn.XLOOKUP(ResourceEffects[[#This Row],[Protocol Name]],ProtocolNamesCol,ProtocolIds,"")</f>
        <v>12052</v>
      </c>
      <c r="R134" s="28">
        <f>ResourceEffects[[#This Row],[Time Factor]]</f>
        <v>0</v>
      </c>
      <c r="S134" s="28">
        <f>ResourceEffects[[#This Row],[Drone ID]]</f>
        <v>0</v>
      </c>
      <c r="T134" s="28">
        <f>_xlfn.XLOOKUP(ResourceEffects[[#This Row],[Resource Name]],ResourceNames,ResourceIds,"")</f>
        <v>2031</v>
      </c>
      <c r="U134" s="28">
        <f>_xlfn.XLOOKUP(ResourceEffects[[#This Row],[Event Type]],EventTypeNames,EventTypeIds,"")</f>
        <v>2</v>
      </c>
      <c r="V134" s="28">
        <f>IF(ResourceEffects[[#This Row],[Is Local]]="Yes",1,0)</f>
        <v>1</v>
      </c>
      <c r="W134" s="28">
        <f>IF(ResourceEffects[[#This Row],[Is Installed]]="Yes",1,0)</f>
        <v>0</v>
      </c>
      <c r="X134" s="28">
        <f>IF(ResourceEffects[[#This Row],[Status]]="Locked",1,0)</f>
        <v>0</v>
      </c>
      <c r="Y134" s="28">
        <f>IF(ResourceEffects[[#This Row],[event_type]]=1,0,1)</f>
        <v>1</v>
      </c>
      <c r="Z134" s="28">
        <f>IF(ResourceEffects[[#This Row],[Use Abundancies]]="Yes",1,0)</f>
        <v>0</v>
      </c>
      <c r="AA134" s="28">
        <f>ResourceEffects[[#This Row],[∆]]</f>
        <v>1</v>
      </c>
    </row>
    <row r="135" spans="1:27" hidden="1" x14ac:dyDescent="0.3">
      <c r="A135" s="32">
        <v>0</v>
      </c>
      <c r="B135" s="27" t="s">
        <v>70</v>
      </c>
      <c r="C135" s="26" t="s">
        <v>436</v>
      </c>
      <c r="D135" s="26">
        <v>1</v>
      </c>
      <c r="E135" s="51" t="s">
        <v>428</v>
      </c>
      <c r="F135" s="27" t="s">
        <v>247</v>
      </c>
      <c r="G135" s="26" t="str">
        <f>"No"</f>
        <v>No</v>
      </c>
      <c r="H135" s="26">
        <f>0</f>
        <v>0</v>
      </c>
      <c r="I135" s="26" t="str">
        <f>"Yes"</f>
        <v>Yes</v>
      </c>
      <c r="J135" s="26" t="str">
        <f>"No"</f>
        <v>No</v>
      </c>
      <c r="K135" s="26">
        <f>INT(ResourceEffects[[#This Row],[Time Factor]]*TimeInterval/60/60/24)</f>
        <v>0</v>
      </c>
      <c r="L135" s="26">
        <f>INT(ResourceEffects[[#This Row],[Time Factor]]*TimeInterval/60/60)-ResourceEffects[[#This Row],[Days]]*24</f>
        <v>0</v>
      </c>
      <c r="M135" s="26">
        <f>INT(ResourceEffects[[#This Row],[Time Factor]]*TimeInterval/60)-ResourceEffects[[#This Row],[Hours]]*60-ResourceEffects[[#This Row],[Days]]*60*24</f>
        <v>0</v>
      </c>
      <c r="N135" s="26">
        <f>ResourceEffects[[#This Row],[Time Factor]]*TimeInterval-ResourceEffects[[#This Row],[Min]]*60-ResourceEffects[[#This Row],[Hours]]*60*60-ResourceEffects[[#This Row],[Days]]*60*60*24</f>
        <v>0</v>
      </c>
      <c r="P135" s="28">
        <f ca="1">INT(RAND()*999999999)</f>
        <v>687211475</v>
      </c>
      <c r="Q135" s="28">
        <f>_xlfn.XLOOKUP(ResourceEffects[[#This Row],[Protocol Name]],ProtocolNamesCol,ProtocolIds,"")</f>
        <v>12052</v>
      </c>
      <c r="R135" s="28">
        <f>ResourceEffects[[#This Row],[Time Factor]]</f>
        <v>0</v>
      </c>
      <c r="S135" s="28">
        <f>ResourceEffects[[#This Row],[Drone ID]]</f>
        <v>0</v>
      </c>
      <c r="T135" s="28">
        <f>_xlfn.XLOOKUP(ResourceEffects[[#This Row],[Resource Name]],ResourceNames,ResourceIds,"")</f>
        <v>2041</v>
      </c>
      <c r="U135" s="28">
        <f>_xlfn.XLOOKUP(ResourceEffects[[#This Row],[Event Type]],EventTypeNames,EventTypeIds,"")</f>
        <v>2</v>
      </c>
      <c r="V135" s="28">
        <f>IF(ResourceEffects[[#This Row],[Is Local]]="Yes",1,0)</f>
        <v>1</v>
      </c>
      <c r="W135" s="28">
        <f>IF(ResourceEffects[[#This Row],[Is Installed]]="Yes",1,0)</f>
        <v>0</v>
      </c>
      <c r="X135" s="28">
        <f>IF(ResourceEffects[[#This Row],[Status]]="Locked",1,0)</f>
        <v>0</v>
      </c>
      <c r="Y135" s="28">
        <f>IF(ResourceEffects[[#This Row],[event_type]]=1,0,1)</f>
        <v>1</v>
      </c>
      <c r="Z135" s="28">
        <f>IF(ResourceEffects[[#This Row],[Use Abundancies]]="Yes",1,0)</f>
        <v>0</v>
      </c>
      <c r="AA135" s="28">
        <f>ResourceEffects[[#This Row],[∆]]</f>
        <v>1</v>
      </c>
    </row>
    <row r="136" spans="1:27" hidden="1" x14ac:dyDescent="0.3">
      <c r="A136" s="32">
        <v>0</v>
      </c>
      <c r="B136" s="27" t="s">
        <v>70</v>
      </c>
      <c r="C136" s="26" t="s">
        <v>436</v>
      </c>
      <c r="D136" s="26">
        <v>1</v>
      </c>
      <c r="E136" s="51" t="s">
        <v>428</v>
      </c>
      <c r="F136" s="27" t="s">
        <v>248</v>
      </c>
      <c r="G136" s="26" t="str">
        <f>"No"</f>
        <v>No</v>
      </c>
      <c r="H136" s="26">
        <f>0</f>
        <v>0</v>
      </c>
      <c r="I136" s="26" t="str">
        <f>"Yes"</f>
        <v>Yes</v>
      </c>
      <c r="J136" s="26" t="str">
        <f>"No"</f>
        <v>No</v>
      </c>
      <c r="K136" s="26">
        <f>INT(ResourceEffects[[#This Row],[Time Factor]]*TimeInterval/60/60/24)</f>
        <v>0</v>
      </c>
      <c r="L136" s="26">
        <f>INT(ResourceEffects[[#This Row],[Time Factor]]*TimeInterval/60/60)-ResourceEffects[[#This Row],[Days]]*24</f>
        <v>0</v>
      </c>
      <c r="M136" s="26">
        <f>INT(ResourceEffects[[#This Row],[Time Factor]]*TimeInterval/60)-ResourceEffects[[#This Row],[Hours]]*60-ResourceEffects[[#This Row],[Days]]*60*24</f>
        <v>0</v>
      </c>
      <c r="N136" s="26">
        <f>ResourceEffects[[#This Row],[Time Factor]]*TimeInterval-ResourceEffects[[#This Row],[Min]]*60-ResourceEffects[[#This Row],[Hours]]*60*60-ResourceEffects[[#This Row],[Days]]*60*60*24</f>
        <v>0</v>
      </c>
      <c r="P136" s="28">
        <f ca="1">INT(RAND()*999999999)</f>
        <v>837617991</v>
      </c>
      <c r="Q136" s="28">
        <f>_xlfn.XLOOKUP(ResourceEffects[[#This Row],[Protocol Name]],ProtocolNamesCol,ProtocolIds,"")</f>
        <v>12052</v>
      </c>
      <c r="R136" s="28">
        <f>ResourceEffects[[#This Row],[Time Factor]]</f>
        <v>0</v>
      </c>
      <c r="S136" s="28">
        <f>ResourceEffects[[#This Row],[Drone ID]]</f>
        <v>0</v>
      </c>
      <c r="T136" s="28">
        <f>_xlfn.XLOOKUP(ResourceEffects[[#This Row],[Resource Name]],ResourceNames,ResourceIds,"")</f>
        <v>2042</v>
      </c>
      <c r="U136" s="28">
        <f>_xlfn.XLOOKUP(ResourceEffects[[#This Row],[Event Type]],EventTypeNames,EventTypeIds,"")</f>
        <v>2</v>
      </c>
      <c r="V136" s="28">
        <f>IF(ResourceEffects[[#This Row],[Is Local]]="Yes",1,0)</f>
        <v>1</v>
      </c>
      <c r="W136" s="28">
        <f>IF(ResourceEffects[[#This Row],[Is Installed]]="Yes",1,0)</f>
        <v>0</v>
      </c>
      <c r="X136" s="28">
        <f>IF(ResourceEffects[[#This Row],[Status]]="Locked",1,0)</f>
        <v>0</v>
      </c>
      <c r="Y136" s="28">
        <f>IF(ResourceEffects[[#This Row],[event_type]]=1,0,1)</f>
        <v>1</v>
      </c>
      <c r="Z136" s="28">
        <f>IF(ResourceEffects[[#This Row],[Use Abundancies]]="Yes",1,0)</f>
        <v>0</v>
      </c>
      <c r="AA136" s="28">
        <f>ResourceEffects[[#This Row],[∆]]</f>
        <v>1</v>
      </c>
    </row>
    <row r="137" spans="1:27" hidden="1" x14ac:dyDescent="0.3">
      <c r="A137" s="32">
        <v>0</v>
      </c>
      <c r="B137" s="27" t="s">
        <v>70</v>
      </c>
      <c r="C137" s="26" t="s">
        <v>435</v>
      </c>
      <c r="D137" s="26">
        <v>2</v>
      </c>
      <c r="E137" s="51" t="s">
        <v>428</v>
      </c>
      <c r="F137" s="27" t="s">
        <v>252</v>
      </c>
      <c r="G137" s="26" t="str">
        <f>"No"</f>
        <v>No</v>
      </c>
      <c r="H137" s="26">
        <f>0</f>
        <v>0</v>
      </c>
      <c r="I137" s="26" t="str">
        <f>"Yes"</f>
        <v>Yes</v>
      </c>
      <c r="J137" s="26" t="str">
        <f>"No"</f>
        <v>No</v>
      </c>
      <c r="K137" s="26">
        <f>INT(ResourceEffects[[#This Row],[Time Factor]]*TimeInterval/60/60/24)</f>
        <v>0</v>
      </c>
      <c r="L137" s="26">
        <f>INT(ResourceEffects[[#This Row],[Time Factor]]*TimeInterval/60/60)-ResourceEffects[[#This Row],[Days]]*24</f>
        <v>0</v>
      </c>
      <c r="M137" s="26">
        <f>INT(ResourceEffects[[#This Row],[Time Factor]]*TimeInterval/60)-ResourceEffects[[#This Row],[Hours]]*60-ResourceEffects[[#This Row],[Days]]*60*24</f>
        <v>0</v>
      </c>
      <c r="N137" s="26">
        <f>ResourceEffects[[#This Row],[Time Factor]]*TimeInterval-ResourceEffects[[#This Row],[Min]]*60-ResourceEffects[[#This Row],[Hours]]*60*60-ResourceEffects[[#This Row],[Days]]*60*60*24</f>
        <v>0</v>
      </c>
      <c r="P137" s="28">
        <f ca="1">INT(RAND()*999999999)</f>
        <v>354487589</v>
      </c>
      <c r="Q137" s="28">
        <f>_xlfn.XLOOKUP(ResourceEffects[[#This Row],[Protocol Name]],ProtocolNamesCol,ProtocolIds,"")</f>
        <v>12052</v>
      </c>
      <c r="R137" s="28">
        <f>ResourceEffects[[#This Row],[Time Factor]]</f>
        <v>0</v>
      </c>
      <c r="S137" s="28">
        <f>ResourceEffects[[#This Row],[Drone ID]]</f>
        <v>0</v>
      </c>
      <c r="T137" s="28">
        <f>_xlfn.XLOOKUP(ResourceEffects[[#This Row],[Resource Name]],ResourceNames,ResourceIds,"")</f>
        <v>2052</v>
      </c>
      <c r="U137" s="28">
        <f>_xlfn.XLOOKUP(ResourceEffects[[#This Row],[Event Type]],EventTypeNames,EventTypeIds,"")</f>
        <v>1</v>
      </c>
      <c r="V137" s="28">
        <f>IF(ResourceEffects[[#This Row],[Is Local]]="Yes",1,0)</f>
        <v>1</v>
      </c>
      <c r="W137" s="28">
        <f>IF(ResourceEffects[[#This Row],[Is Installed]]="Yes",1,0)</f>
        <v>0</v>
      </c>
      <c r="X137" s="28">
        <f>IF(ResourceEffects[[#This Row],[Status]]="Locked",1,0)</f>
        <v>0</v>
      </c>
      <c r="Y137" s="28">
        <f>IF(ResourceEffects[[#This Row],[event_type]]=1,0,1)</f>
        <v>0</v>
      </c>
      <c r="Z137" s="28">
        <f>IF(ResourceEffects[[#This Row],[Use Abundancies]]="Yes",1,0)</f>
        <v>0</v>
      </c>
      <c r="AA137" s="28">
        <f>ResourceEffects[[#This Row],[∆]]</f>
        <v>2</v>
      </c>
    </row>
    <row r="138" spans="1:27" hidden="1" x14ac:dyDescent="0.3">
      <c r="A138" s="32">
        <v>0</v>
      </c>
      <c r="B138" s="27" t="s">
        <v>72</v>
      </c>
      <c r="C138" s="26" t="s">
        <v>436</v>
      </c>
      <c r="D138" s="26">
        <v>1</v>
      </c>
      <c r="E138" s="51" t="s">
        <v>428</v>
      </c>
      <c r="F138" s="27" t="s">
        <v>241</v>
      </c>
      <c r="G138" s="26" t="str">
        <f>"No"</f>
        <v>No</v>
      </c>
      <c r="H138" s="26">
        <f>0</f>
        <v>0</v>
      </c>
      <c r="I138" s="26" t="str">
        <f>"Yes"</f>
        <v>Yes</v>
      </c>
      <c r="J138" s="26" t="str">
        <f>"No"</f>
        <v>No</v>
      </c>
      <c r="K138" s="26">
        <f>INT(ResourceEffects[[#This Row],[Time Factor]]*TimeInterval/60/60/24)</f>
        <v>0</v>
      </c>
      <c r="L138" s="26">
        <f>INT(ResourceEffects[[#This Row],[Time Factor]]*TimeInterval/60/60)-ResourceEffects[[#This Row],[Days]]*24</f>
        <v>0</v>
      </c>
      <c r="M138" s="26">
        <f>INT(ResourceEffects[[#This Row],[Time Factor]]*TimeInterval/60)-ResourceEffects[[#This Row],[Hours]]*60-ResourceEffects[[#This Row],[Days]]*60*24</f>
        <v>0</v>
      </c>
      <c r="N138" s="26">
        <f>ResourceEffects[[#This Row],[Time Factor]]*TimeInterval-ResourceEffects[[#This Row],[Min]]*60-ResourceEffects[[#This Row],[Hours]]*60*60-ResourceEffects[[#This Row],[Days]]*60*60*24</f>
        <v>0</v>
      </c>
      <c r="P138" s="28">
        <f ca="1">INT(RAND()*999999999)</f>
        <v>701097295</v>
      </c>
      <c r="Q138" s="28">
        <f>_xlfn.XLOOKUP(ResourceEffects[[#This Row],[Protocol Name]],ProtocolNamesCol,ProtocolIds,"")</f>
        <v>12053</v>
      </c>
      <c r="R138" s="28">
        <f>ResourceEffects[[#This Row],[Time Factor]]</f>
        <v>0</v>
      </c>
      <c r="S138" s="28">
        <f>ResourceEffects[[#This Row],[Drone ID]]</f>
        <v>0</v>
      </c>
      <c r="T138" s="28">
        <f>_xlfn.XLOOKUP(ResourceEffects[[#This Row],[Resource Name]],ResourceNames,ResourceIds,"")</f>
        <v>2031</v>
      </c>
      <c r="U138" s="28">
        <f>_xlfn.XLOOKUP(ResourceEffects[[#This Row],[Event Type]],EventTypeNames,EventTypeIds,"")</f>
        <v>2</v>
      </c>
      <c r="V138" s="28">
        <f>IF(ResourceEffects[[#This Row],[Is Local]]="Yes",1,0)</f>
        <v>1</v>
      </c>
      <c r="W138" s="28">
        <f>IF(ResourceEffects[[#This Row],[Is Installed]]="Yes",1,0)</f>
        <v>0</v>
      </c>
      <c r="X138" s="28">
        <f>IF(ResourceEffects[[#This Row],[Status]]="Locked",1,0)</f>
        <v>0</v>
      </c>
      <c r="Y138" s="28">
        <f>IF(ResourceEffects[[#This Row],[event_type]]=1,0,1)</f>
        <v>1</v>
      </c>
      <c r="Z138" s="28">
        <f>IF(ResourceEffects[[#This Row],[Use Abundancies]]="Yes",1,0)</f>
        <v>0</v>
      </c>
      <c r="AA138" s="28">
        <f>ResourceEffects[[#This Row],[∆]]</f>
        <v>1</v>
      </c>
    </row>
    <row r="139" spans="1:27" hidden="1" x14ac:dyDescent="0.3">
      <c r="A139" s="32">
        <v>0</v>
      </c>
      <c r="B139" s="27" t="s">
        <v>72</v>
      </c>
      <c r="C139" s="26" t="s">
        <v>436</v>
      </c>
      <c r="D139" s="26">
        <v>1</v>
      </c>
      <c r="E139" s="51" t="s">
        <v>428</v>
      </c>
      <c r="F139" s="27" t="s">
        <v>248</v>
      </c>
      <c r="G139" s="26" t="str">
        <f>"No"</f>
        <v>No</v>
      </c>
      <c r="H139" s="26">
        <f>0</f>
        <v>0</v>
      </c>
      <c r="I139" s="26" t="str">
        <f>"Yes"</f>
        <v>Yes</v>
      </c>
      <c r="J139" s="26" t="str">
        <f>"No"</f>
        <v>No</v>
      </c>
      <c r="K139" s="26">
        <f>INT(ResourceEffects[[#This Row],[Time Factor]]*TimeInterval/60/60/24)</f>
        <v>0</v>
      </c>
      <c r="L139" s="26">
        <f>INT(ResourceEffects[[#This Row],[Time Factor]]*TimeInterval/60/60)-ResourceEffects[[#This Row],[Days]]*24</f>
        <v>0</v>
      </c>
      <c r="M139" s="26">
        <f>INT(ResourceEffects[[#This Row],[Time Factor]]*TimeInterval/60)-ResourceEffects[[#This Row],[Hours]]*60-ResourceEffects[[#This Row],[Days]]*60*24</f>
        <v>0</v>
      </c>
      <c r="N139" s="26">
        <f>ResourceEffects[[#This Row],[Time Factor]]*TimeInterval-ResourceEffects[[#This Row],[Min]]*60-ResourceEffects[[#This Row],[Hours]]*60*60-ResourceEffects[[#This Row],[Days]]*60*60*24</f>
        <v>0</v>
      </c>
      <c r="P139" s="28">
        <f ca="1">INT(RAND()*999999999)</f>
        <v>55843938</v>
      </c>
      <c r="Q139" s="28">
        <f>_xlfn.XLOOKUP(ResourceEffects[[#This Row],[Protocol Name]],ProtocolNamesCol,ProtocolIds,"")</f>
        <v>12053</v>
      </c>
      <c r="R139" s="28">
        <f>ResourceEffects[[#This Row],[Time Factor]]</f>
        <v>0</v>
      </c>
      <c r="S139" s="28">
        <f>ResourceEffects[[#This Row],[Drone ID]]</f>
        <v>0</v>
      </c>
      <c r="T139" s="28">
        <f>_xlfn.XLOOKUP(ResourceEffects[[#This Row],[Resource Name]],ResourceNames,ResourceIds,"")</f>
        <v>2042</v>
      </c>
      <c r="U139" s="28">
        <f>_xlfn.XLOOKUP(ResourceEffects[[#This Row],[Event Type]],EventTypeNames,EventTypeIds,"")</f>
        <v>2</v>
      </c>
      <c r="V139" s="28">
        <f>IF(ResourceEffects[[#This Row],[Is Local]]="Yes",1,0)</f>
        <v>1</v>
      </c>
      <c r="W139" s="28">
        <f>IF(ResourceEffects[[#This Row],[Is Installed]]="Yes",1,0)</f>
        <v>0</v>
      </c>
      <c r="X139" s="28">
        <f>IF(ResourceEffects[[#This Row],[Status]]="Locked",1,0)</f>
        <v>0</v>
      </c>
      <c r="Y139" s="28">
        <f>IF(ResourceEffects[[#This Row],[event_type]]=1,0,1)</f>
        <v>1</v>
      </c>
      <c r="Z139" s="28">
        <f>IF(ResourceEffects[[#This Row],[Use Abundancies]]="Yes",1,0)</f>
        <v>0</v>
      </c>
      <c r="AA139" s="28">
        <f>ResourceEffects[[#This Row],[∆]]</f>
        <v>1</v>
      </c>
    </row>
    <row r="140" spans="1:27" hidden="1" x14ac:dyDescent="0.3">
      <c r="A140" s="32">
        <v>0</v>
      </c>
      <c r="B140" s="27" t="s">
        <v>72</v>
      </c>
      <c r="C140" s="26" t="s">
        <v>436</v>
      </c>
      <c r="D140" s="26">
        <v>1</v>
      </c>
      <c r="E140" s="51" t="s">
        <v>428</v>
      </c>
      <c r="F140" s="27" t="s">
        <v>249</v>
      </c>
      <c r="G140" s="26" t="str">
        <f>"No"</f>
        <v>No</v>
      </c>
      <c r="H140" s="26">
        <f>0</f>
        <v>0</v>
      </c>
      <c r="I140" s="26" t="str">
        <f>"Yes"</f>
        <v>Yes</v>
      </c>
      <c r="J140" s="26" t="str">
        <f>"No"</f>
        <v>No</v>
      </c>
      <c r="K140" s="26">
        <f>INT(ResourceEffects[[#This Row],[Time Factor]]*TimeInterval/60/60/24)</f>
        <v>0</v>
      </c>
      <c r="L140" s="26">
        <f>INT(ResourceEffects[[#This Row],[Time Factor]]*TimeInterval/60/60)-ResourceEffects[[#This Row],[Days]]*24</f>
        <v>0</v>
      </c>
      <c r="M140" s="26">
        <f>INT(ResourceEffects[[#This Row],[Time Factor]]*TimeInterval/60)-ResourceEffects[[#This Row],[Hours]]*60-ResourceEffects[[#This Row],[Days]]*60*24</f>
        <v>0</v>
      </c>
      <c r="N140" s="26">
        <f>ResourceEffects[[#This Row],[Time Factor]]*TimeInterval-ResourceEffects[[#This Row],[Min]]*60-ResourceEffects[[#This Row],[Hours]]*60*60-ResourceEffects[[#This Row],[Days]]*60*60*24</f>
        <v>0</v>
      </c>
      <c r="P140" s="28">
        <f ca="1">INT(RAND()*999999999)</f>
        <v>243692977</v>
      </c>
      <c r="Q140" s="28">
        <f>_xlfn.XLOOKUP(ResourceEffects[[#This Row],[Protocol Name]],ProtocolNamesCol,ProtocolIds,"")</f>
        <v>12053</v>
      </c>
      <c r="R140" s="28">
        <f>ResourceEffects[[#This Row],[Time Factor]]</f>
        <v>0</v>
      </c>
      <c r="S140" s="28">
        <f>ResourceEffects[[#This Row],[Drone ID]]</f>
        <v>0</v>
      </c>
      <c r="T140" s="28">
        <f>_xlfn.XLOOKUP(ResourceEffects[[#This Row],[Resource Name]],ResourceNames,ResourceIds,"")</f>
        <v>2043</v>
      </c>
      <c r="U140" s="28">
        <f>_xlfn.XLOOKUP(ResourceEffects[[#This Row],[Event Type]],EventTypeNames,EventTypeIds,"")</f>
        <v>2</v>
      </c>
      <c r="V140" s="28">
        <f>IF(ResourceEffects[[#This Row],[Is Local]]="Yes",1,0)</f>
        <v>1</v>
      </c>
      <c r="W140" s="28">
        <f>IF(ResourceEffects[[#This Row],[Is Installed]]="Yes",1,0)</f>
        <v>0</v>
      </c>
      <c r="X140" s="28">
        <f>IF(ResourceEffects[[#This Row],[Status]]="Locked",1,0)</f>
        <v>0</v>
      </c>
      <c r="Y140" s="28">
        <f>IF(ResourceEffects[[#This Row],[event_type]]=1,0,1)</f>
        <v>1</v>
      </c>
      <c r="Z140" s="28">
        <f>IF(ResourceEffects[[#This Row],[Use Abundancies]]="Yes",1,0)</f>
        <v>0</v>
      </c>
      <c r="AA140" s="28">
        <f>ResourceEffects[[#This Row],[∆]]</f>
        <v>1</v>
      </c>
    </row>
    <row r="141" spans="1:27" hidden="1" x14ac:dyDescent="0.3">
      <c r="A141" s="32">
        <v>0</v>
      </c>
      <c r="B141" s="27" t="s">
        <v>72</v>
      </c>
      <c r="C141" s="26" t="s">
        <v>435</v>
      </c>
      <c r="D141" s="26">
        <v>2</v>
      </c>
      <c r="E141" s="51" t="s">
        <v>428</v>
      </c>
      <c r="F141" s="27" t="s">
        <v>254</v>
      </c>
      <c r="G141" s="26" t="str">
        <f>"No"</f>
        <v>No</v>
      </c>
      <c r="H141" s="26">
        <f>0</f>
        <v>0</v>
      </c>
      <c r="I141" s="26" t="str">
        <f>"Yes"</f>
        <v>Yes</v>
      </c>
      <c r="J141" s="26" t="str">
        <f>"No"</f>
        <v>No</v>
      </c>
      <c r="K141" s="26">
        <f>INT(ResourceEffects[[#This Row],[Time Factor]]*TimeInterval/60/60/24)</f>
        <v>0</v>
      </c>
      <c r="L141" s="26">
        <f>INT(ResourceEffects[[#This Row],[Time Factor]]*TimeInterval/60/60)-ResourceEffects[[#This Row],[Days]]*24</f>
        <v>0</v>
      </c>
      <c r="M141" s="26">
        <f>INT(ResourceEffects[[#This Row],[Time Factor]]*TimeInterval/60)-ResourceEffects[[#This Row],[Hours]]*60-ResourceEffects[[#This Row],[Days]]*60*24</f>
        <v>0</v>
      </c>
      <c r="N141" s="26">
        <f>ResourceEffects[[#This Row],[Time Factor]]*TimeInterval-ResourceEffects[[#This Row],[Min]]*60-ResourceEffects[[#This Row],[Hours]]*60*60-ResourceEffects[[#This Row],[Days]]*60*60*24</f>
        <v>0</v>
      </c>
      <c r="P141" s="28">
        <f ca="1">INT(RAND()*999999999)</f>
        <v>446235819</v>
      </c>
      <c r="Q141" s="28">
        <f>_xlfn.XLOOKUP(ResourceEffects[[#This Row],[Protocol Name]],ProtocolNamesCol,ProtocolIds,"")</f>
        <v>12053</v>
      </c>
      <c r="R141" s="28">
        <f>ResourceEffects[[#This Row],[Time Factor]]</f>
        <v>0</v>
      </c>
      <c r="S141" s="28">
        <f>ResourceEffects[[#This Row],[Drone ID]]</f>
        <v>0</v>
      </c>
      <c r="T141" s="28">
        <f>_xlfn.XLOOKUP(ResourceEffects[[#This Row],[Resource Name]],ResourceNames,ResourceIds,"")</f>
        <v>2053</v>
      </c>
      <c r="U141" s="28">
        <f>_xlfn.XLOOKUP(ResourceEffects[[#This Row],[Event Type]],EventTypeNames,EventTypeIds,"")</f>
        <v>1</v>
      </c>
      <c r="V141" s="28">
        <f>IF(ResourceEffects[[#This Row],[Is Local]]="Yes",1,0)</f>
        <v>1</v>
      </c>
      <c r="W141" s="28">
        <f>IF(ResourceEffects[[#This Row],[Is Installed]]="Yes",1,0)</f>
        <v>0</v>
      </c>
      <c r="X141" s="28">
        <f>IF(ResourceEffects[[#This Row],[Status]]="Locked",1,0)</f>
        <v>0</v>
      </c>
      <c r="Y141" s="28">
        <f>IF(ResourceEffects[[#This Row],[event_type]]=1,0,1)</f>
        <v>0</v>
      </c>
      <c r="Z141" s="28">
        <f>IF(ResourceEffects[[#This Row],[Use Abundancies]]="Yes",1,0)</f>
        <v>0</v>
      </c>
      <c r="AA141" s="28">
        <f>ResourceEffects[[#This Row],[∆]]</f>
        <v>2</v>
      </c>
    </row>
    <row r="142" spans="1:27" hidden="1" x14ac:dyDescent="0.3">
      <c r="A142" s="32">
        <v>0</v>
      </c>
      <c r="B142" s="27" t="s">
        <v>74</v>
      </c>
      <c r="C142" s="26" t="s">
        <v>436</v>
      </c>
      <c r="D142" s="26">
        <v>2</v>
      </c>
      <c r="E142" s="51" t="s">
        <v>428</v>
      </c>
      <c r="F142" s="27" t="s">
        <v>235</v>
      </c>
      <c r="G142" s="26" t="str">
        <f>"No"</f>
        <v>No</v>
      </c>
      <c r="H142" s="26">
        <f>0</f>
        <v>0</v>
      </c>
      <c r="I142" s="26" t="str">
        <f>"Yes"</f>
        <v>Yes</v>
      </c>
      <c r="J142" s="26" t="str">
        <f>"No"</f>
        <v>No</v>
      </c>
      <c r="K142" s="26">
        <f>INT(ResourceEffects[[#This Row],[Time Factor]]*TimeInterval/60/60/24)</f>
        <v>0</v>
      </c>
      <c r="L142" s="26">
        <f>INT(ResourceEffects[[#This Row],[Time Factor]]*TimeInterval/60/60)-ResourceEffects[[#This Row],[Days]]*24</f>
        <v>0</v>
      </c>
      <c r="M142" s="26">
        <f>INT(ResourceEffects[[#This Row],[Time Factor]]*TimeInterval/60)-ResourceEffects[[#This Row],[Hours]]*60-ResourceEffects[[#This Row],[Days]]*60*24</f>
        <v>0</v>
      </c>
      <c r="N142" s="26">
        <f>ResourceEffects[[#This Row],[Time Factor]]*TimeInterval-ResourceEffects[[#This Row],[Min]]*60-ResourceEffects[[#This Row],[Hours]]*60*60-ResourceEffects[[#This Row],[Days]]*60*60*24</f>
        <v>0</v>
      </c>
      <c r="P142" s="28">
        <f ca="1">INT(RAND()*999999999)</f>
        <v>842989789</v>
      </c>
      <c r="Q142" s="28">
        <f>_xlfn.XLOOKUP(ResourceEffects[[#This Row],[Protocol Name]],ProtocolNamesCol,ProtocolIds,"")</f>
        <v>13001</v>
      </c>
      <c r="R142" s="28">
        <f>ResourceEffects[[#This Row],[Time Factor]]</f>
        <v>0</v>
      </c>
      <c r="S142" s="28">
        <f>ResourceEffects[[#This Row],[Drone ID]]</f>
        <v>0</v>
      </c>
      <c r="T142" s="28">
        <f>_xlfn.XLOOKUP(ResourceEffects[[#This Row],[Resource Name]],ResourceNames,ResourceIds,"")</f>
        <v>2021</v>
      </c>
      <c r="U142" s="28">
        <f>_xlfn.XLOOKUP(ResourceEffects[[#This Row],[Event Type]],EventTypeNames,EventTypeIds,"")</f>
        <v>2</v>
      </c>
      <c r="V142" s="28">
        <f>IF(ResourceEffects[[#This Row],[Is Local]]="Yes",1,0)</f>
        <v>1</v>
      </c>
      <c r="W142" s="28">
        <f>IF(ResourceEffects[[#This Row],[Is Installed]]="Yes",1,0)</f>
        <v>0</v>
      </c>
      <c r="X142" s="28">
        <f>IF(ResourceEffects[[#This Row],[Status]]="Locked",1,0)</f>
        <v>0</v>
      </c>
      <c r="Y142" s="28">
        <f>IF(ResourceEffects[[#This Row],[event_type]]=1,0,1)</f>
        <v>1</v>
      </c>
      <c r="Z142" s="28">
        <f>IF(ResourceEffects[[#This Row],[Use Abundancies]]="Yes",1,0)</f>
        <v>0</v>
      </c>
      <c r="AA142" s="28">
        <f>ResourceEffects[[#This Row],[∆]]</f>
        <v>2</v>
      </c>
    </row>
    <row r="143" spans="1:27" hidden="1" x14ac:dyDescent="0.3">
      <c r="A143" s="32">
        <v>0</v>
      </c>
      <c r="B143" s="27" t="s">
        <v>74</v>
      </c>
      <c r="C143" s="26" t="s">
        <v>435</v>
      </c>
      <c r="D143" s="26">
        <v>1</v>
      </c>
      <c r="E143" s="51" t="s">
        <v>428</v>
      </c>
      <c r="F143" s="27" t="s">
        <v>256</v>
      </c>
      <c r="G143" s="26" t="str">
        <f>"No"</f>
        <v>No</v>
      </c>
      <c r="H143" s="26">
        <f>0</f>
        <v>0</v>
      </c>
      <c r="I143" s="26" t="str">
        <f>"Yes"</f>
        <v>Yes</v>
      </c>
      <c r="J143" s="26" t="str">
        <f>"No"</f>
        <v>No</v>
      </c>
      <c r="K143" s="26">
        <f>INT(ResourceEffects[[#This Row],[Time Factor]]*TimeInterval/60/60/24)</f>
        <v>0</v>
      </c>
      <c r="L143" s="26">
        <f>INT(ResourceEffects[[#This Row],[Time Factor]]*TimeInterval/60/60)-ResourceEffects[[#This Row],[Days]]*24</f>
        <v>0</v>
      </c>
      <c r="M143" s="26">
        <f>INT(ResourceEffects[[#This Row],[Time Factor]]*TimeInterval/60)-ResourceEffects[[#This Row],[Hours]]*60-ResourceEffects[[#This Row],[Days]]*60*24</f>
        <v>0</v>
      </c>
      <c r="N143" s="26">
        <f>ResourceEffects[[#This Row],[Time Factor]]*TimeInterval-ResourceEffects[[#This Row],[Min]]*60-ResourceEffects[[#This Row],[Hours]]*60*60-ResourceEffects[[#This Row],[Days]]*60*60*24</f>
        <v>0</v>
      </c>
      <c r="P143" s="28">
        <f ca="1">INT(RAND()*999999999)</f>
        <v>55346945</v>
      </c>
      <c r="Q143" s="28">
        <f>_xlfn.XLOOKUP(ResourceEffects[[#This Row],[Protocol Name]],ProtocolNamesCol,ProtocolIds,"")</f>
        <v>13001</v>
      </c>
      <c r="R143" s="28">
        <f>ResourceEffects[[#This Row],[Time Factor]]</f>
        <v>0</v>
      </c>
      <c r="S143" s="28">
        <f>ResourceEffects[[#This Row],[Drone ID]]</f>
        <v>0</v>
      </c>
      <c r="T143" s="28">
        <f>_xlfn.XLOOKUP(ResourceEffects[[#This Row],[Resource Name]],ResourceNames,ResourceIds,"")</f>
        <v>3001</v>
      </c>
      <c r="U143" s="28">
        <f>_xlfn.XLOOKUP(ResourceEffects[[#This Row],[Event Type]],EventTypeNames,EventTypeIds,"")</f>
        <v>1</v>
      </c>
      <c r="V143" s="28">
        <f>IF(ResourceEffects[[#This Row],[Is Local]]="Yes",1,0)</f>
        <v>1</v>
      </c>
      <c r="W143" s="28">
        <f>IF(ResourceEffects[[#This Row],[Is Installed]]="Yes",1,0)</f>
        <v>0</v>
      </c>
      <c r="X143" s="28">
        <f>IF(ResourceEffects[[#This Row],[Status]]="Locked",1,0)</f>
        <v>0</v>
      </c>
      <c r="Y143" s="28">
        <f>IF(ResourceEffects[[#This Row],[event_type]]=1,0,1)</f>
        <v>0</v>
      </c>
      <c r="Z143" s="28">
        <f>IF(ResourceEffects[[#This Row],[Use Abundancies]]="Yes",1,0)</f>
        <v>0</v>
      </c>
      <c r="AA143" s="28">
        <f>ResourceEffects[[#This Row],[∆]]</f>
        <v>1</v>
      </c>
    </row>
    <row r="144" spans="1:27" hidden="1" x14ac:dyDescent="0.3">
      <c r="A144" s="32">
        <v>0</v>
      </c>
      <c r="B144" s="27" t="s">
        <v>76</v>
      </c>
      <c r="C144" s="26" t="s">
        <v>436</v>
      </c>
      <c r="D144" s="26">
        <v>1</v>
      </c>
      <c r="E144" s="51" t="s">
        <v>428</v>
      </c>
      <c r="F144" s="27" t="s">
        <v>235</v>
      </c>
      <c r="G144" s="26" t="str">
        <f>"No"</f>
        <v>No</v>
      </c>
      <c r="H144" s="26">
        <f>0</f>
        <v>0</v>
      </c>
      <c r="I144" s="26" t="str">
        <f>"Yes"</f>
        <v>Yes</v>
      </c>
      <c r="J144" s="26" t="str">
        <f>"No"</f>
        <v>No</v>
      </c>
      <c r="K144" s="26">
        <f>INT(ResourceEffects[[#This Row],[Time Factor]]*TimeInterval/60/60/24)</f>
        <v>0</v>
      </c>
      <c r="L144" s="26">
        <f>INT(ResourceEffects[[#This Row],[Time Factor]]*TimeInterval/60/60)-ResourceEffects[[#This Row],[Days]]*24</f>
        <v>0</v>
      </c>
      <c r="M144" s="26">
        <f>INT(ResourceEffects[[#This Row],[Time Factor]]*TimeInterval/60)-ResourceEffects[[#This Row],[Hours]]*60-ResourceEffects[[#This Row],[Days]]*60*24</f>
        <v>0</v>
      </c>
      <c r="N144" s="26">
        <f>ResourceEffects[[#This Row],[Time Factor]]*TimeInterval-ResourceEffects[[#This Row],[Min]]*60-ResourceEffects[[#This Row],[Hours]]*60*60-ResourceEffects[[#This Row],[Days]]*60*60*24</f>
        <v>0</v>
      </c>
      <c r="P144" s="28">
        <f ca="1">INT(RAND()*999999999)</f>
        <v>283171669</v>
      </c>
      <c r="Q144" s="28">
        <f>_xlfn.XLOOKUP(ResourceEffects[[#This Row],[Protocol Name]],ProtocolNamesCol,ProtocolIds,"")</f>
        <v>13011</v>
      </c>
      <c r="R144" s="28">
        <f>ResourceEffects[[#This Row],[Time Factor]]</f>
        <v>0</v>
      </c>
      <c r="S144" s="28">
        <f>ResourceEffects[[#This Row],[Drone ID]]</f>
        <v>0</v>
      </c>
      <c r="T144" s="28">
        <f>_xlfn.XLOOKUP(ResourceEffects[[#This Row],[Resource Name]],ResourceNames,ResourceIds,"")</f>
        <v>2021</v>
      </c>
      <c r="U144" s="28">
        <f>_xlfn.XLOOKUP(ResourceEffects[[#This Row],[Event Type]],EventTypeNames,EventTypeIds,"")</f>
        <v>2</v>
      </c>
      <c r="V144" s="28">
        <f>IF(ResourceEffects[[#This Row],[Is Local]]="Yes",1,0)</f>
        <v>1</v>
      </c>
      <c r="W144" s="28">
        <f>IF(ResourceEffects[[#This Row],[Is Installed]]="Yes",1,0)</f>
        <v>0</v>
      </c>
      <c r="X144" s="28">
        <f>IF(ResourceEffects[[#This Row],[Status]]="Locked",1,0)</f>
        <v>0</v>
      </c>
      <c r="Y144" s="28">
        <f>IF(ResourceEffects[[#This Row],[event_type]]=1,0,1)</f>
        <v>1</v>
      </c>
      <c r="Z144" s="28">
        <f>IF(ResourceEffects[[#This Row],[Use Abundancies]]="Yes",1,0)</f>
        <v>0</v>
      </c>
      <c r="AA144" s="28">
        <f>ResourceEffects[[#This Row],[∆]]</f>
        <v>1</v>
      </c>
    </row>
    <row r="145" spans="1:27" hidden="1" x14ac:dyDescent="0.3">
      <c r="A145" s="32">
        <v>0</v>
      </c>
      <c r="B145" s="27" t="s">
        <v>76</v>
      </c>
      <c r="C145" s="26" t="s">
        <v>435</v>
      </c>
      <c r="D145" s="26">
        <v>1</v>
      </c>
      <c r="E145" s="51" t="s">
        <v>428</v>
      </c>
      <c r="F145" s="27" t="s">
        <v>258</v>
      </c>
      <c r="G145" s="26" t="str">
        <f>"No"</f>
        <v>No</v>
      </c>
      <c r="H145" s="26">
        <f>0</f>
        <v>0</v>
      </c>
      <c r="I145" s="26" t="str">
        <f>"Yes"</f>
        <v>Yes</v>
      </c>
      <c r="J145" s="26" t="str">
        <f>"No"</f>
        <v>No</v>
      </c>
      <c r="K145" s="26">
        <f>INT(ResourceEffects[[#This Row],[Time Factor]]*TimeInterval/60/60/24)</f>
        <v>0</v>
      </c>
      <c r="L145" s="26">
        <f>INT(ResourceEffects[[#This Row],[Time Factor]]*TimeInterval/60/60)-ResourceEffects[[#This Row],[Days]]*24</f>
        <v>0</v>
      </c>
      <c r="M145" s="26">
        <f>INT(ResourceEffects[[#This Row],[Time Factor]]*TimeInterval/60)-ResourceEffects[[#This Row],[Hours]]*60-ResourceEffects[[#This Row],[Days]]*60*24</f>
        <v>0</v>
      </c>
      <c r="N145" s="26">
        <f>ResourceEffects[[#This Row],[Time Factor]]*TimeInterval-ResourceEffects[[#This Row],[Min]]*60-ResourceEffects[[#This Row],[Hours]]*60*60-ResourceEffects[[#This Row],[Days]]*60*60*24</f>
        <v>0</v>
      </c>
      <c r="P145" s="28">
        <f ca="1">INT(RAND()*999999999)</f>
        <v>550592301</v>
      </c>
      <c r="Q145" s="28">
        <f>_xlfn.XLOOKUP(ResourceEffects[[#This Row],[Protocol Name]],ProtocolNamesCol,ProtocolIds,"")</f>
        <v>13011</v>
      </c>
      <c r="R145" s="28">
        <f>ResourceEffects[[#This Row],[Time Factor]]</f>
        <v>0</v>
      </c>
      <c r="S145" s="28">
        <f>ResourceEffects[[#This Row],[Drone ID]]</f>
        <v>0</v>
      </c>
      <c r="T145" s="28">
        <f>_xlfn.XLOOKUP(ResourceEffects[[#This Row],[Resource Name]],ResourceNames,ResourceIds,"")</f>
        <v>3011</v>
      </c>
      <c r="U145" s="28">
        <f>_xlfn.XLOOKUP(ResourceEffects[[#This Row],[Event Type]],EventTypeNames,EventTypeIds,"")</f>
        <v>1</v>
      </c>
      <c r="V145" s="28">
        <f>IF(ResourceEffects[[#This Row],[Is Local]]="Yes",1,0)</f>
        <v>1</v>
      </c>
      <c r="W145" s="28">
        <f>IF(ResourceEffects[[#This Row],[Is Installed]]="Yes",1,0)</f>
        <v>0</v>
      </c>
      <c r="X145" s="28">
        <f>IF(ResourceEffects[[#This Row],[Status]]="Locked",1,0)</f>
        <v>0</v>
      </c>
      <c r="Y145" s="28">
        <f>IF(ResourceEffects[[#This Row],[event_type]]=1,0,1)</f>
        <v>0</v>
      </c>
      <c r="Z145" s="28">
        <f>IF(ResourceEffects[[#This Row],[Use Abundancies]]="Yes",1,0)</f>
        <v>0</v>
      </c>
      <c r="AA145" s="28">
        <f>ResourceEffects[[#This Row],[∆]]</f>
        <v>1</v>
      </c>
    </row>
    <row r="146" spans="1:27" hidden="1" x14ac:dyDescent="0.3">
      <c r="A146" s="32">
        <v>0</v>
      </c>
      <c r="B146" s="27" t="s">
        <v>78</v>
      </c>
      <c r="C146" s="26" t="s">
        <v>436</v>
      </c>
      <c r="D146" s="26">
        <v>2</v>
      </c>
      <c r="E146" s="51" t="s">
        <v>428</v>
      </c>
      <c r="F146" s="27" t="s">
        <v>235</v>
      </c>
      <c r="G146" s="26" t="str">
        <f>"No"</f>
        <v>No</v>
      </c>
      <c r="H146" s="26">
        <f>0</f>
        <v>0</v>
      </c>
      <c r="I146" s="26" t="str">
        <f>"Yes"</f>
        <v>Yes</v>
      </c>
      <c r="J146" s="26" t="str">
        <f>"No"</f>
        <v>No</v>
      </c>
      <c r="K146" s="26">
        <f>INT(ResourceEffects[[#This Row],[Time Factor]]*TimeInterval/60/60/24)</f>
        <v>0</v>
      </c>
      <c r="L146" s="26">
        <f>INT(ResourceEffects[[#This Row],[Time Factor]]*TimeInterval/60/60)-ResourceEffects[[#This Row],[Days]]*24</f>
        <v>0</v>
      </c>
      <c r="M146" s="26">
        <f>INT(ResourceEffects[[#This Row],[Time Factor]]*TimeInterval/60)-ResourceEffects[[#This Row],[Hours]]*60-ResourceEffects[[#This Row],[Days]]*60*24</f>
        <v>0</v>
      </c>
      <c r="N146" s="26">
        <f>ResourceEffects[[#This Row],[Time Factor]]*TimeInterval-ResourceEffects[[#This Row],[Min]]*60-ResourceEffects[[#This Row],[Hours]]*60*60-ResourceEffects[[#This Row],[Days]]*60*60*24</f>
        <v>0</v>
      </c>
      <c r="P146" s="28">
        <f ca="1">INT(RAND()*999999999)</f>
        <v>491430203</v>
      </c>
      <c r="Q146" s="28">
        <f>_xlfn.XLOOKUP(ResourceEffects[[#This Row],[Protocol Name]],ProtocolNamesCol,ProtocolIds,"")</f>
        <v>13021</v>
      </c>
      <c r="R146" s="28">
        <f>ResourceEffects[[#This Row],[Time Factor]]</f>
        <v>0</v>
      </c>
      <c r="S146" s="28">
        <f>ResourceEffects[[#This Row],[Drone ID]]</f>
        <v>0</v>
      </c>
      <c r="T146" s="28">
        <f>_xlfn.XLOOKUP(ResourceEffects[[#This Row],[Resource Name]],ResourceNames,ResourceIds,"")</f>
        <v>2021</v>
      </c>
      <c r="U146" s="28">
        <f>_xlfn.XLOOKUP(ResourceEffects[[#This Row],[Event Type]],EventTypeNames,EventTypeIds,"")</f>
        <v>2</v>
      </c>
      <c r="V146" s="28">
        <f>IF(ResourceEffects[[#This Row],[Is Local]]="Yes",1,0)</f>
        <v>1</v>
      </c>
      <c r="W146" s="28">
        <f>IF(ResourceEffects[[#This Row],[Is Installed]]="Yes",1,0)</f>
        <v>0</v>
      </c>
      <c r="X146" s="28">
        <f>IF(ResourceEffects[[#This Row],[Status]]="Locked",1,0)</f>
        <v>0</v>
      </c>
      <c r="Y146" s="28">
        <f>IF(ResourceEffects[[#This Row],[event_type]]=1,0,1)</f>
        <v>1</v>
      </c>
      <c r="Z146" s="28">
        <f>IF(ResourceEffects[[#This Row],[Use Abundancies]]="Yes",1,0)</f>
        <v>0</v>
      </c>
      <c r="AA146" s="28">
        <f>ResourceEffects[[#This Row],[∆]]</f>
        <v>2</v>
      </c>
    </row>
    <row r="147" spans="1:27" hidden="1" x14ac:dyDescent="0.3">
      <c r="A147" s="32">
        <v>0</v>
      </c>
      <c r="B147" s="27" t="s">
        <v>78</v>
      </c>
      <c r="C147" s="26" t="s">
        <v>435</v>
      </c>
      <c r="D147" s="26">
        <v>1</v>
      </c>
      <c r="E147" s="51" t="s">
        <v>428</v>
      </c>
      <c r="F147" s="27" t="s">
        <v>260</v>
      </c>
      <c r="G147" s="26" t="str">
        <f>"No"</f>
        <v>No</v>
      </c>
      <c r="H147" s="26">
        <f>0</f>
        <v>0</v>
      </c>
      <c r="I147" s="26" t="str">
        <f>"Yes"</f>
        <v>Yes</v>
      </c>
      <c r="J147" s="26" t="str">
        <f>"No"</f>
        <v>No</v>
      </c>
      <c r="K147" s="26">
        <f>INT(ResourceEffects[[#This Row],[Time Factor]]*TimeInterval/60/60/24)</f>
        <v>0</v>
      </c>
      <c r="L147" s="26">
        <f>INT(ResourceEffects[[#This Row],[Time Factor]]*TimeInterval/60/60)-ResourceEffects[[#This Row],[Days]]*24</f>
        <v>0</v>
      </c>
      <c r="M147" s="26">
        <f>INT(ResourceEffects[[#This Row],[Time Factor]]*TimeInterval/60)-ResourceEffects[[#This Row],[Hours]]*60-ResourceEffects[[#This Row],[Days]]*60*24</f>
        <v>0</v>
      </c>
      <c r="N147" s="26">
        <f>ResourceEffects[[#This Row],[Time Factor]]*TimeInterval-ResourceEffects[[#This Row],[Min]]*60-ResourceEffects[[#This Row],[Hours]]*60*60-ResourceEffects[[#This Row],[Days]]*60*60*24</f>
        <v>0</v>
      </c>
      <c r="P147" s="28">
        <f ca="1">INT(RAND()*999999999)</f>
        <v>785115076</v>
      </c>
      <c r="Q147" s="28">
        <f>_xlfn.XLOOKUP(ResourceEffects[[#This Row],[Protocol Name]],ProtocolNamesCol,ProtocolIds,"")</f>
        <v>13021</v>
      </c>
      <c r="R147" s="28">
        <f>ResourceEffects[[#This Row],[Time Factor]]</f>
        <v>0</v>
      </c>
      <c r="S147" s="28">
        <f>ResourceEffects[[#This Row],[Drone ID]]</f>
        <v>0</v>
      </c>
      <c r="T147" s="28">
        <f>_xlfn.XLOOKUP(ResourceEffects[[#This Row],[Resource Name]],ResourceNames,ResourceIds,"")</f>
        <v>3021</v>
      </c>
      <c r="U147" s="28">
        <f>_xlfn.XLOOKUP(ResourceEffects[[#This Row],[Event Type]],EventTypeNames,EventTypeIds,"")</f>
        <v>1</v>
      </c>
      <c r="V147" s="28">
        <f>IF(ResourceEffects[[#This Row],[Is Local]]="Yes",1,0)</f>
        <v>1</v>
      </c>
      <c r="W147" s="28">
        <f>IF(ResourceEffects[[#This Row],[Is Installed]]="Yes",1,0)</f>
        <v>0</v>
      </c>
      <c r="X147" s="28">
        <f>IF(ResourceEffects[[#This Row],[Status]]="Locked",1,0)</f>
        <v>0</v>
      </c>
      <c r="Y147" s="28">
        <f>IF(ResourceEffects[[#This Row],[event_type]]=1,0,1)</f>
        <v>0</v>
      </c>
      <c r="Z147" s="28">
        <f>IF(ResourceEffects[[#This Row],[Use Abundancies]]="Yes",1,0)</f>
        <v>0</v>
      </c>
      <c r="AA147" s="28">
        <f>ResourceEffects[[#This Row],[∆]]</f>
        <v>1</v>
      </c>
    </row>
    <row r="148" spans="1:27" hidden="1" x14ac:dyDescent="0.3">
      <c r="A148" s="32">
        <v>0</v>
      </c>
      <c r="B148" s="27" t="s">
        <v>80</v>
      </c>
      <c r="C148" s="26" t="s">
        <v>436</v>
      </c>
      <c r="D148" s="26">
        <v>2</v>
      </c>
      <c r="E148" s="51" t="s">
        <v>428</v>
      </c>
      <c r="F148" s="27" t="s">
        <v>237</v>
      </c>
      <c r="G148" s="26" t="str">
        <f>"No"</f>
        <v>No</v>
      </c>
      <c r="H148" s="26">
        <f>0</f>
        <v>0</v>
      </c>
      <c r="I148" s="26" t="str">
        <f>"Yes"</f>
        <v>Yes</v>
      </c>
      <c r="J148" s="26" t="str">
        <f>"No"</f>
        <v>No</v>
      </c>
      <c r="K148" s="26">
        <f>INT(ResourceEffects[[#This Row],[Time Factor]]*TimeInterval/60/60/24)</f>
        <v>0</v>
      </c>
      <c r="L148" s="26">
        <f>INT(ResourceEffects[[#This Row],[Time Factor]]*TimeInterval/60/60)-ResourceEffects[[#This Row],[Days]]*24</f>
        <v>0</v>
      </c>
      <c r="M148" s="26">
        <f>INT(ResourceEffects[[#This Row],[Time Factor]]*TimeInterval/60)-ResourceEffects[[#This Row],[Hours]]*60-ResourceEffects[[#This Row],[Days]]*60*24</f>
        <v>0</v>
      </c>
      <c r="N148" s="26">
        <f>ResourceEffects[[#This Row],[Time Factor]]*TimeInterval-ResourceEffects[[#This Row],[Min]]*60-ResourceEffects[[#This Row],[Hours]]*60*60-ResourceEffects[[#This Row],[Days]]*60*60*24</f>
        <v>0</v>
      </c>
      <c r="P148" s="28">
        <f ca="1">INT(RAND()*999999999)</f>
        <v>364753091</v>
      </c>
      <c r="Q148" s="28">
        <f>_xlfn.XLOOKUP(ResourceEffects[[#This Row],[Protocol Name]],ProtocolNamesCol,ProtocolIds,"")</f>
        <v>13031</v>
      </c>
      <c r="R148" s="28">
        <f>ResourceEffects[[#This Row],[Time Factor]]</f>
        <v>0</v>
      </c>
      <c r="S148" s="28">
        <f>ResourceEffects[[#This Row],[Drone ID]]</f>
        <v>0</v>
      </c>
      <c r="T148" s="28">
        <f>_xlfn.XLOOKUP(ResourceEffects[[#This Row],[Resource Name]],ResourceNames,ResourceIds,"")</f>
        <v>2022</v>
      </c>
      <c r="U148" s="28">
        <f>_xlfn.XLOOKUP(ResourceEffects[[#This Row],[Event Type]],EventTypeNames,EventTypeIds,"")</f>
        <v>2</v>
      </c>
      <c r="V148" s="28">
        <f>IF(ResourceEffects[[#This Row],[Is Local]]="Yes",1,0)</f>
        <v>1</v>
      </c>
      <c r="W148" s="28">
        <f>IF(ResourceEffects[[#This Row],[Is Installed]]="Yes",1,0)</f>
        <v>0</v>
      </c>
      <c r="X148" s="28">
        <f>IF(ResourceEffects[[#This Row],[Status]]="Locked",1,0)</f>
        <v>0</v>
      </c>
      <c r="Y148" s="28">
        <f>IF(ResourceEffects[[#This Row],[event_type]]=1,0,1)</f>
        <v>1</v>
      </c>
      <c r="Z148" s="28">
        <f>IF(ResourceEffects[[#This Row],[Use Abundancies]]="Yes",1,0)</f>
        <v>0</v>
      </c>
      <c r="AA148" s="28">
        <f>ResourceEffects[[#This Row],[∆]]</f>
        <v>2</v>
      </c>
    </row>
    <row r="149" spans="1:27" hidden="1" x14ac:dyDescent="0.3">
      <c r="A149" s="32">
        <v>0</v>
      </c>
      <c r="B149" s="27" t="s">
        <v>80</v>
      </c>
      <c r="C149" s="26" t="s">
        <v>435</v>
      </c>
      <c r="D149" s="26">
        <v>1</v>
      </c>
      <c r="E149" s="51" t="s">
        <v>428</v>
      </c>
      <c r="F149" s="27" t="s">
        <v>262</v>
      </c>
      <c r="G149" s="26" t="str">
        <f>"No"</f>
        <v>No</v>
      </c>
      <c r="H149" s="26">
        <f>0</f>
        <v>0</v>
      </c>
      <c r="I149" s="26" t="str">
        <f>"Yes"</f>
        <v>Yes</v>
      </c>
      <c r="J149" s="26" t="str">
        <f>"No"</f>
        <v>No</v>
      </c>
      <c r="K149" s="26">
        <f>INT(ResourceEffects[[#This Row],[Time Factor]]*TimeInterval/60/60/24)</f>
        <v>0</v>
      </c>
      <c r="L149" s="26">
        <f>INT(ResourceEffects[[#This Row],[Time Factor]]*TimeInterval/60/60)-ResourceEffects[[#This Row],[Days]]*24</f>
        <v>0</v>
      </c>
      <c r="M149" s="26">
        <f>INT(ResourceEffects[[#This Row],[Time Factor]]*TimeInterval/60)-ResourceEffects[[#This Row],[Hours]]*60-ResourceEffects[[#This Row],[Days]]*60*24</f>
        <v>0</v>
      </c>
      <c r="N149" s="26">
        <f>ResourceEffects[[#This Row],[Time Factor]]*TimeInterval-ResourceEffects[[#This Row],[Min]]*60-ResourceEffects[[#This Row],[Hours]]*60*60-ResourceEffects[[#This Row],[Days]]*60*60*24</f>
        <v>0</v>
      </c>
      <c r="P149" s="28">
        <f ca="1">INT(RAND()*999999999)</f>
        <v>690601666</v>
      </c>
      <c r="Q149" s="28">
        <f>_xlfn.XLOOKUP(ResourceEffects[[#This Row],[Protocol Name]],ProtocolNamesCol,ProtocolIds,"")</f>
        <v>13031</v>
      </c>
      <c r="R149" s="28">
        <f>ResourceEffects[[#This Row],[Time Factor]]</f>
        <v>0</v>
      </c>
      <c r="S149" s="28">
        <f>ResourceEffects[[#This Row],[Drone ID]]</f>
        <v>0</v>
      </c>
      <c r="T149" s="28">
        <f>_xlfn.XLOOKUP(ResourceEffects[[#This Row],[Resource Name]],ResourceNames,ResourceIds,"")</f>
        <v>3031</v>
      </c>
      <c r="U149" s="28">
        <f>_xlfn.XLOOKUP(ResourceEffects[[#This Row],[Event Type]],EventTypeNames,EventTypeIds,"")</f>
        <v>1</v>
      </c>
      <c r="V149" s="28">
        <f>IF(ResourceEffects[[#This Row],[Is Local]]="Yes",1,0)</f>
        <v>1</v>
      </c>
      <c r="W149" s="28">
        <f>IF(ResourceEffects[[#This Row],[Is Installed]]="Yes",1,0)</f>
        <v>0</v>
      </c>
      <c r="X149" s="28">
        <f>IF(ResourceEffects[[#This Row],[Status]]="Locked",1,0)</f>
        <v>0</v>
      </c>
      <c r="Y149" s="28">
        <f>IF(ResourceEffects[[#This Row],[event_type]]=1,0,1)</f>
        <v>0</v>
      </c>
      <c r="Z149" s="28">
        <f>IF(ResourceEffects[[#This Row],[Use Abundancies]]="Yes",1,0)</f>
        <v>0</v>
      </c>
      <c r="AA149" s="28">
        <f>ResourceEffects[[#This Row],[∆]]</f>
        <v>1</v>
      </c>
    </row>
    <row r="150" spans="1:27" hidden="1" x14ac:dyDescent="0.3">
      <c r="A150" s="32">
        <v>0</v>
      </c>
      <c r="B150" s="27" t="s">
        <v>82</v>
      </c>
      <c r="C150" s="26" t="s">
        <v>436</v>
      </c>
      <c r="D150" s="26">
        <v>2</v>
      </c>
      <c r="E150" s="51" t="s">
        <v>428</v>
      </c>
      <c r="F150" s="27" t="s">
        <v>237</v>
      </c>
      <c r="G150" s="26" t="str">
        <f>"No"</f>
        <v>No</v>
      </c>
      <c r="H150" s="26">
        <f>0</f>
        <v>0</v>
      </c>
      <c r="I150" s="26" t="str">
        <f>"Yes"</f>
        <v>Yes</v>
      </c>
      <c r="J150" s="26" t="str">
        <f>"No"</f>
        <v>No</v>
      </c>
      <c r="K150" s="26">
        <f>INT(ResourceEffects[[#This Row],[Time Factor]]*TimeInterval/60/60/24)</f>
        <v>0</v>
      </c>
      <c r="L150" s="26">
        <f>INT(ResourceEffects[[#This Row],[Time Factor]]*TimeInterval/60/60)-ResourceEffects[[#This Row],[Days]]*24</f>
        <v>0</v>
      </c>
      <c r="M150" s="26">
        <f>INT(ResourceEffects[[#This Row],[Time Factor]]*TimeInterval/60)-ResourceEffects[[#This Row],[Hours]]*60-ResourceEffects[[#This Row],[Days]]*60*24</f>
        <v>0</v>
      </c>
      <c r="N150" s="26">
        <f>ResourceEffects[[#This Row],[Time Factor]]*TimeInterval-ResourceEffects[[#This Row],[Min]]*60-ResourceEffects[[#This Row],[Hours]]*60*60-ResourceEffects[[#This Row],[Days]]*60*60*24</f>
        <v>0</v>
      </c>
      <c r="P150" s="28">
        <f ca="1">INT(RAND()*999999999)</f>
        <v>794856414</v>
      </c>
      <c r="Q150" s="28">
        <f>_xlfn.XLOOKUP(ResourceEffects[[#This Row],[Protocol Name]],ProtocolNamesCol,ProtocolIds,"")</f>
        <v>13101</v>
      </c>
      <c r="R150" s="28">
        <f>ResourceEffects[[#This Row],[Time Factor]]</f>
        <v>0</v>
      </c>
      <c r="S150" s="28">
        <f>ResourceEffects[[#This Row],[Drone ID]]</f>
        <v>0</v>
      </c>
      <c r="T150" s="28">
        <f>_xlfn.XLOOKUP(ResourceEffects[[#This Row],[Resource Name]],ResourceNames,ResourceIds,"")</f>
        <v>2022</v>
      </c>
      <c r="U150" s="28">
        <f>_xlfn.XLOOKUP(ResourceEffects[[#This Row],[Event Type]],EventTypeNames,EventTypeIds,"")</f>
        <v>2</v>
      </c>
      <c r="V150" s="28">
        <f>IF(ResourceEffects[[#This Row],[Is Local]]="Yes",1,0)</f>
        <v>1</v>
      </c>
      <c r="W150" s="28">
        <f>IF(ResourceEffects[[#This Row],[Is Installed]]="Yes",1,0)</f>
        <v>0</v>
      </c>
      <c r="X150" s="28">
        <f>IF(ResourceEffects[[#This Row],[Status]]="Locked",1,0)</f>
        <v>0</v>
      </c>
      <c r="Y150" s="28">
        <f>IF(ResourceEffects[[#This Row],[event_type]]=1,0,1)</f>
        <v>1</v>
      </c>
      <c r="Z150" s="28">
        <f>IF(ResourceEffects[[#This Row],[Use Abundancies]]="Yes",1,0)</f>
        <v>0</v>
      </c>
      <c r="AA150" s="28">
        <f>ResourceEffects[[#This Row],[∆]]</f>
        <v>2</v>
      </c>
    </row>
    <row r="151" spans="1:27" hidden="1" x14ac:dyDescent="0.3">
      <c r="A151" s="32">
        <v>0</v>
      </c>
      <c r="B151" s="27" t="s">
        <v>82</v>
      </c>
      <c r="C151" s="26" t="s">
        <v>435</v>
      </c>
      <c r="D151" s="26">
        <v>1</v>
      </c>
      <c r="E151" s="51" t="s">
        <v>428</v>
      </c>
      <c r="F151" s="27" t="s">
        <v>264</v>
      </c>
      <c r="G151" s="26" t="str">
        <f>"No"</f>
        <v>No</v>
      </c>
      <c r="H151" s="26">
        <f>0</f>
        <v>0</v>
      </c>
      <c r="I151" s="26" t="str">
        <f>"Yes"</f>
        <v>Yes</v>
      </c>
      <c r="J151" s="26" t="str">
        <f>"No"</f>
        <v>No</v>
      </c>
      <c r="K151" s="26">
        <f>INT(ResourceEffects[[#This Row],[Time Factor]]*TimeInterval/60/60/24)</f>
        <v>0</v>
      </c>
      <c r="L151" s="26">
        <f>INT(ResourceEffects[[#This Row],[Time Factor]]*TimeInterval/60/60)-ResourceEffects[[#This Row],[Days]]*24</f>
        <v>0</v>
      </c>
      <c r="M151" s="26">
        <f>INT(ResourceEffects[[#This Row],[Time Factor]]*TimeInterval/60)-ResourceEffects[[#This Row],[Hours]]*60-ResourceEffects[[#This Row],[Days]]*60*24</f>
        <v>0</v>
      </c>
      <c r="N151" s="26">
        <f>ResourceEffects[[#This Row],[Time Factor]]*TimeInterval-ResourceEffects[[#This Row],[Min]]*60-ResourceEffects[[#This Row],[Hours]]*60*60-ResourceEffects[[#This Row],[Days]]*60*60*24</f>
        <v>0</v>
      </c>
      <c r="P151" s="28">
        <f ca="1">INT(RAND()*999999999)</f>
        <v>284957828</v>
      </c>
      <c r="Q151" s="28">
        <f>_xlfn.XLOOKUP(ResourceEffects[[#This Row],[Protocol Name]],ProtocolNamesCol,ProtocolIds,"")</f>
        <v>13101</v>
      </c>
      <c r="R151" s="28">
        <f>ResourceEffects[[#This Row],[Time Factor]]</f>
        <v>0</v>
      </c>
      <c r="S151" s="28">
        <f>ResourceEffects[[#This Row],[Drone ID]]</f>
        <v>0</v>
      </c>
      <c r="T151" s="28">
        <f>_xlfn.XLOOKUP(ResourceEffects[[#This Row],[Resource Name]],ResourceNames,ResourceIds,"")</f>
        <v>3101</v>
      </c>
      <c r="U151" s="28">
        <f>_xlfn.XLOOKUP(ResourceEffects[[#This Row],[Event Type]],EventTypeNames,EventTypeIds,"")</f>
        <v>1</v>
      </c>
      <c r="V151" s="28">
        <f>IF(ResourceEffects[[#This Row],[Is Local]]="Yes",1,0)</f>
        <v>1</v>
      </c>
      <c r="W151" s="28">
        <f>IF(ResourceEffects[[#This Row],[Is Installed]]="Yes",1,0)</f>
        <v>0</v>
      </c>
      <c r="X151" s="28">
        <f>IF(ResourceEffects[[#This Row],[Status]]="Locked",1,0)</f>
        <v>0</v>
      </c>
      <c r="Y151" s="28">
        <f>IF(ResourceEffects[[#This Row],[event_type]]=1,0,1)</f>
        <v>0</v>
      </c>
      <c r="Z151" s="28">
        <f>IF(ResourceEffects[[#This Row],[Use Abundancies]]="Yes",1,0)</f>
        <v>0</v>
      </c>
      <c r="AA151" s="28">
        <f>ResourceEffects[[#This Row],[∆]]</f>
        <v>1</v>
      </c>
    </row>
    <row r="152" spans="1:27" hidden="1" x14ac:dyDescent="0.3">
      <c r="A152" s="32">
        <v>0</v>
      </c>
      <c r="B152" s="27" t="s">
        <v>84</v>
      </c>
      <c r="C152" s="26" t="s">
        <v>436</v>
      </c>
      <c r="D152" s="26">
        <v>2</v>
      </c>
      <c r="E152" s="51" t="s">
        <v>428</v>
      </c>
      <c r="F152" s="27" t="s">
        <v>235</v>
      </c>
      <c r="G152" s="26" t="str">
        <f>"No"</f>
        <v>No</v>
      </c>
      <c r="H152" s="26">
        <f>0</f>
        <v>0</v>
      </c>
      <c r="I152" s="26" t="str">
        <f>"Yes"</f>
        <v>Yes</v>
      </c>
      <c r="J152" s="26" t="str">
        <f>"No"</f>
        <v>No</v>
      </c>
      <c r="K152" s="26">
        <f>INT(ResourceEffects[[#This Row],[Time Factor]]*TimeInterval/60/60/24)</f>
        <v>0</v>
      </c>
      <c r="L152" s="26">
        <f>INT(ResourceEffects[[#This Row],[Time Factor]]*TimeInterval/60/60)-ResourceEffects[[#This Row],[Days]]*24</f>
        <v>0</v>
      </c>
      <c r="M152" s="26">
        <f>INT(ResourceEffects[[#This Row],[Time Factor]]*TimeInterval/60)-ResourceEffects[[#This Row],[Hours]]*60-ResourceEffects[[#This Row],[Days]]*60*24</f>
        <v>0</v>
      </c>
      <c r="N152" s="26">
        <f>ResourceEffects[[#This Row],[Time Factor]]*TimeInterval-ResourceEffects[[#This Row],[Min]]*60-ResourceEffects[[#This Row],[Hours]]*60*60-ResourceEffects[[#This Row],[Days]]*60*60*24</f>
        <v>0</v>
      </c>
      <c r="P152" s="28">
        <f ca="1">INT(RAND()*999999999)</f>
        <v>689721002</v>
      </c>
      <c r="Q152" s="28">
        <f>_xlfn.XLOOKUP(ResourceEffects[[#This Row],[Protocol Name]],ProtocolNamesCol,ProtocolIds,"")</f>
        <v>13111</v>
      </c>
      <c r="R152" s="28">
        <f>ResourceEffects[[#This Row],[Time Factor]]</f>
        <v>0</v>
      </c>
      <c r="S152" s="28">
        <f>ResourceEffects[[#This Row],[Drone ID]]</f>
        <v>0</v>
      </c>
      <c r="T152" s="28">
        <f>_xlfn.XLOOKUP(ResourceEffects[[#This Row],[Resource Name]],ResourceNames,ResourceIds,"")</f>
        <v>2021</v>
      </c>
      <c r="U152" s="28">
        <f>_xlfn.XLOOKUP(ResourceEffects[[#This Row],[Event Type]],EventTypeNames,EventTypeIds,"")</f>
        <v>2</v>
      </c>
      <c r="V152" s="28">
        <f>IF(ResourceEffects[[#This Row],[Is Local]]="Yes",1,0)</f>
        <v>1</v>
      </c>
      <c r="W152" s="28">
        <f>IF(ResourceEffects[[#This Row],[Is Installed]]="Yes",1,0)</f>
        <v>0</v>
      </c>
      <c r="X152" s="28">
        <f>IF(ResourceEffects[[#This Row],[Status]]="Locked",1,0)</f>
        <v>0</v>
      </c>
      <c r="Y152" s="28">
        <f>IF(ResourceEffects[[#This Row],[event_type]]=1,0,1)</f>
        <v>1</v>
      </c>
      <c r="Z152" s="28">
        <f>IF(ResourceEffects[[#This Row],[Use Abundancies]]="Yes",1,0)</f>
        <v>0</v>
      </c>
      <c r="AA152" s="28">
        <f>ResourceEffects[[#This Row],[∆]]</f>
        <v>2</v>
      </c>
    </row>
    <row r="153" spans="1:27" hidden="1" x14ac:dyDescent="0.3">
      <c r="A153" s="32">
        <v>0</v>
      </c>
      <c r="B153" s="27" t="s">
        <v>84</v>
      </c>
      <c r="C153" s="26" t="s">
        <v>435</v>
      </c>
      <c r="D153" s="26">
        <v>1</v>
      </c>
      <c r="E153" s="51" t="s">
        <v>428</v>
      </c>
      <c r="F153" s="27" t="s">
        <v>266</v>
      </c>
      <c r="G153" s="26" t="str">
        <f>"No"</f>
        <v>No</v>
      </c>
      <c r="H153" s="26">
        <f>0</f>
        <v>0</v>
      </c>
      <c r="I153" s="26" t="str">
        <f>"Yes"</f>
        <v>Yes</v>
      </c>
      <c r="J153" s="26" t="str">
        <f>"No"</f>
        <v>No</v>
      </c>
      <c r="K153" s="26">
        <f>INT(ResourceEffects[[#This Row],[Time Factor]]*TimeInterval/60/60/24)</f>
        <v>0</v>
      </c>
      <c r="L153" s="26">
        <f>INT(ResourceEffects[[#This Row],[Time Factor]]*TimeInterval/60/60)-ResourceEffects[[#This Row],[Days]]*24</f>
        <v>0</v>
      </c>
      <c r="M153" s="26">
        <f>INT(ResourceEffects[[#This Row],[Time Factor]]*TimeInterval/60)-ResourceEffects[[#This Row],[Hours]]*60-ResourceEffects[[#This Row],[Days]]*60*24</f>
        <v>0</v>
      </c>
      <c r="N153" s="26">
        <f>ResourceEffects[[#This Row],[Time Factor]]*TimeInterval-ResourceEffects[[#This Row],[Min]]*60-ResourceEffects[[#This Row],[Hours]]*60*60-ResourceEffects[[#This Row],[Days]]*60*60*24</f>
        <v>0</v>
      </c>
      <c r="P153" s="28">
        <f ca="1">INT(RAND()*999999999)</f>
        <v>597279272</v>
      </c>
      <c r="Q153" s="28">
        <f>_xlfn.XLOOKUP(ResourceEffects[[#This Row],[Protocol Name]],ProtocolNamesCol,ProtocolIds,"")</f>
        <v>13111</v>
      </c>
      <c r="R153" s="28">
        <f>ResourceEffects[[#This Row],[Time Factor]]</f>
        <v>0</v>
      </c>
      <c r="S153" s="28">
        <f>ResourceEffects[[#This Row],[Drone ID]]</f>
        <v>0</v>
      </c>
      <c r="T153" s="28">
        <f>_xlfn.XLOOKUP(ResourceEffects[[#This Row],[Resource Name]],ResourceNames,ResourceIds,"")</f>
        <v>3111</v>
      </c>
      <c r="U153" s="28">
        <f>_xlfn.XLOOKUP(ResourceEffects[[#This Row],[Event Type]],EventTypeNames,EventTypeIds,"")</f>
        <v>1</v>
      </c>
      <c r="V153" s="28">
        <f>IF(ResourceEffects[[#This Row],[Is Local]]="Yes",1,0)</f>
        <v>1</v>
      </c>
      <c r="W153" s="28">
        <f>IF(ResourceEffects[[#This Row],[Is Installed]]="Yes",1,0)</f>
        <v>0</v>
      </c>
      <c r="X153" s="28">
        <f>IF(ResourceEffects[[#This Row],[Status]]="Locked",1,0)</f>
        <v>0</v>
      </c>
      <c r="Y153" s="28">
        <f>IF(ResourceEffects[[#This Row],[event_type]]=1,0,1)</f>
        <v>0</v>
      </c>
      <c r="Z153" s="28">
        <f>IF(ResourceEffects[[#This Row],[Use Abundancies]]="Yes",1,0)</f>
        <v>0</v>
      </c>
      <c r="AA153" s="28">
        <f>ResourceEffects[[#This Row],[∆]]</f>
        <v>1</v>
      </c>
    </row>
    <row r="154" spans="1:27" hidden="1" x14ac:dyDescent="0.3">
      <c r="A154" s="32">
        <v>0</v>
      </c>
      <c r="B154" s="27" t="s">
        <v>86</v>
      </c>
      <c r="C154" s="26" t="s">
        <v>436</v>
      </c>
      <c r="D154" s="26">
        <v>2</v>
      </c>
      <c r="E154" s="51" t="s">
        <v>428</v>
      </c>
      <c r="F154" s="27" t="s">
        <v>235</v>
      </c>
      <c r="G154" s="26" t="str">
        <f>"No"</f>
        <v>No</v>
      </c>
      <c r="H154" s="26">
        <f>0</f>
        <v>0</v>
      </c>
      <c r="I154" s="26" t="str">
        <f>"Yes"</f>
        <v>Yes</v>
      </c>
      <c r="J154" s="26" t="str">
        <f>"No"</f>
        <v>No</v>
      </c>
      <c r="K154" s="26">
        <f>INT(ResourceEffects[[#This Row],[Time Factor]]*TimeInterval/60/60/24)</f>
        <v>0</v>
      </c>
      <c r="L154" s="26">
        <f>INT(ResourceEffects[[#This Row],[Time Factor]]*TimeInterval/60/60)-ResourceEffects[[#This Row],[Days]]*24</f>
        <v>0</v>
      </c>
      <c r="M154" s="26">
        <f>INT(ResourceEffects[[#This Row],[Time Factor]]*TimeInterval/60)-ResourceEffects[[#This Row],[Hours]]*60-ResourceEffects[[#This Row],[Days]]*60*24</f>
        <v>0</v>
      </c>
      <c r="N154" s="26">
        <f>ResourceEffects[[#This Row],[Time Factor]]*TimeInterval-ResourceEffects[[#This Row],[Min]]*60-ResourceEffects[[#This Row],[Hours]]*60*60-ResourceEffects[[#This Row],[Days]]*60*60*24</f>
        <v>0</v>
      </c>
      <c r="P154" s="28">
        <f ca="1">INT(RAND()*999999999)</f>
        <v>122261971</v>
      </c>
      <c r="Q154" s="28">
        <f>_xlfn.XLOOKUP(ResourceEffects[[#This Row],[Protocol Name]],ProtocolNamesCol,ProtocolIds,"")</f>
        <v>13121</v>
      </c>
      <c r="R154" s="28">
        <f>ResourceEffects[[#This Row],[Time Factor]]</f>
        <v>0</v>
      </c>
      <c r="S154" s="28">
        <f>ResourceEffects[[#This Row],[Drone ID]]</f>
        <v>0</v>
      </c>
      <c r="T154" s="28">
        <f>_xlfn.XLOOKUP(ResourceEffects[[#This Row],[Resource Name]],ResourceNames,ResourceIds,"")</f>
        <v>2021</v>
      </c>
      <c r="U154" s="28">
        <f>_xlfn.XLOOKUP(ResourceEffects[[#This Row],[Event Type]],EventTypeNames,EventTypeIds,"")</f>
        <v>2</v>
      </c>
      <c r="V154" s="28">
        <f>IF(ResourceEffects[[#This Row],[Is Local]]="Yes",1,0)</f>
        <v>1</v>
      </c>
      <c r="W154" s="28">
        <f>IF(ResourceEffects[[#This Row],[Is Installed]]="Yes",1,0)</f>
        <v>0</v>
      </c>
      <c r="X154" s="28">
        <f>IF(ResourceEffects[[#This Row],[Status]]="Locked",1,0)</f>
        <v>0</v>
      </c>
      <c r="Y154" s="28">
        <f>IF(ResourceEffects[[#This Row],[event_type]]=1,0,1)</f>
        <v>1</v>
      </c>
      <c r="Z154" s="28">
        <f>IF(ResourceEffects[[#This Row],[Use Abundancies]]="Yes",1,0)</f>
        <v>0</v>
      </c>
      <c r="AA154" s="28">
        <f>ResourceEffects[[#This Row],[∆]]</f>
        <v>2</v>
      </c>
    </row>
    <row r="155" spans="1:27" hidden="1" x14ac:dyDescent="0.3">
      <c r="A155" s="32">
        <v>0</v>
      </c>
      <c r="B155" s="27" t="s">
        <v>86</v>
      </c>
      <c r="C155" s="26" t="s">
        <v>435</v>
      </c>
      <c r="D155" s="26">
        <v>1</v>
      </c>
      <c r="E155" s="51" t="s">
        <v>428</v>
      </c>
      <c r="F155" s="27" t="s">
        <v>268</v>
      </c>
      <c r="G155" s="26" t="str">
        <f>"No"</f>
        <v>No</v>
      </c>
      <c r="H155" s="26">
        <f>0</f>
        <v>0</v>
      </c>
      <c r="I155" s="26" t="str">
        <f>"Yes"</f>
        <v>Yes</v>
      </c>
      <c r="J155" s="26" t="str">
        <f>"No"</f>
        <v>No</v>
      </c>
      <c r="K155" s="26">
        <f>INT(ResourceEffects[[#This Row],[Time Factor]]*TimeInterval/60/60/24)</f>
        <v>0</v>
      </c>
      <c r="L155" s="26">
        <f>INT(ResourceEffects[[#This Row],[Time Factor]]*TimeInterval/60/60)-ResourceEffects[[#This Row],[Days]]*24</f>
        <v>0</v>
      </c>
      <c r="M155" s="26">
        <f>INT(ResourceEffects[[#This Row],[Time Factor]]*TimeInterval/60)-ResourceEffects[[#This Row],[Hours]]*60-ResourceEffects[[#This Row],[Days]]*60*24</f>
        <v>0</v>
      </c>
      <c r="N155" s="26">
        <f>ResourceEffects[[#This Row],[Time Factor]]*TimeInterval-ResourceEffects[[#This Row],[Min]]*60-ResourceEffects[[#This Row],[Hours]]*60*60-ResourceEffects[[#This Row],[Days]]*60*60*24</f>
        <v>0</v>
      </c>
      <c r="P155" s="28">
        <f ca="1">INT(RAND()*999999999)</f>
        <v>889736002</v>
      </c>
      <c r="Q155" s="28">
        <f>_xlfn.XLOOKUP(ResourceEffects[[#This Row],[Protocol Name]],ProtocolNamesCol,ProtocolIds,"")</f>
        <v>13121</v>
      </c>
      <c r="R155" s="28">
        <f>ResourceEffects[[#This Row],[Time Factor]]</f>
        <v>0</v>
      </c>
      <c r="S155" s="28">
        <f>ResourceEffects[[#This Row],[Drone ID]]</f>
        <v>0</v>
      </c>
      <c r="T155" s="28">
        <f>_xlfn.XLOOKUP(ResourceEffects[[#This Row],[Resource Name]],ResourceNames,ResourceIds,"")</f>
        <v>3121</v>
      </c>
      <c r="U155" s="28">
        <f>_xlfn.XLOOKUP(ResourceEffects[[#This Row],[Event Type]],EventTypeNames,EventTypeIds,"")</f>
        <v>1</v>
      </c>
      <c r="V155" s="28">
        <f>IF(ResourceEffects[[#This Row],[Is Local]]="Yes",1,0)</f>
        <v>1</v>
      </c>
      <c r="W155" s="28">
        <f>IF(ResourceEffects[[#This Row],[Is Installed]]="Yes",1,0)</f>
        <v>0</v>
      </c>
      <c r="X155" s="28">
        <f>IF(ResourceEffects[[#This Row],[Status]]="Locked",1,0)</f>
        <v>0</v>
      </c>
      <c r="Y155" s="28">
        <f>IF(ResourceEffects[[#This Row],[event_type]]=1,0,1)</f>
        <v>0</v>
      </c>
      <c r="Z155" s="28">
        <f>IF(ResourceEffects[[#This Row],[Use Abundancies]]="Yes",1,0)</f>
        <v>0</v>
      </c>
      <c r="AA155" s="28">
        <f>ResourceEffects[[#This Row],[∆]]</f>
        <v>1</v>
      </c>
    </row>
    <row r="156" spans="1:27" hidden="1" x14ac:dyDescent="0.3">
      <c r="A156" s="32">
        <v>0</v>
      </c>
      <c r="B156" s="27" t="s">
        <v>88</v>
      </c>
      <c r="C156" s="26" t="s">
        <v>436</v>
      </c>
      <c r="D156" s="26">
        <v>2</v>
      </c>
      <c r="E156" s="51" t="s">
        <v>428</v>
      </c>
      <c r="F156" s="27" t="s">
        <v>250</v>
      </c>
      <c r="G156" s="26" t="str">
        <f>"No"</f>
        <v>No</v>
      </c>
      <c r="H156" s="26">
        <f>0</f>
        <v>0</v>
      </c>
      <c r="I156" s="26" t="str">
        <f>"Yes"</f>
        <v>Yes</v>
      </c>
      <c r="J156" s="26" t="str">
        <f>"No"</f>
        <v>No</v>
      </c>
      <c r="K156" s="26">
        <f>INT(ResourceEffects[[#This Row],[Time Factor]]*TimeInterval/60/60/24)</f>
        <v>0</v>
      </c>
      <c r="L156" s="26">
        <f>INT(ResourceEffects[[#This Row],[Time Factor]]*TimeInterval/60/60)-ResourceEffects[[#This Row],[Days]]*24</f>
        <v>0</v>
      </c>
      <c r="M156" s="26">
        <f>INT(ResourceEffects[[#This Row],[Time Factor]]*TimeInterval/60)-ResourceEffects[[#This Row],[Hours]]*60-ResourceEffects[[#This Row],[Days]]*60*24</f>
        <v>0</v>
      </c>
      <c r="N156" s="26">
        <f>ResourceEffects[[#This Row],[Time Factor]]*TimeInterval-ResourceEffects[[#This Row],[Min]]*60-ResourceEffects[[#This Row],[Hours]]*60*60-ResourceEffects[[#This Row],[Days]]*60*60*24</f>
        <v>0</v>
      </c>
      <c r="P156" s="28">
        <f ca="1">INT(RAND()*999999999)</f>
        <v>447258851</v>
      </c>
      <c r="Q156" s="28">
        <f>_xlfn.XLOOKUP(ResourceEffects[[#This Row],[Protocol Name]],ProtocolNamesCol,ProtocolIds,"")</f>
        <v>13141</v>
      </c>
      <c r="R156" s="28">
        <f>ResourceEffects[[#This Row],[Time Factor]]</f>
        <v>0</v>
      </c>
      <c r="S156" s="28">
        <f>ResourceEffects[[#This Row],[Drone ID]]</f>
        <v>0</v>
      </c>
      <c r="T156" s="28">
        <f>_xlfn.XLOOKUP(ResourceEffects[[#This Row],[Resource Name]],ResourceNames,ResourceIds,"")</f>
        <v>2051</v>
      </c>
      <c r="U156" s="28">
        <f>_xlfn.XLOOKUP(ResourceEffects[[#This Row],[Event Type]],EventTypeNames,EventTypeIds,"")</f>
        <v>2</v>
      </c>
      <c r="V156" s="28">
        <f>IF(ResourceEffects[[#This Row],[Is Local]]="Yes",1,0)</f>
        <v>1</v>
      </c>
      <c r="W156" s="28">
        <f>IF(ResourceEffects[[#This Row],[Is Installed]]="Yes",1,0)</f>
        <v>0</v>
      </c>
      <c r="X156" s="28">
        <f>IF(ResourceEffects[[#This Row],[Status]]="Locked",1,0)</f>
        <v>0</v>
      </c>
      <c r="Y156" s="28">
        <f>IF(ResourceEffects[[#This Row],[event_type]]=1,0,1)</f>
        <v>1</v>
      </c>
      <c r="Z156" s="28">
        <f>IF(ResourceEffects[[#This Row],[Use Abundancies]]="Yes",1,0)</f>
        <v>0</v>
      </c>
      <c r="AA156" s="28">
        <f>ResourceEffects[[#This Row],[∆]]</f>
        <v>2</v>
      </c>
    </row>
    <row r="157" spans="1:27" hidden="1" x14ac:dyDescent="0.3">
      <c r="A157" s="32">
        <v>0</v>
      </c>
      <c r="B157" s="27" t="s">
        <v>88</v>
      </c>
      <c r="C157" s="26" t="s">
        <v>435</v>
      </c>
      <c r="D157" s="26">
        <v>1</v>
      </c>
      <c r="E157" s="51" t="s">
        <v>428</v>
      </c>
      <c r="F157" s="27" t="s">
        <v>270</v>
      </c>
      <c r="G157" s="26" t="str">
        <f>"No"</f>
        <v>No</v>
      </c>
      <c r="H157" s="26">
        <f>0</f>
        <v>0</v>
      </c>
      <c r="I157" s="26" t="str">
        <f>"Yes"</f>
        <v>Yes</v>
      </c>
      <c r="J157" s="26" t="str">
        <f>"No"</f>
        <v>No</v>
      </c>
      <c r="K157" s="26">
        <f>INT(ResourceEffects[[#This Row],[Time Factor]]*TimeInterval/60/60/24)</f>
        <v>0</v>
      </c>
      <c r="L157" s="26">
        <f>INT(ResourceEffects[[#This Row],[Time Factor]]*TimeInterval/60/60)-ResourceEffects[[#This Row],[Days]]*24</f>
        <v>0</v>
      </c>
      <c r="M157" s="26">
        <f>INT(ResourceEffects[[#This Row],[Time Factor]]*TimeInterval/60)-ResourceEffects[[#This Row],[Hours]]*60-ResourceEffects[[#This Row],[Days]]*60*24</f>
        <v>0</v>
      </c>
      <c r="N157" s="26">
        <f>ResourceEffects[[#This Row],[Time Factor]]*TimeInterval-ResourceEffects[[#This Row],[Min]]*60-ResourceEffects[[#This Row],[Hours]]*60*60-ResourceEffects[[#This Row],[Days]]*60*60*24</f>
        <v>0</v>
      </c>
      <c r="P157" s="28">
        <f ca="1">INT(RAND()*999999999)</f>
        <v>995865781</v>
      </c>
      <c r="Q157" s="28">
        <f>_xlfn.XLOOKUP(ResourceEffects[[#This Row],[Protocol Name]],ProtocolNamesCol,ProtocolIds,"")</f>
        <v>13141</v>
      </c>
      <c r="R157" s="28">
        <f>ResourceEffects[[#This Row],[Time Factor]]</f>
        <v>0</v>
      </c>
      <c r="S157" s="28">
        <f>ResourceEffects[[#This Row],[Drone ID]]</f>
        <v>0</v>
      </c>
      <c r="T157" s="28">
        <f>_xlfn.XLOOKUP(ResourceEffects[[#This Row],[Resource Name]],ResourceNames,ResourceIds,"")</f>
        <v>3141</v>
      </c>
      <c r="U157" s="28">
        <f>_xlfn.XLOOKUP(ResourceEffects[[#This Row],[Event Type]],EventTypeNames,EventTypeIds,"")</f>
        <v>1</v>
      </c>
      <c r="V157" s="28">
        <f>IF(ResourceEffects[[#This Row],[Is Local]]="Yes",1,0)</f>
        <v>1</v>
      </c>
      <c r="W157" s="28">
        <f>IF(ResourceEffects[[#This Row],[Is Installed]]="Yes",1,0)</f>
        <v>0</v>
      </c>
      <c r="X157" s="28">
        <f>IF(ResourceEffects[[#This Row],[Status]]="Locked",1,0)</f>
        <v>0</v>
      </c>
      <c r="Y157" s="28">
        <f>IF(ResourceEffects[[#This Row],[event_type]]=1,0,1)</f>
        <v>0</v>
      </c>
      <c r="Z157" s="28">
        <f>IF(ResourceEffects[[#This Row],[Use Abundancies]]="Yes",1,0)</f>
        <v>0</v>
      </c>
      <c r="AA157" s="28">
        <f>ResourceEffects[[#This Row],[∆]]</f>
        <v>1</v>
      </c>
    </row>
    <row r="158" spans="1:27" hidden="1" x14ac:dyDescent="0.3">
      <c r="A158" s="32">
        <v>0</v>
      </c>
      <c r="B158" s="27" t="s">
        <v>90</v>
      </c>
      <c r="C158" s="26" t="s">
        <v>436</v>
      </c>
      <c r="D158" s="26">
        <v>2</v>
      </c>
      <c r="E158" s="51" t="s">
        <v>428</v>
      </c>
      <c r="F158" s="27" t="s">
        <v>235</v>
      </c>
      <c r="G158" s="26" t="str">
        <f>"No"</f>
        <v>No</v>
      </c>
      <c r="H158" s="26">
        <f>0</f>
        <v>0</v>
      </c>
      <c r="I158" s="26" t="str">
        <f>"Yes"</f>
        <v>Yes</v>
      </c>
      <c r="J158" s="26" t="str">
        <f>"No"</f>
        <v>No</v>
      </c>
      <c r="K158" s="26">
        <f>INT(ResourceEffects[[#This Row],[Time Factor]]*TimeInterval/60/60/24)</f>
        <v>0</v>
      </c>
      <c r="L158" s="26">
        <f>INT(ResourceEffects[[#This Row],[Time Factor]]*TimeInterval/60/60)-ResourceEffects[[#This Row],[Days]]*24</f>
        <v>0</v>
      </c>
      <c r="M158" s="26">
        <f>INT(ResourceEffects[[#This Row],[Time Factor]]*TimeInterval/60)-ResourceEffects[[#This Row],[Hours]]*60-ResourceEffects[[#This Row],[Days]]*60*24</f>
        <v>0</v>
      </c>
      <c r="N158" s="26">
        <f>ResourceEffects[[#This Row],[Time Factor]]*TimeInterval-ResourceEffects[[#This Row],[Min]]*60-ResourceEffects[[#This Row],[Hours]]*60*60-ResourceEffects[[#This Row],[Days]]*60*60*24</f>
        <v>0</v>
      </c>
      <c r="P158" s="28">
        <f ca="1">INT(RAND()*999999999)</f>
        <v>833797678</v>
      </c>
      <c r="Q158" s="28">
        <f>_xlfn.XLOOKUP(ResourceEffects[[#This Row],[Protocol Name]],ProtocolNamesCol,ProtocolIds,"")</f>
        <v>13201</v>
      </c>
      <c r="R158" s="28">
        <f>ResourceEffects[[#This Row],[Time Factor]]</f>
        <v>0</v>
      </c>
      <c r="S158" s="28">
        <f>ResourceEffects[[#This Row],[Drone ID]]</f>
        <v>0</v>
      </c>
      <c r="T158" s="28">
        <f>_xlfn.XLOOKUP(ResourceEffects[[#This Row],[Resource Name]],ResourceNames,ResourceIds,"")</f>
        <v>2021</v>
      </c>
      <c r="U158" s="28">
        <f>_xlfn.XLOOKUP(ResourceEffects[[#This Row],[Event Type]],EventTypeNames,EventTypeIds,"")</f>
        <v>2</v>
      </c>
      <c r="V158" s="28">
        <f>IF(ResourceEffects[[#This Row],[Is Local]]="Yes",1,0)</f>
        <v>1</v>
      </c>
      <c r="W158" s="28">
        <f>IF(ResourceEffects[[#This Row],[Is Installed]]="Yes",1,0)</f>
        <v>0</v>
      </c>
      <c r="X158" s="28">
        <f>IF(ResourceEffects[[#This Row],[Status]]="Locked",1,0)</f>
        <v>0</v>
      </c>
      <c r="Y158" s="28">
        <f>IF(ResourceEffects[[#This Row],[event_type]]=1,0,1)</f>
        <v>1</v>
      </c>
      <c r="Z158" s="28">
        <f>IF(ResourceEffects[[#This Row],[Use Abundancies]]="Yes",1,0)</f>
        <v>0</v>
      </c>
      <c r="AA158" s="28">
        <f>ResourceEffects[[#This Row],[∆]]</f>
        <v>2</v>
      </c>
    </row>
    <row r="159" spans="1:27" hidden="1" x14ac:dyDescent="0.3">
      <c r="A159" s="32">
        <v>0</v>
      </c>
      <c r="B159" s="27" t="s">
        <v>90</v>
      </c>
      <c r="C159" s="26" t="s">
        <v>435</v>
      </c>
      <c r="D159" s="26">
        <v>1</v>
      </c>
      <c r="E159" s="51" t="s">
        <v>428</v>
      </c>
      <c r="F159" s="27" t="s">
        <v>272</v>
      </c>
      <c r="G159" s="26" t="str">
        <f>"No"</f>
        <v>No</v>
      </c>
      <c r="H159" s="26">
        <f>0</f>
        <v>0</v>
      </c>
      <c r="I159" s="26" t="str">
        <f>"Yes"</f>
        <v>Yes</v>
      </c>
      <c r="J159" s="26" t="str">
        <f>"No"</f>
        <v>No</v>
      </c>
      <c r="K159" s="26">
        <f>INT(ResourceEffects[[#This Row],[Time Factor]]*TimeInterval/60/60/24)</f>
        <v>0</v>
      </c>
      <c r="L159" s="26">
        <f>INT(ResourceEffects[[#This Row],[Time Factor]]*TimeInterval/60/60)-ResourceEffects[[#This Row],[Days]]*24</f>
        <v>0</v>
      </c>
      <c r="M159" s="26">
        <f>INT(ResourceEffects[[#This Row],[Time Factor]]*TimeInterval/60)-ResourceEffects[[#This Row],[Hours]]*60-ResourceEffects[[#This Row],[Days]]*60*24</f>
        <v>0</v>
      </c>
      <c r="N159" s="26">
        <f>ResourceEffects[[#This Row],[Time Factor]]*TimeInterval-ResourceEffects[[#This Row],[Min]]*60-ResourceEffects[[#This Row],[Hours]]*60*60-ResourceEffects[[#This Row],[Days]]*60*60*24</f>
        <v>0</v>
      </c>
      <c r="P159" s="28">
        <f ca="1">INT(RAND()*999999999)</f>
        <v>475971362</v>
      </c>
      <c r="Q159" s="28">
        <f>_xlfn.XLOOKUP(ResourceEffects[[#This Row],[Protocol Name]],ProtocolNamesCol,ProtocolIds,"")</f>
        <v>13201</v>
      </c>
      <c r="R159" s="28">
        <f>ResourceEffects[[#This Row],[Time Factor]]</f>
        <v>0</v>
      </c>
      <c r="S159" s="28">
        <f>ResourceEffects[[#This Row],[Drone ID]]</f>
        <v>0</v>
      </c>
      <c r="T159" s="28">
        <f>_xlfn.XLOOKUP(ResourceEffects[[#This Row],[Resource Name]],ResourceNames,ResourceIds,"")</f>
        <v>3201</v>
      </c>
      <c r="U159" s="28">
        <f>_xlfn.XLOOKUP(ResourceEffects[[#This Row],[Event Type]],EventTypeNames,EventTypeIds,"")</f>
        <v>1</v>
      </c>
      <c r="V159" s="28">
        <f>IF(ResourceEffects[[#This Row],[Is Local]]="Yes",1,0)</f>
        <v>1</v>
      </c>
      <c r="W159" s="28">
        <f>IF(ResourceEffects[[#This Row],[Is Installed]]="Yes",1,0)</f>
        <v>0</v>
      </c>
      <c r="X159" s="28">
        <f>IF(ResourceEffects[[#This Row],[Status]]="Locked",1,0)</f>
        <v>0</v>
      </c>
      <c r="Y159" s="28">
        <f>IF(ResourceEffects[[#This Row],[event_type]]=1,0,1)</f>
        <v>0</v>
      </c>
      <c r="Z159" s="28">
        <f>IF(ResourceEffects[[#This Row],[Use Abundancies]]="Yes",1,0)</f>
        <v>0</v>
      </c>
      <c r="AA159" s="28">
        <f>ResourceEffects[[#This Row],[∆]]</f>
        <v>1</v>
      </c>
    </row>
    <row r="160" spans="1:27" hidden="1" x14ac:dyDescent="0.3">
      <c r="A160" s="32">
        <v>0</v>
      </c>
      <c r="B160" s="27" t="s">
        <v>92</v>
      </c>
      <c r="C160" s="26" t="s">
        <v>436</v>
      </c>
      <c r="D160" s="26">
        <v>1</v>
      </c>
      <c r="E160" s="51" t="s">
        <v>428</v>
      </c>
      <c r="F160" s="27" t="s">
        <v>237</v>
      </c>
      <c r="G160" s="26" t="str">
        <f>"No"</f>
        <v>No</v>
      </c>
      <c r="H160" s="26">
        <f>0</f>
        <v>0</v>
      </c>
      <c r="I160" s="26" t="str">
        <f>"Yes"</f>
        <v>Yes</v>
      </c>
      <c r="J160" s="26" t="str">
        <f>"No"</f>
        <v>No</v>
      </c>
      <c r="K160" s="26">
        <f>INT(ResourceEffects[[#This Row],[Time Factor]]*TimeInterval/60/60/24)</f>
        <v>0</v>
      </c>
      <c r="L160" s="26">
        <f>INT(ResourceEffects[[#This Row],[Time Factor]]*TimeInterval/60/60)-ResourceEffects[[#This Row],[Days]]*24</f>
        <v>0</v>
      </c>
      <c r="M160" s="26">
        <f>INT(ResourceEffects[[#This Row],[Time Factor]]*TimeInterval/60)-ResourceEffects[[#This Row],[Hours]]*60-ResourceEffects[[#This Row],[Days]]*60*24</f>
        <v>0</v>
      </c>
      <c r="N160" s="26">
        <f>ResourceEffects[[#This Row],[Time Factor]]*TimeInterval-ResourceEffects[[#This Row],[Min]]*60-ResourceEffects[[#This Row],[Hours]]*60*60-ResourceEffects[[#This Row],[Days]]*60*60*24</f>
        <v>0</v>
      </c>
      <c r="P160" s="28">
        <f ca="1">INT(RAND()*999999999)</f>
        <v>400336934</v>
      </c>
      <c r="Q160" s="28">
        <f>_xlfn.XLOOKUP(ResourceEffects[[#This Row],[Protocol Name]],ProtocolNamesCol,ProtocolIds,"")</f>
        <v>13211</v>
      </c>
      <c r="R160" s="28">
        <f>ResourceEffects[[#This Row],[Time Factor]]</f>
        <v>0</v>
      </c>
      <c r="S160" s="28">
        <f>ResourceEffects[[#This Row],[Drone ID]]</f>
        <v>0</v>
      </c>
      <c r="T160" s="28">
        <f>_xlfn.XLOOKUP(ResourceEffects[[#This Row],[Resource Name]],ResourceNames,ResourceIds,"")</f>
        <v>2022</v>
      </c>
      <c r="U160" s="28">
        <f>_xlfn.XLOOKUP(ResourceEffects[[#This Row],[Event Type]],EventTypeNames,EventTypeIds,"")</f>
        <v>2</v>
      </c>
      <c r="V160" s="28">
        <f>IF(ResourceEffects[[#This Row],[Is Local]]="Yes",1,0)</f>
        <v>1</v>
      </c>
      <c r="W160" s="28">
        <f>IF(ResourceEffects[[#This Row],[Is Installed]]="Yes",1,0)</f>
        <v>0</v>
      </c>
      <c r="X160" s="28">
        <f>IF(ResourceEffects[[#This Row],[Status]]="Locked",1,0)</f>
        <v>0</v>
      </c>
      <c r="Y160" s="28">
        <f>IF(ResourceEffects[[#This Row],[event_type]]=1,0,1)</f>
        <v>1</v>
      </c>
      <c r="Z160" s="28">
        <f>IF(ResourceEffects[[#This Row],[Use Abundancies]]="Yes",1,0)</f>
        <v>0</v>
      </c>
      <c r="AA160" s="28">
        <f>ResourceEffects[[#This Row],[∆]]</f>
        <v>1</v>
      </c>
    </row>
    <row r="161" spans="1:27" hidden="1" x14ac:dyDescent="0.3">
      <c r="A161" s="32">
        <v>0</v>
      </c>
      <c r="B161" s="27" t="s">
        <v>92</v>
      </c>
      <c r="C161" s="26" t="s">
        <v>435</v>
      </c>
      <c r="D161" s="26">
        <v>1</v>
      </c>
      <c r="E161" s="51" t="s">
        <v>428</v>
      </c>
      <c r="F161" s="27" t="s">
        <v>274</v>
      </c>
      <c r="G161" s="26" t="str">
        <f>"No"</f>
        <v>No</v>
      </c>
      <c r="H161" s="26">
        <f>0</f>
        <v>0</v>
      </c>
      <c r="I161" s="26" t="str">
        <f>"Yes"</f>
        <v>Yes</v>
      </c>
      <c r="J161" s="26" t="str">
        <f>"No"</f>
        <v>No</v>
      </c>
      <c r="K161" s="26">
        <f>INT(ResourceEffects[[#This Row],[Time Factor]]*TimeInterval/60/60/24)</f>
        <v>0</v>
      </c>
      <c r="L161" s="26">
        <f>INT(ResourceEffects[[#This Row],[Time Factor]]*TimeInterval/60/60)-ResourceEffects[[#This Row],[Days]]*24</f>
        <v>0</v>
      </c>
      <c r="M161" s="26">
        <f>INT(ResourceEffects[[#This Row],[Time Factor]]*TimeInterval/60)-ResourceEffects[[#This Row],[Hours]]*60-ResourceEffects[[#This Row],[Days]]*60*24</f>
        <v>0</v>
      </c>
      <c r="N161" s="26">
        <f>ResourceEffects[[#This Row],[Time Factor]]*TimeInterval-ResourceEffects[[#This Row],[Min]]*60-ResourceEffects[[#This Row],[Hours]]*60*60-ResourceEffects[[#This Row],[Days]]*60*60*24</f>
        <v>0</v>
      </c>
      <c r="P161" s="28">
        <f ca="1">INT(RAND()*999999999)</f>
        <v>462768690</v>
      </c>
      <c r="Q161" s="28">
        <f>_xlfn.XLOOKUP(ResourceEffects[[#This Row],[Protocol Name]],ProtocolNamesCol,ProtocolIds,"")</f>
        <v>13211</v>
      </c>
      <c r="R161" s="28">
        <f>ResourceEffects[[#This Row],[Time Factor]]</f>
        <v>0</v>
      </c>
      <c r="S161" s="28">
        <f>ResourceEffects[[#This Row],[Drone ID]]</f>
        <v>0</v>
      </c>
      <c r="T161" s="28">
        <f>_xlfn.XLOOKUP(ResourceEffects[[#This Row],[Resource Name]],ResourceNames,ResourceIds,"")</f>
        <v>3211</v>
      </c>
      <c r="U161" s="28">
        <f>_xlfn.XLOOKUP(ResourceEffects[[#This Row],[Event Type]],EventTypeNames,EventTypeIds,"")</f>
        <v>1</v>
      </c>
      <c r="V161" s="28">
        <f>IF(ResourceEffects[[#This Row],[Is Local]]="Yes",1,0)</f>
        <v>1</v>
      </c>
      <c r="W161" s="28">
        <f>IF(ResourceEffects[[#This Row],[Is Installed]]="Yes",1,0)</f>
        <v>0</v>
      </c>
      <c r="X161" s="28">
        <f>IF(ResourceEffects[[#This Row],[Status]]="Locked",1,0)</f>
        <v>0</v>
      </c>
      <c r="Y161" s="28">
        <f>IF(ResourceEffects[[#This Row],[event_type]]=1,0,1)</f>
        <v>0</v>
      </c>
      <c r="Z161" s="28">
        <f>IF(ResourceEffects[[#This Row],[Use Abundancies]]="Yes",1,0)</f>
        <v>0</v>
      </c>
      <c r="AA161" s="28">
        <f>ResourceEffects[[#This Row],[∆]]</f>
        <v>1</v>
      </c>
    </row>
    <row r="162" spans="1:27" hidden="1" x14ac:dyDescent="0.3">
      <c r="A162" s="32">
        <v>0</v>
      </c>
      <c r="B162" s="27" t="s">
        <v>94</v>
      </c>
      <c r="C162" s="26" t="s">
        <v>436</v>
      </c>
      <c r="D162" s="26">
        <v>2</v>
      </c>
      <c r="E162" s="51" t="s">
        <v>428</v>
      </c>
      <c r="F162" s="27" t="s">
        <v>239</v>
      </c>
      <c r="G162" s="26" t="str">
        <f>"No"</f>
        <v>No</v>
      </c>
      <c r="H162" s="26">
        <f>0</f>
        <v>0</v>
      </c>
      <c r="I162" s="26" t="str">
        <f>"Yes"</f>
        <v>Yes</v>
      </c>
      <c r="J162" s="26" t="str">
        <f>"No"</f>
        <v>No</v>
      </c>
      <c r="K162" s="26">
        <f>INT(ResourceEffects[[#This Row],[Time Factor]]*TimeInterval/60/60/24)</f>
        <v>0</v>
      </c>
      <c r="L162" s="26">
        <f>INT(ResourceEffects[[#This Row],[Time Factor]]*TimeInterval/60/60)-ResourceEffects[[#This Row],[Days]]*24</f>
        <v>0</v>
      </c>
      <c r="M162" s="26">
        <f>INT(ResourceEffects[[#This Row],[Time Factor]]*TimeInterval/60)-ResourceEffects[[#This Row],[Hours]]*60-ResourceEffects[[#This Row],[Days]]*60*24</f>
        <v>0</v>
      </c>
      <c r="N162" s="26">
        <f>ResourceEffects[[#This Row],[Time Factor]]*TimeInterval-ResourceEffects[[#This Row],[Min]]*60-ResourceEffects[[#This Row],[Hours]]*60*60-ResourceEffects[[#This Row],[Days]]*60*60*24</f>
        <v>0</v>
      </c>
      <c r="P162" s="28">
        <f ca="1">INT(RAND()*999999999)</f>
        <v>663492959</v>
      </c>
      <c r="Q162" s="28">
        <f>_xlfn.XLOOKUP(ResourceEffects[[#This Row],[Protocol Name]],ProtocolNamesCol,ProtocolIds,"")</f>
        <v>13221</v>
      </c>
      <c r="R162" s="28">
        <f>ResourceEffects[[#This Row],[Time Factor]]</f>
        <v>0</v>
      </c>
      <c r="S162" s="28">
        <f>ResourceEffects[[#This Row],[Drone ID]]</f>
        <v>0</v>
      </c>
      <c r="T162" s="28">
        <f>_xlfn.XLOOKUP(ResourceEffects[[#This Row],[Resource Name]],ResourceNames,ResourceIds,"")</f>
        <v>2023</v>
      </c>
      <c r="U162" s="28">
        <f>_xlfn.XLOOKUP(ResourceEffects[[#This Row],[Event Type]],EventTypeNames,EventTypeIds,"")</f>
        <v>2</v>
      </c>
      <c r="V162" s="28">
        <f>IF(ResourceEffects[[#This Row],[Is Local]]="Yes",1,0)</f>
        <v>1</v>
      </c>
      <c r="W162" s="28">
        <f>IF(ResourceEffects[[#This Row],[Is Installed]]="Yes",1,0)</f>
        <v>0</v>
      </c>
      <c r="X162" s="28">
        <f>IF(ResourceEffects[[#This Row],[Status]]="Locked",1,0)</f>
        <v>0</v>
      </c>
      <c r="Y162" s="28">
        <f>IF(ResourceEffects[[#This Row],[event_type]]=1,0,1)</f>
        <v>1</v>
      </c>
      <c r="Z162" s="28">
        <f>IF(ResourceEffects[[#This Row],[Use Abundancies]]="Yes",1,0)</f>
        <v>0</v>
      </c>
      <c r="AA162" s="28">
        <f>ResourceEffects[[#This Row],[∆]]</f>
        <v>2</v>
      </c>
    </row>
    <row r="163" spans="1:27" hidden="1" x14ac:dyDescent="0.3">
      <c r="A163" s="32">
        <v>0</v>
      </c>
      <c r="B163" s="27" t="s">
        <v>94</v>
      </c>
      <c r="C163" s="26" t="s">
        <v>435</v>
      </c>
      <c r="D163" s="26">
        <v>1</v>
      </c>
      <c r="E163" s="51" t="s">
        <v>428</v>
      </c>
      <c r="F163" s="27" t="s">
        <v>276</v>
      </c>
      <c r="G163" s="26" t="str">
        <f>"No"</f>
        <v>No</v>
      </c>
      <c r="H163" s="26">
        <f>0</f>
        <v>0</v>
      </c>
      <c r="I163" s="26" t="str">
        <f>"Yes"</f>
        <v>Yes</v>
      </c>
      <c r="J163" s="26" t="str">
        <f>"No"</f>
        <v>No</v>
      </c>
      <c r="K163" s="26">
        <f>INT(ResourceEffects[[#This Row],[Time Factor]]*TimeInterval/60/60/24)</f>
        <v>0</v>
      </c>
      <c r="L163" s="26">
        <f>INT(ResourceEffects[[#This Row],[Time Factor]]*TimeInterval/60/60)-ResourceEffects[[#This Row],[Days]]*24</f>
        <v>0</v>
      </c>
      <c r="M163" s="26">
        <f>INT(ResourceEffects[[#This Row],[Time Factor]]*TimeInterval/60)-ResourceEffects[[#This Row],[Hours]]*60-ResourceEffects[[#This Row],[Days]]*60*24</f>
        <v>0</v>
      </c>
      <c r="N163" s="26">
        <f>ResourceEffects[[#This Row],[Time Factor]]*TimeInterval-ResourceEffects[[#This Row],[Min]]*60-ResourceEffects[[#This Row],[Hours]]*60*60-ResourceEffects[[#This Row],[Days]]*60*60*24</f>
        <v>0</v>
      </c>
      <c r="P163" s="28">
        <f ca="1">INT(RAND()*999999999)</f>
        <v>193682293</v>
      </c>
      <c r="Q163" s="28">
        <f>_xlfn.XLOOKUP(ResourceEffects[[#This Row],[Protocol Name]],ProtocolNamesCol,ProtocolIds,"")</f>
        <v>13221</v>
      </c>
      <c r="R163" s="28">
        <f>ResourceEffects[[#This Row],[Time Factor]]</f>
        <v>0</v>
      </c>
      <c r="S163" s="28">
        <f>ResourceEffects[[#This Row],[Drone ID]]</f>
        <v>0</v>
      </c>
      <c r="T163" s="28">
        <f>_xlfn.XLOOKUP(ResourceEffects[[#This Row],[Resource Name]],ResourceNames,ResourceIds,"")</f>
        <v>3221</v>
      </c>
      <c r="U163" s="28">
        <f>_xlfn.XLOOKUP(ResourceEffects[[#This Row],[Event Type]],EventTypeNames,EventTypeIds,"")</f>
        <v>1</v>
      </c>
      <c r="V163" s="28">
        <f>IF(ResourceEffects[[#This Row],[Is Local]]="Yes",1,0)</f>
        <v>1</v>
      </c>
      <c r="W163" s="28">
        <f>IF(ResourceEffects[[#This Row],[Is Installed]]="Yes",1,0)</f>
        <v>0</v>
      </c>
      <c r="X163" s="28">
        <f>IF(ResourceEffects[[#This Row],[Status]]="Locked",1,0)</f>
        <v>0</v>
      </c>
      <c r="Y163" s="28">
        <f>IF(ResourceEffects[[#This Row],[event_type]]=1,0,1)</f>
        <v>0</v>
      </c>
      <c r="Z163" s="28">
        <f>IF(ResourceEffects[[#This Row],[Use Abundancies]]="Yes",1,0)</f>
        <v>0</v>
      </c>
      <c r="AA163" s="28">
        <f>ResourceEffects[[#This Row],[∆]]</f>
        <v>1</v>
      </c>
    </row>
    <row r="164" spans="1:27" hidden="1" x14ac:dyDescent="0.3">
      <c r="A164" s="32">
        <v>0</v>
      </c>
      <c r="B164" s="27" t="s">
        <v>96</v>
      </c>
      <c r="C164" s="26" t="s">
        <v>436</v>
      </c>
      <c r="D164" s="26">
        <v>3</v>
      </c>
      <c r="E164" s="51" t="s">
        <v>428</v>
      </c>
      <c r="F164" s="27" t="s">
        <v>250</v>
      </c>
      <c r="G164" s="26" t="str">
        <f>"No"</f>
        <v>No</v>
      </c>
      <c r="H164" s="26">
        <f>0</f>
        <v>0</v>
      </c>
      <c r="I164" s="26" t="str">
        <f>"Yes"</f>
        <v>Yes</v>
      </c>
      <c r="J164" s="26" t="str">
        <f>"No"</f>
        <v>No</v>
      </c>
      <c r="K164" s="26">
        <f>INT(ResourceEffects[[#This Row],[Time Factor]]*TimeInterval/60/60/24)</f>
        <v>0</v>
      </c>
      <c r="L164" s="26">
        <f>INT(ResourceEffects[[#This Row],[Time Factor]]*TimeInterval/60/60)-ResourceEffects[[#This Row],[Days]]*24</f>
        <v>0</v>
      </c>
      <c r="M164" s="26">
        <f>INT(ResourceEffects[[#This Row],[Time Factor]]*TimeInterval/60)-ResourceEffects[[#This Row],[Hours]]*60-ResourceEffects[[#This Row],[Days]]*60*24</f>
        <v>0</v>
      </c>
      <c r="N164" s="26">
        <f>ResourceEffects[[#This Row],[Time Factor]]*TimeInterval-ResourceEffects[[#This Row],[Min]]*60-ResourceEffects[[#This Row],[Hours]]*60*60-ResourceEffects[[#This Row],[Days]]*60*60*24</f>
        <v>0</v>
      </c>
      <c r="P164" s="28">
        <f ca="1">INT(RAND()*999999999)</f>
        <v>149034147</v>
      </c>
      <c r="Q164" s="28">
        <f>_xlfn.XLOOKUP(ResourceEffects[[#This Row],[Protocol Name]],ProtocolNamesCol,ProtocolIds,"")</f>
        <v>13301</v>
      </c>
      <c r="R164" s="28">
        <f>ResourceEffects[[#This Row],[Time Factor]]</f>
        <v>0</v>
      </c>
      <c r="S164" s="28">
        <f>ResourceEffects[[#This Row],[Drone ID]]</f>
        <v>0</v>
      </c>
      <c r="T164" s="28">
        <f>_xlfn.XLOOKUP(ResourceEffects[[#This Row],[Resource Name]],ResourceNames,ResourceIds,"")</f>
        <v>2051</v>
      </c>
      <c r="U164" s="28">
        <f>_xlfn.XLOOKUP(ResourceEffects[[#This Row],[Event Type]],EventTypeNames,EventTypeIds,"")</f>
        <v>2</v>
      </c>
      <c r="V164" s="28">
        <f>IF(ResourceEffects[[#This Row],[Is Local]]="Yes",1,0)</f>
        <v>1</v>
      </c>
      <c r="W164" s="28">
        <f>IF(ResourceEffects[[#This Row],[Is Installed]]="Yes",1,0)</f>
        <v>0</v>
      </c>
      <c r="X164" s="28">
        <f>IF(ResourceEffects[[#This Row],[Status]]="Locked",1,0)</f>
        <v>0</v>
      </c>
      <c r="Y164" s="28">
        <f>IF(ResourceEffects[[#This Row],[event_type]]=1,0,1)</f>
        <v>1</v>
      </c>
      <c r="Z164" s="28">
        <f>IF(ResourceEffects[[#This Row],[Use Abundancies]]="Yes",1,0)</f>
        <v>0</v>
      </c>
      <c r="AA164" s="28">
        <f>ResourceEffects[[#This Row],[∆]]</f>
        <v>3</v>
      </c>
    </row>
    <row r="165" spans="1:27" hidden="1" x14ac:dyDescent="0.3">
      <c r="A165" s="32">
        <v>0</v>
      </c>
      <c r="B165" s="27" t="s">
        <v>96</v>
      </c>
      <c r="C165" s="26" t="s">
        <v>435</v>
      </c>
      <c r="D165" s="26">
        <v>1</v>
      </c>
      <c r="E165" s="51" t="s">
        <v>428</v>
      </c>
      <c r="F165" s="27" t="s">
        <v>278</v>
      </c>
      <c r="G165" s="26" t="str">
        <f>"No"</f>
        <v>No</v>
      </c>
      <c r="H165" s="26">
        <f>0</f>
        <v>0</v>
      </c>
      <c r="I165" s="26" t="str">
        <f>"Yes"</f>
        <v>Yes</v>
      </c>
      <c r="J165" s="26" t="str">
        <f>"No"</f>
        <v>No</v>
      </c>
      <c r="K165" s="26">
        <f>INT(ResourceEffects[[#This Row],[Time Factor]]*TimeInterval/60/60/24)</f>
        <v>0</v>
      </c>
      <c r="L165" s="26">
        <f>INT(ResourceEffects[[#This Row],[Time Factor]]*TimeInterval/60/60)-ResourceEffects[[#This Row],[Days]]*24</f>
        <v>0</v>
      </c>
      <c r="M165" s="26">
        <f>INT(ResourceEffects[[#This Row],[Time Factor]]*TimeInterval/60)-ResourceEffects[[#This Row],[Hours]]*60-ResourceEffects[[#This Row],[Days]]*60*24</f>
        <v>0</v>
      </c>
      <c r="N165" s="26">
        <f>ResourceEffects[[#This Row],[Time Factor]]*TimeInterval-ResourceEffects[[#This Row],[Min]]*60-ResourceEffects[[#This Row],[Hours]]*60*60-ResourceEffects[[#This Row],[Days]]*60*60*24</f>
        <v>0</v>
      </c>
      <c r="P165" s="28">
        <f ca="1">INT(RAND()*999999999)</f>
        <v>806194698</v>
      </c>
      <c r="Q165" s="28">
        <f>_xlfn.XLOOKUP(ResourceEffects[[#This Row],[Protocol Name]],ProtocolNamesCol,ProtocolIds,"")</f>
        <v>13301</v>
      </c>
      <c r="R165" s="28">
        <f>ResourceEffects[[#This Row],[Time Factor]]</f>
        <v>0</v>
      </c>
      <c r="S165" s="28">
        <f>ResourceEffects[[#This Row],[Drone ID]]</f>
        <v>0</v>
      </c>
      <c r="T165" s="28">
        <f>_xlfn.XLOOKUP(ResourceEffects[[#This Row],[Resource Name]],ResourceNames,ResourceIds,"")</f>
        <v>3301</v>
      </c>
      <c r="U165" s="28">
        <f>_xlfn.XLOOKUP(ResourceEffects[[#This Row],[Event Type]],EventTypeNames,EventTypeIds,"")</f>
        <v>1</v>
      </c>
      <c r="V165" s="28">
        <f>IF(ResourceEffects[[#This Row],[Is Local]]="Yes",1,0)</f>
        <v>1</v>
      </c>
      <c r="W165" s="28">
        <f>IF(ResourceEffects[[#This Row],[Is Installed]]="Yes",1,0)</f>
        <v>0</v>
      </c>
      <c r="X165" s="28">
        <f>IF(ResourceEffects[[#This Row],[Status]]="Locked",1,0)</f>
        <v>0</v>
      </c>
      <c r="Y165" s="28">
        <f>IF(ResourceEffects[[#This Row],[event_type]]=1,0,1)</f>
        <v>0</v>
      </c>
      <c r="Z165" s="28">
        <f>IF(ResourceEffects[[#This Row],[Use Abundancies]]="Yes",1,0)</f>
        <v>0</v>
      </c>
      <c r="AA165" s="28">
        <f>ResourceEffects[[#This Row],[∆]]</f>
        <v>1</v>
      </c>
    </row>
    <row r="166" spans="1:27" hidden="1" x14ac:dyDescent="0.3">
      <c r="A166" s="32">
        <v>0</v>
      </c>
      <c r="B166" s="27" t="s">
        <v>98</v>
      </c>
      <c r="C166" s="26" t="s">
        <v>436</v>
      </c>
      <c r="D166" s="26">
        <v>3</v>
      </c>
      <c r="E166" s="51" t="s">
        <v>428</v>
      </c>
      <c r="F166" s="27" t="s">
        <v>235</v>
      </c>
      <c r="G166" s="26" t="str">
        <f>"No"</f>
        <v>No</v>
      </c>
      <c r="H166" s="26">
        <f>0</f>
        <v>0</v>
      </c>
      <c r="I166" s="26" t="str">
        <f>"Yes"</f>
        <v>Yes</v>
      </c>
      <c r="J166" s="26" t="str">
        <f>"No"</f>
        <v>No</v>
      </c>
      <c r="K166" s="26">
        <f>INT(ResourceEffects[[#This Row],[Time Factor]]*TimeInterval/60/60/24)</f>
        <v>0</v>
      </c>
      <c r="L166" s="26">
        <f>INT(ResourceEffects[[#This Row],[Time Factor]]*TimeInterval/60/60)-ResourceEffects[[#This Row],[Days]]*24</f>
        <v>0</v>
      </c>
      <c r="M166" s="26">
        <f>INT(ResourceEffects[[#This Row],[Time Factor]]*TimeInterval/60)-ResourceEffects[[#This Row],[Hours]]*60-ResourceEffects[[#This Row],[Days]]*60*24</f>
        <v>0</v>
      </c>
      <c r="N166" s="26">
        <f>ResourceEffects[[#This Row],[Time Factor]]*TimeInterval-ResourceEffects[[#This Row],[Min]]*60-ResourceEffects[[#This Row],[Hours]]*60*60-ResourceEffects[[#This Row],[Days]]*60*60*24</f>
        <v>0</v>
      </c>
      <c r="P166" s="28">
        <f ca="1">INT(RAND()*999999999)</f>
        <v>942762254</v>
      </c>
      <c r="Q166" s="28">
        <f>_xlfn.XLOOKUP(ResourceEffects[[#This Row],[Protocol Name]],ProtocolNamesCol,ProtocolIds,"")</f>
        <v>13311</v>
      </c>
      <c r="R166" s="28">
        <f>ResourceEffects[[#This Row],[Time Factor]]</f>
        <v>0</v>
      </c>
      <c r="S166" s="28">
        <f>ResourceEffects[[#This Row],[Drone ID]]</f>
        <v>0</v>
      </c>
      <c r="T166" s="28">
        <f>_xlfn.XLOOKUP(ResourceEffects[[#This Row],[Resource Name]],ResourceNames,ResourceIds,"")</f>
        <v>2021</v>
      </c>
      <c r="U166" s="28">
        <f>_xlfn.XLOOKUP(ResourceEffects[[#This Row],[Event Type]],EventTypeNames,EventTypeIds,"")</f>
        <v>2</v>
      </c>
      <c r="V166" s="28">
        <f>IF(ResourceEffects[[#This Row],[Is Local]]="Yes",1,0)</f>
        <v>1</v>
      </c>
      <c r="W166" s="28">
        <f>IF(ResourceEffects[[#This Row],[Is Installed]]="Yes",1,0)</f>
        <v>0</v>
      </c>
      <c r="X166" s="28">
        <f>IF(ResourceEffects[[#This Row],[Status]]="Locked",1,0)</f>
        <v>0</v>
      </c>
      <c r="Y166" s="28">
        <f>IF(ResourceEffects[[#This Row],[event_type]]=1,0,1)</f>
        <v>1</v>
      </c>
      <c r="Z166" s="28">
        <f>IF(ResourceEffects[[#This Row],[Use Abundancies]]="Yes",1,0)</f>
        <v>0</v>
      </c>
      <c r="AA166" s="28">
        <f>ResourceEffects[[#This Row],[∆]]</f>
        <v>3</v>
      </c>
    </row>
    <row r="167" spans="1:27" hidden="1" x14ac:dyDescent="0.3">
      <c r="A167" s="32">
        <v>0</v>
      </c>
      <c r="B167" s="27" t="s">
        <v>98</v>
      </c>
      <c r="C167" s="26" t="s">
        <v>435</v>
      </c>
      <c r="D167" s="26">
        <v>1</v>
      </c>
      <c r="E167" s="51" t="s">
        <v>428</v>
      </c>
      <c r="F167" s="27" t="s">
        <v>280</v>
      </c>
      <c r="G167" s="26" t="str">
        <f>"No"</f>
        <v>No</v>
      </c>
      <c r="H167" s="26">
        <f>0</f>
        <v>0</v>
      </c>
      <c r="I167" s="26" t="str">
        <f>"Yes"</f>
        <v>Yes</v>
      </c>
      <c r="J167" s="26" t="str">
        <f>"No"</f>
        <v>No</v>
      </c>
      <c r="K167" s="26">
        <f>INT(ResourceEffects[[#This Row],[Time Factor]]*TimeInterval/60/60/24)</f>
        <v>0</v>
      </c>
      <c r="L167" s="26">
        <f>INT(ResourceEffects[[#This Row],[Time Factor]]*TimeInterval/60/60)-ResourceEffects[[#This Row],[Days]]*24</f>
        <v>0</v>
      </c>
      <c r="M167" s="26">
        <f>INT(ResourceEffects[[#This Row],[Time Factor]]*TimeInterval/60)-ResourceEffects[[#This Row],[Hours]]*60-ResourceEffects[[#This Row],[Days]]*60*24</f>
        <v>0</v>
      </c>
      <c r="N167" s="26">
        <f>ResourceEffects[[#This Row],[Time Factor]]*TimeInterval-ResourceEffects[[#This Row],[Min]]*60-ResourceEffects[[#This Row],[Hours]]*60*60-ResourceEffects[[#This Row],[Days]]*60*60*24</f>
        <v>0</v>
      </c>
      <c r="P167" s="28">
        <f ca="1">INT(RAND()*999999999)</f>
        <v>405698703</v>
      </c>
      <c r="Q167" s="28">
        <f>_xlfn.XLOOKUP(ResourceEffects[[#This Row],[Protocol Name]],ProtocolNamesCol,ProtocolIds,"")</f>
        <v>13311</v>
      </c>
      <c r="R167" s="28">
        <f>ResourceEffects[[#This Row],[Time Factor]]</f>
        <v>0</v>
      </c>
      <c r="S167" s="28">
        <f>ResourceEffects[[#This Row],[Drone ID]]</f>
        <v>0</v>
      </c>
      <c r="T167" s="28">
        <f>_xlfn.XLOOKUP(ResourceEffects[[#This Row],[Resource Name]],ResourceNames,ResourceIds,"")</f>
        <v>3311</v>
      </c>
      <c r="U167" s="28">
        <f>_xlfn.XLOOKUP(ResourceEffects[[#This Row],[Event Type]],EventTypeNames,EventTypeIds,"")</f>
        <v>1</v>
      </c>
      <c r="V167" s="28">
        <f>IF(ResourceEffects[[#This Row],[Is Local]]="Yes",1,0)</f>
        <v>1</v>
      </c>
      <c r="W167" s="28">
        <f>IF(ResourceEffects[[#This Row],[Is Installed]]="Yes",1,0)</f>
        <v>0</v>
      </c>
      <c r="X167" s="28">
        <f>IF(ResourceEffects[[#This Row],[Status]]="Locked",1,0)</f>
        <v>0</v>
      </c>
      <c r="Y167" s="28">
        <f>IF(ResourceEffects[[#This Row],[event_type]]=1,0,1)</f>
        <v>0</v>
      </c>
      <c r="Z167" s="28">
        <f>IF(ResourceEffects[[#This Row],[Use Abundancies]]="Yes",1,0)</f>
        <v>0</v>
      </c>
      <c r="AA167" s="28">
        <f>ResourceEffects[[#This Row],[∆]]</f>
        <v>1</v>
      </c>
    </row>
    <row r="168" spans="1:27" hidden="1" x14ac:dyDescent="0.3">
      <c r="A168" s="32">
        <v>0</v>
      </c>
      <c r="B168" s="27" t="s">
        <v>100</v>
      </c>
      <c r="C168" s="26" t="s">
        <v>436</v>
      </c>
      <c r="D168" s="26">
        <v>2</v>
      </c>
      <c r="E168" s="51" t="s">
        <v>428</v>
      </c>
      <c r="F168" s="27" t="s">
        <v>235</v>
      </c>
      <c r="G168" s="26" t="str">
        <f>"No"</f>
        <v>No</v>
      </c>
      <c r="H168" s="26">
        <f>0</f>
        <v>0</v>
      </c>
      <c r="I168" s="26" t="str">
        <f>"Yes"</f>
        <v>Yes</v>
      </c>
      <c r="J168" s="26" t="str">
        <f>"No"</f>
        <v>No</v>
      </c>
      <c r="K168" s="26">
        <f>INT(ResourceEffects[[#This Row],[Time Factor]]*TimeInterval/60/60/24)</f>
        <v>0</v>
      </c>
      <c r="L168" s="26">
        <f>INT(ResourceEffects[[#This Row],[Time Factor]]*TimeInterval/60/60)-ResourceEffects[[#This Row],[Days]]*24</f>
        <v>0</v>
      </c>
      <c r="M168" s="26">
        <f>INT(ResourceEffects[[#This Row],[Time Factor]]*TimeInterval/60)-ResourceEffects[[#This Row],[Hours]]*60-ResourceEffects[[#This Row],[Days]]*60*24</f>
        <v>0</v>
      </c>
      <c r="N168" s="26">
        <f>ResourceEffects[[#This Row],[Time Factor]]*TimeInterval-ResourceEffects[[#This Row],[Min]]*60-ResourceEffects[[#This Row],[Hours]]*60*60-ResourceEffects[[#This Row],[Days]]*60*60*24</f>
        <v>0</v>
      </c>
      <c r="P168" s="28">
        <f ca="1">INT(RAND()*999999999)</f>
        <v>542471823</v>
      </c>
      <c r="Q168" s="28">
        <f>_xlfn.XLOOKUP(ResourceEffects[[#This Row],[Protocol Name]],ProtocolNamesCol,ProtocolIds,"")</f>
        <v>13321</v>
      </c>
      <c r="R168" s="28">
        <f>ResourceEffects[[#This Row],[Time Factor]]</f>
        <v>0</v>
      </c>
      <c r="S168" s="28">
        <f>ResourceEffects[[#This Row],[Drone ID]]</f>
        <v>0</v>
      </c>
      <c r="T168" s="28">
        <f>_xlfn.XLOOKUP(ResourceEffects[[#This Row],[Resource Name]],ResourceNames,ResourceIds,"")</f>
        <v>2021</v>
      </c>
      <c r="U168" s="28">
        <f>_xlfn.XLOOKUP(ResourceEffects[[#This Row],[Event Type]],EventTypeNames,EventTypeIds,"")</f>
        <v>2</v>
      </c>
      <c r="V168" s="28">
        <f>IF(ResourceEffects[[#This Row],[Is Local]]="Yes",1,0)</f>
        <v>1</v>
      </c>
      <c r="W168" s="28">
        <f>IF(ResourceEffects[[#This Row],[Is Installed]]="Yes",1,0)</f>
        <v>0</v>
      </c>
      <c r="X168" s="28">
        <f>IF(ResourceEffects[[#This Row],[Status]]="Locked",1,0)</f>
        <v>0</v>
      </c>
      <c r="Y168" s="28">
        <f>IF(ResourceEffects[[#This Row],[event_type]]=1,0,1)</f>
        <v>1</v>
      </c>
      <c r="Z168" s="28">
        <f>IF(ResourceEffects[[#This Row],[Use Abundancies]]="Yes",1,0)</f>
        <v>0</v>
      </c>
      <c r="AA168" s="28">
        <f>ResourceEffects[[#This Row],[∆]]</f>
        <v>2</v>
      </c>
    </row>
    <row r="169" spans="1:27" hidden="1" x14ac:dyDescent="0.3">
      <c r="A169" s="32">
        <v>0</v>
      </c>
      <c r="B169" s="27" t="s">
        <v>100</v>
      </c>
      <c r="C169" s="26" t="s">
        <v>436</v>
      </c>
      <c r="D169" s="26">
        <v>3</v>
      </c>
      <c r="E169" s="51" t="s">
        <v>428</v>
      </c>
      <c r="F169" s="27" t="s">
        <v>237</v>
      </c>
      <c r="G169" s="26" t="str">
        <f>"No"</f>
        <v>No</v>
      </c>
      <c r="H169" s="26">
        <f>0</f>
        <v>0</v>
      </c>
      <c r="I169" s="26" t="str">
        <f>"Yes"</f>
        <v>Yes</v>
      </c>
      <c r="J169" s="26" t="str">
        <f>"No"</f>
        <v>No</v>
      </c>
      <c r="K169" s="26">
        <f>INT(ResourceEffects[[#This Row],[Time Factor]]*TimeInterval/60/60/24)</f>
        <v>0</v>
      </c>
      <c r="L169" s="26">
        <f>INT(ResourceEffects[[#This Row],[Time Factor]]*TimeInterval/60/60)-ResourceEffects[[#This Row],[Days]]*24</f>
        <v>0</v>
      </c>
      <c r="M169" s="26">
        <f>INT(ResourceEffects[[#This Row],[Time Factor]]*TimeInterval/60)-ResourceEffects[[#This Row],[Hours]]*60-ResourceEffects[[#This Row],[Days]]*60*24</f>
        <v>0</v>
      </c>
      <c r="N169" s="26">
        <f>ResourceEffects[[#This Row],[Time Factor]]*TimeInterval-ResourceEffects[[#This Row],[Min]]*60-ResourceEffects[[#This Row],[Hours]]*60*60-ResourceEffects[[#This Row],[Days]]*60*60*24</f>
        <v>0</v>
      </c>
      <c r="P169" s="28">
        <f ca="1">INT(RAND()*999999999)</f>
        <v>786950179</v>
      </c>
      <c r="Q169" s="28">
        <f>_xlfn.XLOOKUP(ResourceEffects[[#This Row],[Protocol Name]],ProtocolNamesCol,ProtocolIds,"")</f>
        <v>13321</v>
      </c>
      <c r="R169" s="28">
        <f>ResourceEffects[[#This Row],[Time Factor]]</f>
        <v>0</v>
      </c>
      <c r="S169" s="28">
        <f>ResourceEffects[[#This Row],[Drone ID]]</f>
        <v>0</v>
      </c>
      <c r="T169" s="28">
        <f>_xlfn.XLOOKUP(ResourceEffects[[#This Row],[Resource Name]],ResourceNames,ResourceIds,"")</f>
        <v>2022</v>
      </c>
      <c r="U169" s="28">
        <f>_xlfn.XLOOKUP(ResourceEffects[[#This Row],[Event Type]],EventTypeNames,EventTypeIds,"")</f>
        <v>2</v>
      </c>
      <c r="V169" s="28">
        <f>IF(ResourceEffects[[#This Row],[Is Local]]="Yes",1,0)</f>
        <v>1</v>
      </c>
      <c r="W169" s="28">
        <f>IF(ResourceEffects[[#This Row],[Is Installed]]="Yes",1,0)</f>
        <v>0</v>
      </c>
      <c r="X169" s="28">
        <f>IF(ResourceEffects[[#This Row],[Status]]="Locked",1,0)</f>
        <v>0</v>
      </c>
      <c r="Y169" s="28">
        <f>IF(ResourceEffects[[#This Row],[event_type]]=1,0,1)</f>
        <v>1</v>
      </c>
      <c r="Z169" s="28">
        <f>IF(ResourceEffects[[#This Row],[Use Abundancies]]="Yes",1,0)</f>
        <v>0</v>
      </c>
      <c r="AA169" s="28">
        <f>ResourceEffects[[#This Row],[∆]]</f>
        <v>3</v>
      </c>
    </row>
    <row r="170" spans="1:27" hidden="1" x14ac:dyDescent="0.3">
      <c r="A170" s="32">
        <v>0</v>
      </c>
      <c r="B170" s="27" t="s">
        <v>100</v>
      </c>
      <c r="C170" s="26" t="s">
        <v>435</v>
      </c>
      <c r="D170" s="26">
        <v>1</v>
      </c>
      <c r="E170" s="51" t="s">
        <v>428</v>
      </c>
      <c r="F170" s="27" t="s">
        <v>282</v>
      </c>
      <c r="G170" s="26" t="str">
        <f>"No"</f>
        <v>No</v>
      </c>
      <c r="H170" s="26">
        <f>0</f>
        <v>0</v>
      </c>
      <c r="I170" s="26" t="str">
        <f>"Yes"</f>
        <v>Yes</v>
      </c>
      <c r="J170" s="26" t="str">
        <f>"No"</f>
        <v>No</v>
      </c>
      <c r="K170" s="26">
        <f>INT(ResourceEffects[[#This Row],[Time Factor]]*TimeInterval/60/60/24)</f>
        <v>0</v>
      </c>
      <c r="L170" s="26">
        <f>INT(ResourceEffects[[#This Row],[Time Factor]]*TimeInterval/60/60)-ResourceEffects[[#This Row],[Days]]*24</f>
        <v>0</v>
      </c>
      <c r="M170" s="26">
        <f>INT(ResourceEffects[[#This Row],[Time Factor]]*TimeInterval/60)-ResourceEffects[[#This Row],[Hours]]*60-ResourceEffects[[#This Row],[Days]]*60*24</f>
        <v>0</v>
      </c>
      <c r="N170" s="26">
        <f>ResourceEffects[[#This Row],[Time Factor]]*TimeInterval-ResourceEffects[[#This Row],[Min]]*60-ResourceEffects[[#This Row],[Hours]]*60*60-ResourceEffects[[#This Row],[Days]]*60*60*24</f>
        <v>0</v>
      </c>
      <c r="P170" s="28">
        <f ca="1">INT(RAND()*999999999)</f>
        <v>499443495</v>
      </c>
      <c r="Q170" s="28">
        <f>_xlfn.XLOOKUP(ResourceEffects[[#This Row],[Protocol Name]],ProtocolNamesCol,ProtocolIds,"")</f>
        <v>13321</v>
      </c>
      <c r="R170" s="28">
        <f>ResourceEffects[[#This Row],[Time Factor]]</f>
        <v>0</v>
      </c>
      <c r="S170" s="28">
        <f>ResourceEffects[[#This Row],[Drone ID]]</f>
        <v>0</v>
      </c>
      <c r="T170" s="28">
        <f>_xlfn.XLOOKUP(ResourceEffects[[#This Row],[Resource Name]],ResourceNames,ResourceIds,"")</f>
        <v>3321</v>
      </c>
      <c r="U170" s="28">
        <f>_xlfn.XLOOKUP(ResourceEffects[[#This Row],[Event Type]],EventTypeNames,EventTypeIds,"")</f>
        <v>1</v>
      </c>
      <c r="V170" s="28">
        <f>IF(ResourceEffects[[#This Row],[Is Local]]="Yes",1,0)</f>
        <v>1</v>
      </c>
      <c r="W170" s="28">
        <f>IF(ResourceEffects[[#This Row],[Is Installed]]="Yes",1,0)</f>
        <v>0</v>
      </c>
      <c r="X170" s="28">
        <f>IF(ResourceEffects[[#This Row],[Status]]="Locked",1,0)</f>
        <v>0</v>
      </c>
      <c r="Y170" s="28">
        <f>IF(ResourceEffects[[#This Row],[event_type]]=1,0,1)</f>
        <v>0</v>
      </c>
      <c r="Z170" s="28">
        <f>IF(ResourceEffects[[#This Row],[Use Abundancies]]="Yes",1,0)</f>
        <v>0</v>
      </c>
      <c r="AA170" s="28">
        <f>ResourceEffects[[#This Row],[∆]]</f>
        <v>1</v>
      </c>
    </row>
    <row r="171" spans="1:27" hidden="1" x14ac:dyDescent="0.3">
      <c r="A171" s="32">
        <v>0</v>
      </c>
      <c r="B171" s="27" t="s">
        <v>102</v>
      </c>
      <c r="C171" s="26" t="s">
        <v>436</v>
      </c>
      <c r="D171" s="26">
        <v>1</v>
      </c>
      <c r="E171" s="51" t="s">
        <v>428</v>
      </c>
      <c r="F171" s="27" t="s">
        <v>235</v>
      </c>
      <c r="G171" s="26" t="str">
        <f>"No"</f>
        <v>No</v>
      </c>
      <c r="H171" s="26">
        <f>0</f>
        <v>0</v>
      </c>
      <c r="I171" s="26" t="str">
        <f>"Yes"</f>
        <v>Yes</v>
      </c>
      <c r="J171" s="26" t="str">
        <f>"No"</f>
        <v>No</v>
      </c>
      <c r="K171" s="26">
        <f>INT(ResourceEffects[[#This Row],[Time Factor]]*TimeInterval/60/60/24)</f>
        <v>0</v>
      </c>
      <c r="L171" s="26">
        <f>INT(ResourceEffects[[#This Row],[Time Factor]]*TimeInterval/60/60)-ResourceEffects[[#This Row],[Days]]*24</f>
        <v>0</v>
      </c>
      <c r="M171" s="26">
        <f>INT(ResourceEffects[[#This Row],[Time Factor]]*TimeInterval/60)-ResourceEffects[[#This Row],[Hours]]*60-ResourceEffects[[#This Row],[Days]]*60*24</f>
        <v>0</v>
      </c>
      <c r="N171" s="26">
        <f>ResourceEffects[[#This Row],[Time Factor]]*TimeInterval-ResourceEffects[[#This Row],[Min]]*60-ResourceEffects[[#This Row],[Hours]]*60*60-ResourceEffects[[#This Row],[Days]]*60*60*24</f>
        <v>0</v>
      </c>
      <c r="P171" s="28">
        <f ca="1">INT(RAND()*999999999)</f>
        <v>533296239</v>
      </c>
      <c r="Q171" s="28">
        <f>_xlfn.XLOOKUP(ResourceEffects[[#This Row],[Protocol Name]],ProtocolNamesCol,ProtocolIds,"")</f>
        <v>13331</v>
      </c>
      <c r="R171" s="28">
        <f>ResourceEffects[[#This Row],[Time Factor]]</f>
        <v>0</v>
      </c>
      <c r="S171" s="28">
        <f>ResourceEffects[[#This Row],[Drone ID]]</f>
        <v>0</v>
      </c>
      <c r="T171" s="28">
        <f>_xlfn.XLOOKUP(ResourceEffects[[#This Row],[Resource Name]],ResourceNames,ResourceIds,"")</f>
        <v>2021</v>
      </c>
      <c r="U171" s="28">
        <f>_xlfn.XLOOKUP(ResourceEffects[[#This Row],[Event Type]],EventTypeNames,EventTypeIds,"")</f>
        <v>2</v>
      </c>
      <c r="V171" s="28">
        <f>IF(ResourceEffects[[#This Row],[Is Local]]="Yes",1,0)</f>
        <v>1</v>
      </c>
      <c r="W171" s="28">
        <f>IF(ResourceEffects[[#This Row],[Is Installed]]="Yes",1,0)</f>
        <v>0</v>
      </c>
      <c r="X171" s="28">
        <f>IF(ResourceEffects[[#This Row],[Status]]="Locked",1,0)</f>
        <v>0</v>
      </c>
      <c r="Y171" s="28">
        <f>IF(ResourceEffects[[#This Row],[event_type]]=1,0,1)</f>
        <v>1</v>
      </c>
      <c r="Z171" s="28">
        <f>IF(ResourceEffects[[#This Row],[Use Abundancies]]="Yes",1,0)</f>
        <v>0</v>
      </c>
      <c r="AA171" s="28">
        <f>ResourceEffects[[#This Row],[∆]]</f>
        <v>1</v>
      </c>
    </row>
    <row r="172" spans="1:27" hidden="1" x14ac:dyDescent="0.3">
      <c r="A172" s="32">
        <v>0</v>
      </c>
      <c r="B172" s="27" t="s">
        <v>102</v>
      </c>
      <c r="C172" s="26" t="s">
        <v>436</v>
      </c>
      <c r="D172" s="26">
        <v>3</v>
      </c>
      <c r="E172" s="51" t="s">
        <v>428</v>
      </c>
      <c r="F172" s="27" t="s">
        <v>237</v>
      </c>
      <c r="G172" s="26" t="str">
        <f>"No"</f>
        <v>No</v>
      </c>
      <c r="H172" s="26">
        <f>0</f>
        <v>0</v>
      </c>
      <c r="I172" s="26" t="str">
        <f>"Yes"</f>
        <v>Yes</v>
      </c>
      <c r="J172" s="26" t="str">
        <f>"No"</f>
        <v>No</v>
      </c>
      <c r="K172" s="26">
        <f>INT(ResourceEffects[[#This Row],[Time Factor]]*TimeInterval/60/60/24)</f>
        <v>0</v>
      </c>
      <c r="L172" s="26">
        <f>INT(ResourceEffects[[#This Row],[Time Factor]]*TimeInterval/60/60)-ResourceEffects[[#This Row],[Days]]*24</f>
        <v>0</v>
      </c>
      <c r="M172" s="26">
        <f>INT(ResourceEffects[[#This Row],[Time Factor]]*TimeInterval/60)-ResourceEffects[[#This Row],[Hours]]*60-ResourceEffects[[#This Row],[Days]]*60*24</f>
        <v>0</v>
      </c>
      <c r="N172" s="26">
        <f>ResourceEffects[[#This Row],[Time Factor]]*TimeInterval-ResourceEffects[[#This Row],[Min]]*60-ResourceEffects[[#This Row],[Hours]]*60*60-ResourceEffects[[#This Row],[Days]]*60*60*24</f>
        <v>0</v>
      </c>
      <c r="P172" s="28">
        <f ca="1">INT(RAND()*999999999)</f>
        <v>978424127</v>
      </c>
      <c r="Q172" s="28">
        <f>_xlfn.XLOOKUP(ResourceEffects[[#This Row],[Protocol Name]],ProtocolNamesCol,ProtocolIds,"")</f>
        <v>13331</v>
      </c>
      <c r="R172" s="28">
        <f>ResourceEffects[[#This Row],[Time Factor]]</f>
        <v>0</v>
      </c>
      <c r="S172" s="28">
        <f>ResourceEffects[[#This Row],[Drone ID]]</f>
        <v>0</v>
      </c>
      <c r="T172" s="28">
        <f>_xlfn.XLOOKUP(ResourceEffects[[#This Row],[Resource Name]],ResourceNames,ResourceIds,"")</f>
        <v>2022</v>
      </c>
      <c r="U172" s="28">
        <f>_xlfn.XLOOKUP(ResourceEffects[[#This Row],[Event Type]],EventTypeNames,EventTypeIds,"")</f>
        <v>2</v>
      </c>
      <c r="V172" s="28">
        <f>IF(ResourceEffects[[#This Row],[Is Local]]="Yes",1,0)</f>
        <v>1</v>
      </c>
      <c r="W172" s="28">
        <f>IF(ResourceEffects[[#This Row],[Is Installed]]="Yes",1,0)</f>
        <v>0</v>
      </c>
      <c r="X172" s="28">
        <f>IF(ResourceEffects[[#This Row],[Status]]="Locked",1,0)</f>
        <v>0</v>
      </c>
      <c r="Y172" s="28">
        <f>IF(ResourceEffects[[#This Row],[event_type]]=1,0,1)</f>
        <v>1</v>
      </c>
      <c r="Z172" s="28">
        <f>IF(ResourceEffects[[#This Row],[Use Abundancies]]="Yes",1,0)</f>
        <v>0</v>
      </c>
      <c r="AA172" s="28">
        <f>ResourceEffects[[#This Row],[∆]]</f>
        <v>3</v>
      </c>
    </row>
    <row r="173" spans="1:27" hidden="1" x14ac:dyDescent="0.3">
      <c r="A173" s="32">
        <v>0</v>
      </c>
      <c r="B173" s="27" t="s">
        <v>102</v>
      </c>
      <c r="C173" s="26" t="s">
        <v>435</v>
      </c>
      <c r="D173" s="26">
        <v>1</v>
      </c>
      <c r="E173" s="51" t="s">
        <v>428</v>
      </c>
      <c r="F173" s="27" t="s">
        <v>284</v>
      </c>
      <c r="G173" s="26" t="str">
        <f>"No"</f>
        <v>No</v>
      </c>
      <c r="H173" s="26">
        <f>0</f>
        <v>0</v>
      </c>
      <c r="I173" s="26" t="str">
        <f>"Yes"</f>
        <v>Yes</v>
      </c>
      <c r="J173" s="26" t="str">
        <f>"No"</f>
        <v>No</v>
      </c>
      <c r="K173" s="26">
        <f>INT(ResourceEffects[[#This Row],[Time Factor]]*TimeInterval/60/60/24)</f>
        <v>0</v>
      </c>
      <c r="L173" s="26">
        <f>INT(ResourceEffects[[#This Row],[Time Factor]]*TimeInterval/60/60)-ResourceEffects[[#This Row],[Days]]*24</f>
        <v>0</v>
      </c>
      <c r="M173" s="26">
        <f>INT(ResourceEffects[[#This Row],[Time Factor]]*TimeInterval/60)-ResourceEffects[[#This Row],[Hours]]*60-ResourceEffects[[#This Row],[Days]]*60*24</f>
        <v>0</v>
      </c>
      <c r="N173" s="26">
        <f>ResourceEffects[[#This Row],[Time Factor]]*TimeInterval-ResourceEffects[[#This Row],[Min]]*60-ResourceEffects[[#This Row],[Hours]]*60*60-ResourceEffects[[#This Row],[Days]]*60*60*24</f>
        <v>0</v>
      </c>
      <c r="P173" s="28">
        <f ca="1">INT(RAND()*999999999)</f>
        <v>212110422</v>
      </c>
      <c r="Q173" s="28">
        <f>_xlfn.XLOOKUP(ResourceEffects[[#This Row],[Protocol Name]],ProtocolNamesCol,ProtocolIds,"")</f>
        <v>13331</v>
      </c>
      <c r="R173" s="28">
        <f>ResourceEffects[[#This Row],[Time Factor]]</f>
        <v>0</v>
      </c>
      <c r="S173" s="28">
        <f>ResourceEffects[[#This Row],[Drone ID]]</f>
        <v>0</v>
      </c>
      <c r="T173" s="28">
        <f>_xlfn.XLOOKUP(ResourceEffects[[#This Row],[Resource Name]],ResourceNames,ResourceIds,"")</f>
        <v>3331</v>
      </c>
      <c r="U173" s="28">
        <f>_xlfn.XLOOKUP(ResourceEffects[[#This Row],[Event Type]],EventTypeNames,EventTypeIds,"")</f>
        <v>1</v>
      </c>
      <c r="V173" s="28">
        <f>IF(ResourceEffects[[#This Row],[Is Local]]="Yes",1,0)</f>
        <v>1</v>
      </c>
      <c r="W173" s="28">
        <f>IF(ResourceEffects[[#This Row],[Is Installed]]="Yes",1,0)</f>
        <v>0</v>
      </c>
      <c r="X173" s="28">
        <f>IF(ResourceEffects[[#This Row],[Status]]="Locked",1,0)</f>
        <v>0</v>
      </c>
      <c r="Y173" s="28">
        <f>IF(ResourceEffects[[#This Row],[event_type]]=1,0,1)</f>
        <v>0</v>
      </c>
      <c r="Z173" s="28">
        <f>IF(ResourceEffects[[#This Row],[Use Abundancies]]="Yes",1,0)</f>
        <v>0</v>
      </c>
      <c r="AA173" s="28">
        <f>ResourceEffects[[#This Row],[∆]]</f>
        <v>1</v>
      </c>
    </row>
    <row r="174" spans="1:27" hidden="1" x14ac:dyDescent="0.3">
      <c r="A174" s="32">
        <v>0</v>
      </c>
      <c r="B174" s="27" t="s">
        <v>104</v>
      </c>
      <c r="C174" s="26" t="s">
        <v>436</v>
      </c>
      <c r="D174" s="26">
        <v>1</v>
      </c>
      <c r="E174" s="51" t="s">
        <v>428</v>
      </c>
      <c r="F174" s="27" t="s">
        <v>258</v>
      </c>
      <c r="G174" s="26" t="str">
        <f>"No"</f>
        <v>No</v>
      </c>
      <c r="H174" s="26">
        <f>0</f>
        <v>0</v>
      </c>
      <c r="I174" s="26" t="str">
        <f>"Yes"</f>
        <v>Yes</v>
      </c>
      <c r="J174" s="26" t="str">
        <f>"No"</f>
        <v>No</v>
      </c>
      <c r="K174" s="26">
        <f>INT(ResourceEffects[[#This Row],[Time Factor]]*TimeInterval/60/60/24)</f>
        <v>0</v>
      </c>
      <c r="L174" s="26">
        <f>INT(ResourceEffects[[#This Row],[Time Factor]]*TimeInterval/60/60)-ResourceEffects[[#This Row],[Days]]*24</f>
        <v>0</v>
      </c>
      <c r="M174" s="26">
        <f>INT(ResourceEffects[[#This Row],[Time Factor]]*TimeInterval/60)-ResourceEffects[[#This Row],[Hours]]*60-ResourceEffects[[#This Row],[Days]]*60*24</f>
        <v>0</v>
      </c>
      <c r="N174" s="26">
        <f>ResourceEffects[[#This Row],[Time Factor]]*TimeInterval-ResourceEffects[[#This Row],[Min]]*60-ResourceEffects[[#This Row],[Hours]]*60*60-ResourceEffects[[#This Row],[Days]]*60*60*24</f>
        <v>0</v>
      </c>
      <c r="P174" s="28">
        <f ca="1">INT(RAND()*999999999)</f>
        <v>590257870</v>
      </c>
      <c r="Q174" s="28">
        <f>_xlfn.XLOOKUP(ResourceEffects[[#This Row],[Protocol Name]],ProtocolNamesCol,ProtocolIds,"")</f>
        <v>14101</v>
      </c>
      <c r="R174" s="28">
        <f>ResourceEffects[[#This Row],[Time Factor]]</f>
        <v>0</v>
      </c>
      <c r="S174" s="28">
        <f>ResourceEffects[[#This Row],[Drone ID]]</f>
        <v>0</v>
      </c>
      <c r="T174" s="28">
        <f>_xlfn.XLOOKUP(ResourceEffects[[#This Row],[Resource Name]],ResourceNames,ResourceIds,"")</f>
        <v>3011</v>
      </c>
      <c r="U174" s="28">
        <f>_xlfn.XLOOKUP(ResourceEffects[[#This Row],[Event Type]],EventTypeNames,EventTypeIds,"")</f>
        <v>2</v>
      </c>
      <c r="V174" s="28">
        <f>IF(ResourceEffects[[#This Row],[Is Local]]="Yes",1,0)</f>
        <v>1</v>
      </c>
      <c r="W174" s="28">
        <f>IF(ResourceEffects[[#This Row],[Is Installed]]="Yes",1,0)</f>
        <v>0</v>
      </c>
      <c r="X174" s="28">
        <f>IF(ResourceEffects[[#This Row],[Status]]="Locked",1,0)</f>
        <v>0</v>
      </c>
      <c r="Y174" s="28">
        <f>IF(ResourceEffects[[#This Row],[event_type]]=1,0,1)</f>
        <v>1</v>
      </c>
      <c r="Z174" s="28">
        <f>IF(ResourceEffects[[#This Row],[Use Abundancies]]="Yes",1,0)</f>
        <v>0</v>
      </c>
      <c r="AA174" s="28">
        <f>ResourceEffects[[#This Row],[∆]]</f>
        <v>1</v>
      </c>
    </row>
    <row r="175" spans="1:27" hidden="1" x14ac:dyDescent="0.3">
      <c r="A175" s="32">
        <v>0</v>
      </c>
      <c r="B175" s="27" t="s">
        <v>104</v>
      </c>
      <c r="C175" s="26" t="s">
        <v>436</v>
      </c>
      <c r="D175" s="26">
        <v>1</v>
      </c>
      <c r="E175" s="51" t="s">
        <v>428</v>
      </c>
      <c r="F175" s="27" t="s">
        <v>268</v>
      </c>
      <c r="G175" s="26" t="str">
        <f>"No"</f>
        <v>No</v>
      </c>
      <c r="H175" s="26">
        <f>0</f>
        <v>0</v>
      </c>
      <c r="I175" s="26" t="str">
        <f>"Yes"</f>
        <v>Yes</v>
      </c>
      <c r="J175" s="26" t="str">
        <f>"No"</f>
        <v>No</v>
      </c>
      <c r="K175" s="26">
        <f>INT(ResourceEffects[[#This Row],[Time Factor]]*TimeInterval/60/60/24)</f>
        <v>0</v>
      </c>
      <c r="L175" s="26">
        <f>INT(ResourceEffects[[#This Row],[Time Factor]]*TimeInterval/60/60)-ResourceEffects[[#This Row],[Days]]*24</f>
        <v>0</v>
      </c>
      <c r="M175" s="26">
        <f>INT(ResourceEffects[[#This Row],[Time Factor]]*TimeInterval/60)-ResourceEffects[[#This Row],[Hours]]*60-ResourceEffects[[#This Row],[Days]]*60*24</f>
        <v>0</v>
      </c>
      <c r="N175" s="26">
        <f>ResourceEffects[[#This Row],[Time Factor]]*TimeInterval-ResourceEffects[[#This Row],[Min]]*60-ResourceEffects[[#This Row],[Hours]]*60*60-ResourceEffects[[#This Row],[Days]]*60*60*24</f>
        <v>0</v>
      </c>
      <c r="P175" s="28">
        <f ca="1">INT(RAND()*999999999)</f>
        <v>876345556</v>
      </c>
      <c r="Q175" s="28">
        <f>_xlfn.XLOOKUP(ResourceEffects[[#This Row],[Protocol Name]],ProtocolNamesCol,ProtocolIds,"")</f>
        <v>14101</v>
      </c>
      <c r="R175" s="28">
        <f>ResourceEffects[[#This Row],[Time Factor]]</f>
        <v>0</v>
      </c>
      <c r="S175" s="28">
        <f>ResourceEffects[[#This Row],[Drone ID]]</f>
        <v>0</v>
      </c>
      <c r="T175" s="28">
        <f>_xlfn.XLOOKUP(ResourceEffects[[#This Row],[Resource Name]],ResourceNames,ResourceIds,"")</f>
        <v>3121</v>
      </c>
      <c r="U175" s="28">
        <f>_xlfn.XLOOKUP(ResourceEffects[[#This Row],[Event Type]],EventTypeNames,EventTypeIds,"")</f>
        <v>2</v>
      </c>
      <c r="V175" s="28">
        <f>IF(ResourceEffects[[#This Row],[Is Local]]="Yes",1,0)</f>
        <v>1</v>
      </c>
      <c r="W175" s="28">
        <f>IF(ResourceEffects[[#This Row],[Is Installed]]="Yes",1,0)</f>
        <v>0</v>
      </c>
      <c r="X175" s="28">
        <f>IF(ResourceEffects[[#This Row],[Status]]="Locked",1,0)</f>
        <v>0</v>
      </c>
      <c r="Y175" s="28">
        <f>IF(ResourceEffects[[#This Row],[event_type]]=1,0,1)</f>
        <v>1</v>
      </c>
      <c r="Z175" s="28">
        <f>IF(ResourceEffects[[#This Row],[Use Abundancies]]="Yes",1,0)</f>
        <v>0</v>
      </c>
      <c r="AA175" s="28">
        <f>ResourceEffects[[#This Row],[∆]]</f>
        <v>1</v>
      </c>
    </row>
    <row r="176" spans="1:27" hidden="1" x14ac:dyDescent="0.3">
      <c r="A176" s="32">
        <v>0</v>
      </c>
      <c r="B176" s="27" t="s">
        <v>104</v>
      </c>
      <c r="C176" s="26" t="s">
        <v>436</v>
      </c>
      <c r="D176" s="26">
        <v>1</v>
      </c>
      <c r="E176" s="51" t="s">
        <v>428</v>
      </c>
      <c r="F176" s="27" t="s">
        <v>270</v>
      </c>
      <c r="G176" s="26" t="str">
        <f>"No"</f>
        <v>No</v>
      </c>
      <c r="H176" s="26">
        <f>0</f>
        <v>0</v>
      </c>
      <c r="I176" s="26" t="str">
        <f>"Yes"</f>
        <v>Yes</v>
      </c>
      <c r="J176" s="26" t="str">
        <f>"No"</f>
        <v>No</v>
      </c>
      <c r="K176" s="26">
        <f>INT(ResourceEffects[[#This Row],[Time Factor]]*TimeInterval/60/60/24)</f>
        <v>0</v>
      </c>
      <c r="L176" s="26">
        <f>INT(ResourceEffects[[#This Row],[Time Factor]]*TimeInterval/60/60)-ResourceEffects[[#This Row],[Days]]*24</f>
        <v>0</v>
      </c>
      <c r="M176" s="26">
        <f>INT(ResourceEffects[[#This Row],[Time Factor]]*TimeInterval/60)-ResourceEffects[[#This Row],[Hours]]*60-ResourceEffects[[#This Row],[Days]]*60*24</f>
        <v>0</v>
      </c>
      <c r="N176" s="26">
        <f>ResourceEffects[[#This Row],[Time Factor]]*TimeInterval-ResourceEffects[[#This Row],[Min]]*60-ResourceEffects[[#This Row],[Hours]]*60*60-ResourceEffects[[#This Row],[Days]]*60*60*24</f>
        <v>0</v>
      </c>
      <c r="P176" s="28">
        <f ca="1">INT(RAND()*999999999)</f>
        <v>729198711</v>
      </c>
      <c r="Q176" s="28">
        <f>_xlfn.XLOOKUP(ResourceEffects[[#This Row],[Protocol Name]],ProtocolNamesCol,ProtocolIds,"")</f>
        <v>14101</v>
      </c>
      <c r="R176" s="28">
        <f>ResourceEffects[[#This Row],[Time Factor]]</f>
        <v>0</v>
      </c>
      <c r="S176" s="28">
        <f>ResourceEffects[[#This Row],[Drone ID]]</f>
        <v>0</v>
      </c>
      <c r="T176" s="28">
        <f>_xlfn.XLOOKUP(ResourceEffects[[#This Row],[Resource Name]],ResourceNames,ResourceIds,"")</f>
        <v>3141</v>
      </c>
      <c r="U176" s="28">
        <f>_xlfn.XLOOKUP(ResourceEffects[[#This Row],[Event Type]],EventTypeNames,EventTypeIds,"")</f>
        <v>2</v>
      </c>
      <c r="V176" s="28">
        <f>IF(ResourceEffects[[#This Row],[Is Local]]="Yes",1,0)</f>
        <v>1</v>
      </c>
      <c r="W176" s="28">
        <f>IF(ResourceEffects[[#This Row],[Is Installed]]="Yes",1,0)</f>
        <v>0</v>
      </c>
      <c r="X176" s="28">
        <f>IF(ResourceEffects[[#This Row],[Status]]="Locked",1,0)</f>
        <v>0</v>
      </c>
      <c r="Y176" s="28">
        <f>IF(ResourceEffects[[#This Row],[event_type]]=1,0,1)</f>
        <v>1</v>
      </c>
      <c r="Z176" s="28">
        <f>IF(ResourceEffects[[#This Row],[Use Abundancies]]="Yes",1,0)</f>
        <v>0</v>
      </c>
      <c r="AA176" s="28">
        <f>ResourceEffects[[#This Row],[∆]]</f>
        <v>1</v>
      </c>
    </row>
    <row r="177" spans="1:27" hidden="1" x14ac:dyDescent="0.3">
      <c r="A177" s="32">
        <v>0</v>
      </c>
      <c r="B177" s="27" t="s">
        <v>104</v>
      </c>
      <c r="C177" s="26" t="s">
        <v>435</v>
      </c>
      <c r="D177" s="26">
        <v>1</v>
      </c>
      <c r="E177" s="51" t="s">
        <v>428</v>
      </c>
      <c r="F177" s="27" t="s">
        <v>286</v>
      </c>
      <c r="G177" s="26" t="str">
        <f>"No"</f>
        <v>No</v>
      </c>
      <c r="H177" s="26">
        <f>0</f>
        <v>0</v>
      </c>
      <c r="I177" s="26" t="str">
        <f>"Yes"</f>
        <v>Yes</v>
      </c>
      <c r="J177" s="26" t="str">
        <f>"No"</f>
        <v>No</v>
      </c>
      <c r="K177" s="26">
        <f>INT(ResourceEffects[[#This Row],[Time Factor]]*TimeInterval/60/60/24)</f>
        <v>0</v>
      </c>
      <c r="L177" s="26">
        <f>INT(ResourceEffects[[#This Row],[Time Factor]]*TimeInterval/60/60)-ResourceEffects[[#This Row],[Days]]*24</f>
        <v>0</v>
      </c>
      <c r="M177" s="26">
        <f>INT(ResourceEffects[[#This Row],[Time Factor]]*TimeInterval/60)-ResourceEffects[[#This Row],[Hours]]*60-ResourceEffects[[#This Row],[Days]]*60*24</f>
        <v>0</v>
      </c>
      <c r="N177" s="26">
        <f>ResourceEffects[[#This Row],[Time Factor]]*TimeInterval-ResourceEffects[[#This Row],[Min]]*60-ResourceEffects[[#This Row],[Hours]]*60*60-ResourceEffects[[#This Row],[Days]]*60*60*24</f>
        <v>0</v>
      </c>
      <c r="P177" s="28">
        <f ca="1">INT(RAND()*999999999)</f>
        <v>507824748</v>
      </c>
      <c r="Q177" s="28">
        <f>_xlfn.XLOOKUP(ResourceEffects[[#This Row],[Protocol Name]],ProtocolNamesCol,ProtocolIds,"")</f>
        <v>14101</v>
      </c>
      <c r="R177" s="28">
        <f>ResourceEffects[[#This Row],[Time Factor]]</f>
        <v>0</v>
      </c>
      <c r="S177" s="28">
        <f>ResourceEffects[[#This Row],[Drone ID]]</f>
        <v>0</v>
      </c>
      <c r="T177" s="28">
        <f>_xlfn.XLOOKUP(ResourceEffects[[#This Row],[Resource Name]],ResourceNames,ResourceIds,"")</f>
        <v>4101</v>
      </c>
      <c r="U177" s="28">
        <f>_xlfn.XLOOKUP(ResourceEffects[[#This Row],[Event Type]],EventTypeNames,EventTypeIds,"")</f>
        <v>1</v>
      </c>
      <c r="V177" s="28">
        <f>IF(ResourceEffects[[#This Row],[Is Local]]="Yes",1,0)</f>
        <v>1</v>
      </c>
      <c r="W177" s="28">
        <f>IF(ResourceEffects[[#This Row],[Is Installed]]="Yes",1,0)</f>
        <v>0</v>
      </c>
      <c r="X177" s="28">
        <f>IF(ResourceEffects[[#This Row],[Status]]="Locked",1,0)</f>
        <v>0</v>
      </c>
      <c r="Y177" s="28">
        <f>IF(ResourceEffects[[#This Row],[event_type]]=1,0,1)</f>
        <v>0</v>
      </c>
      <c r="Z177" s="28">
        <f>IF(ResourceEffects[[#This Row],[Use Abundancies]]="Yes",1,0)</f>
        <v>0</v>
      </c>
      <c r="AA177" s="28">
        <f>ResourceEffects[[#This Row],[∆]]</f>
        <v>1</v>
      </c>
    </row>
    <row r="178" spans="1:27" hidden="1" x14ac:dyDescent="0.3">
      <c r="A178" s="32">
        <v>0</v>
      </c>
      <c r="B178" s="27" t="s">
        <v>106</v>
      </c>
      <c r="C178" s="26" t="s">
        <v>436</v>
      </c>
      <c r="D178" s="26">
        <v>1</v>
      </c>
      <c r="E178" s="51" t="s">
        <v>428</v>
      </c>
      <c r="F178" s="27" t="s">
        <v>258</v>
      </c>
      <c r="G178" s="26" t="str">
        <f>"No"</f>
        <v>No</v>
      </c>
      <c r="H178" s="26">
        <f>0</f>
        <v>0</v>
      </c>
      <c r="I178" s="26" t="str">
        <f>"Yes"</f>
        <v>Yes</v>
      </c>
      <c r="J178" s="26" t="str">
        <f>"No"</f>
        <v>No</v>
      </c>
      <c r="K178" s="26">
        <f>INT(ResourceEffects[[#This Row],[Time Factor]]*TimeInterval/60/60/24)</f>
        <v>0</v>
      </c>
      <c r="L178" s="26">
        <f>INT(ResourceEffects[[#This Row],[Time Factor]]*TimeInterval/60/60)-ResourceEffects[[#This Row],[Days]]*24</f>
        <v>0</v>
      </c>
      <c r="M178" s="26">
        <f>INT(ResourceEffects[[#This Row],[Time Factor]]*TimeInterval/60)-ResourceEffects[[#This Row],[Hours]]*60-ResourceEffects[[#This Row],[Days]]*60*24</f>
        <v>0</v>
      </c>
      <c r="N178" s="26">
        <f>ResourceEffects[[#This Row],[Time Factor]]*TimeInterval-ResourceEffects[[#This Row],[Min]]*60-ResourceEffects[[#This Row],[Hours]]*60*60-ResourceEffects[[#This Row],[Days]]*60*60*24</f>
        <v>0</v>
      </c>
      <c r="P178" s="28">
        <f ca="1">INT(RAND()*999999999)</f>
        <v>349132849</v>
      </c>
      <c r="Q178" s="28">
        <f>_xlfn.XLOOKUP(ResourceEffects[[#This Row],[Protocol Name]],ProtocolNamesCol,ProtocolIds,"")</f>
        <v>14111</v>
      </c>
      <c r="R178" s="28">
        <f>ResourceEffects[[#This Row],[Time Factor]]</f>
        <v>0</v>
      </c>
      <c r="S178" s="28">
        <f>ResourceEffects[[#This Row],[Drone ID]]</f>
        <v>0</v>
      </c>
      <c r="T178" s="28">
        <f>_xlfn.XLOOKUP(ResourceEffects[[#This Row],[Resource Name]],ResourceNames,ResourceIds,"")</f>
        <v>3011</v>
      </c>
      <c r="U178" s="28">
        <f>_xlfn.XLOOKUP(ResourceEffects[[#This Row],[Event Type]],EventTypeNames,EventTypeIds,"")</f>
        <v>2</v>
      </c>
      <c r="V178" s="28">
        <f>IF(ResourceEffects[[#This Row],[Is Local]]="Yes",1,0)</f>
        <v>1</v>
      </c>
      <c r="W178" s="28">
        <f>IF(ResourceEffects[[#This Row],[Is Installed]]="Yes",1,0)</f>
        <v>0</v>
      </c>
      <c r="X178" s="28">
        <f>IF(ResourceEffects[[#This Row],[Status]]="Locked",1,0)</f>
        <v>0</v>
      </c>
      <c r="Y178" s="28">
        <f>IF(ResourceEffects[[#This Row],[event_type]]=1,0,1)</f>
        <v>1</v>
      </c>
      <c r="Z178" s="28">
        <f>IF(ResourceEffects[[#This Row],[Use Abundancies]]="Yes",1,0)</f>
        <v>0</v>
      </c>
      <c r="AA178" s="28">
        <f>ResourceEffects[[#This Row],[∆]]</f>
        <v>1</v>
      </c>
    </row>
    <row r="179" spans="1:27" hidden="1" x14ac:dyDescent="0.3">
      <c r="A179" s="32">
        <v>0</v>
      </c>
      <c r="B179" s="27" t="s">
        <v>106</v>
      </c>
      <c r="C179" s="26" t="s">
        <v>436</v>
      </c>
      <c r="D179" s="26">
        <v>1</v>
      </c>
      <c r="E179" s="51" t="s">
        <v>428</v>
      </c>
      <c r="F179" s="27" t="s">
        <v>264</v>
      </c>
      <c r="G179" s="26" t="str">
        <f>"No"</f>
        <v>No</v>
      </c>
      <c r="H179" s="26">
        <f>0</f>
        <v>0</v>
      </c>
      <c r="I179" s="26" t="str">
        <f>"Yes"</f>
        <v>Yes</v>
      </c>
      <c r="J179" s="26" t="str">
        <f>"No"</f>
        <v>No</v>
      </c>
      <c r="K179" s="26">
        <f>INT(ResourceEffects[[#This Row],[Time Factor]]*TimeInterval/60/60/24)</f>
        <v>0</v>
      </c>
      <c r="L179" s="26">
        <f>INT(ResourceEffects[[#This Row],[Time Factor]]*TimeInterval/60/60)-ResourceEffects[[#This Row],[Days]]*24</f>
        <v>0</v>
      </c>
      <c r="M179" s="26">
        <f>INT(ResourceEffects[[#This Row],[Time Factor]]*TimeInterval/60)-ResourceEffects[[#This Row],[Hours]]*60-ResourceEffects[[#This Row],[Days]]*60*24</f>
        <v>0</v>
      </c>
      <c r="N179" s="26">
        <f>ResourceEffects[[#This Row],[Time Factor]]*TimeInterval-ResourceEffects[[#This Row],[Min]]*60-ResourceEffects[[#This Row],[Hours]]*60*60-ResourceEffects[[#This Row],[Days]]*60*60*24</f>
        <v>0</v>
      </c>
      <c r="P179" s="28">
        <f ca="1">INT(RAND()*999999999)</f>
        <v>787318083</v>
      </c>
      <c r="Q179" s="28">
        <f>_xlfn.XLOOKUP(ResourceEffects[[#This Row],[Protocol Name]],ProtocolNamesCol,ProtocolIds,"")</f>
        <v>14111</v>
      </c>
      <c r="R179" s="28">
        <f>ResourceEffects[[#This Row],[Time Factor]]</f>
        <v>0</v>
      </c>
      <c r="S179" s="28">
        <f>ResourceEffects[[#This Row],[Drone ID]]</f>
        <v>0</v>
      </c>
      <c r="T179" s="28">
        <f>_xlfn.XLOOKUP(ResourceEffects[[#This Row],[Resource Name]],ResourceNames,ResourceIds,"")</f>
        <v>3101</v>
      </c>
      <c r="U179" s="28">
        <f>_xlfn.XLOOKUP(ResourceEffects[[#This Row],[Event Type]],EventTypeNames,EventTypeIds,"")</f>
        <v>2</v>
      </c>
      <c r="V179" s="28">
        <f>IF(ResourceEffects[[#This Row],[Is Local]]="Yes",1,0)</f>
        <v>1</v>
      </c>
      <c r="W179" s="28">
        <f>IF(ResourceEffects[[#This Row],[Is Installed]]="Yes",1,0)</f>
        <v>0</v>
      </c>
      <c r="X179" s="28">
        <f>IF(ResourceEffects[[#This Row],[Status]]="Locked",1,0)</f>
        <v>0</v>
      </c>
      <c r="Y179" s="28">
        <f>IF(ResourceEffects[[#This Row],[event_type]]=1,0,1)</f>
        <v>1</v>
      </c>
      <c r="Z179" s="28">
        <f>IF(ResourceEffects[[#This Row],[Use Abundancies]]="Yes",1,0)</f>
        <v>0</v>
      </c>
      <c r="AA179" s="28">
        <f>ResourceEffects[[#This Row],[∆]]</f>
        <v>1</v>
      </c>
    </row>
    <row r="180" spans="1:27" hidden="1" x14ac:dyDescent="0.3">
      <c r="A180" s="32">
        <v>0</v>
      </c>
      <c r="B180" s="27" t="s">
        <v>106</v>
      </c>
      <c r="C180" s="26" t="s">
        <v>436</v>
      </c>
      <c r="D180" s="26">
        <v>1</v>
      </c>
      <c r="E180" s="51" t="s">
        <v>428</v>
      </c>
      <c r="F180" s="27" t="s">
        <v>266</v>
      </c>
      <c r="G180" s="26" t="str">
        <f>"No"</f>
        <v>No</v>
      </c>
      <c r="H180" s="26">
        <f>0</f>
        <v>0</v>
      </c>
      <c r="I180" s="26" t="str">
        <f>"Yes"</f>
        <v>Yes</v>
      </c>
      <c r="J180" s="26" t="str">
        <f>"No"</f>
        <v>No</v>
      </c>
      <c r="K180" s="26">
        <f>INT(ResourceEffects[[#This Row],[Time Factor]]*TimeInterval/60/60/24)</f>
        <v>0</v>
      </c>
      <c r="L180" s="26">
        <f>INT(ResourceEffects[[#This Row],[Time Factor]]*TimeInterval/60/60)-ResourceEffects[[#This Row],[Days]]*24</f>
        <v>0</v>
      </c>
      <c r="M180" s="26">
        <f>INT(ResourceEffects[[#This Row],[Time Factor]]*TimeInterval/60)-ResourceEffects[[#This Row],[Hours]]*60-ResourceEffects[[#This Row],[Days]]*60*24</f>
        <v>0</v>
      </c>
      <c r="N180" s="26">
        <f>ResourceEffects[[#This Row],[Time Factor]]*TimeInterval-ResourceEffects[[#This Row],[Min]]*60-ResourceEffects[[#This Row],[Hours]]*60*60-ResourceEffects[[#This Row],[Days]]*60*60*24</f>
        <v>0</v>
      </c>
      <c r="P180" s="28">
        <f ca="1">INT(RAND()*999999999)</f>
        <v>951005386</v>
      </c>
      <c r="Q180" s="28">
        <f>_xlfn.XLOOKUP(ResourceEffects[[#This Row],[Protocol Name]],ProtocolNamesCol,ProtocolIds,"")</f>
        <v>14111</v>
      </c>
      <c r="R180" s="28">
        <f>ResourceEffects[[#This Row],[Time Factor]]</f>
        <v>0</v>
      </c>
      <c r="S180" s="28">
        <f>ResourceEffects[[#This Row],[Drone ID]]</f>
        <v>0</v>
      </c>
      <c r="T180" s="28">
        <f>_xlfn.XLOOKUP(ResourceEffects[[#This Row],[Resource Name]],ResourceNames,ResourceIds,"")</f>
        <v>3111</v>
      </c>
      <c r="U180" s="28">
        <f>_xlfn.XLOOKUP(ResourceEffects[[#This Row],[Event Type]],EventTypeNames,EventTypeIds,"")</f>
        <v>2</v>
      </c>
      <c r="V180" s="28">
        <f>IF(ResourceEffects[[#This Row],[Is Local]]="Yes",1,0)</f>
        <v>1</v>
      </c>
      <c r="W180" s="28">
        <f>IF(ResourceEffects[[#This Row],[Is Installed]]="Yes",1,0)</f>
        <v>0</v>
      </c>
      <c r="X180" s="28">
        <f>IF(ResourceEffects[[#This Row],[Status]]="Locked",1,0)</f>
        <v>0</v>
      </c>
      <c r="Y180" s="28">
        <f>IF(ResourceEffects[[#This Row],[event_type]]=1,0,1)</f>
        <v>1</v>
      </c>
      <c r="Z180" s="28">
        <f>IF(ResourceEffects[[#This Row],[Use Abundancies]]="Yes",1,0)</f>
        <v>0</v>
      </c>
      <c r="AA180" s="28">
        <f>ResourceEffects[[#This Row],[∆]]</f>
        <v>1</v>
      </c>
    </row>
    <row r="181" spans="1:27" hidden="1" x14ac:dyDescent="0.3">
      <c r="A181" s="32">
        <v>0</v>
      </c>
      <c r="B181" s="27" t="s">
        <v>106</v>
      </c>
      <c r="C181" s="26" t="s">
        <v>435</v>
      </c>
      <c r="D181" s="26">
        <v>1</v>
      </c>
      <c r="E181" s="51" t="s">
        <v>428</v>
      </c>
      <c r="F181" s="27" t="s">
        <v>288</v>
      </c>
      <c r="G181" s="26" t="str">
        <f>"No"</f>
        <v>No</v>
      </c>
      <c r="H181" s="26">
        <f>0</f>
        <v>0</v>
      </c>
      <c r="I181" s="26" t="str">
        <f>"Yes"</f>
        <v>Yes</v>
      </c>
      <c r="J181" s="26" t="str">
        <f>"No"</f>
        <v>No</v>
      </c>
      <c r="K181" s="26">
        <f>INT(ResourceEffects[[#This Row],[Time Factor]]*TimeInterval/60/60/24)</f>
        <v>0</v>
      </c>
      <c r="L181" s="26">
        <f>INT(ResourceEffects[[#This Row],[Time Factor]]*TimeInterval/60/60)-ResourceEffects[[#This Row],[Days]]*24</f>
        <v>0</v>
      </c>
      <c r="M181" s="26">
        <f>INT(ResourceEffects[[#This Row],[Time Factor]]*TimeInterval/60)-ResourceEffects[[#This Row],[Hours]]*60-ResourceEffects[[#This Row],[Days]]*60*24</f>
        <v>0</v>
      </c>
      <c r="N181" s="26">
        <f>ResourceEffects[[#This Row],[Time Factor]]*TimeInterval-ResourceEffects[[#This Row],[Min]]*60-ResourceEffects[[#This Row],[Hours]]*60*60-ResourceEffects[[#This Row],[Days]]*60*60*24</f>
        <v>0</v>
      </c>
      <c r="P181" s="28">
        <f ca="1">INT(RAND()*999999999)</f>
        <v>672933291</v>
      </c>
      <c r="Q181" s="28">
        <f>_xlfn.XLOOKUP(ResourceEffects[[#This Row],[Protocol Name]],ProtocolNamesCol,ProtocolIds,"")</f>
        <v>14111</v>
      </c>
      <c r="R181" s="28">
        <f>ResourceEffects[[#This Row],[Time Factor]]</f>
        <v>0</v>
      </c>
      <c r="S181" s="28">
        <f>ResourceEffects[[#This Row],[Drone ID]]</f>
        <v>0</v>
      </c>
      <c r="T181" s="28">
        <f>_xlfn.XLOOKUP(ResourceEffects[[#This Row],[Resource Name]],ResourceNames,ResourceIds,"")</f>
        <v>4111</v>
      </c>
      <c r="U181" s="28">
        <f>_xlfn.XLOOKUP(ResourceEffects[[#This Row],[Event Type]],EventTypeNames,EventTypeIds,"")</f>
        <v>1</v>
      </c>
      <c r="V181" s="28">
        <f>IF(ResourceEffects[[#This Row],[Is Local]]="Yes",1,0)</f>
        <v>1</v>
      </c>
      <c r="W181" s="28">
        <f>IF(ResourceEffects[[#This Row],[Is Installed]]="Yes",1,0)</f>
        <v>0</v>
      </c>
      <c r="X181" s="28">
        <f>IF(ResourceEffects[[#This Row],[Status]]="Locked",1,0)</f>
        <v>0</v>
      </c>
      <c r="Y181" s="28">
        <f>IF(ResourceEffects[[#This Row],[event_type]]=1,0,1)</f>
        <v>0</v>
      </c>
      <c r="Z181" s="28">
        <f>IF(ResourceEffects[[#This Row],[Use Abundancies]]="Yes",1,0)</f>
        <v>0</v>
      </c>
      <c r="AA181" s="28">
        <f>ResourceEffects[[#This Row],[∆]]</f>
        <v>1</v>
      </c>
    </row>
    <row r="182" spans="1:27" hidden="1" x14ac:dyDescent="0.3">
      <c r="A182" s="32">
        <v>0</v>
      </c>
      <c r="B182" s="27" t="s">
        <v>108</v>
      </c>
      <c r="C182" s="26" t="s">
        <v>436</v>
      </c>
      <c r="D182" s="26">
        <v>1</v>
      </c>
      <c r="E182" s="51" t="s">
        <v>428</v>
      </c>
      <c r="F182" s="27" t="s">
        <v>264</v>
      </c>
      <c r="G182" s="26" t="str">
        <f>"No"</f>
        <v>No</v>
      </c>
      <c r="H182" s="26">
        <f>0</f>
        <v>0</v>
      </c>
      <c r="I182" s="26" t="str">
        <f>"Yes"</f>
        <v>Yes</v>
      </c>
      <c r="J182" s="26" t="str">
        <f>"No"</f>
        <v>No</v>
      </c>
      <c r="K182" s="26">
        <f>INT(ResourceEffects[[#This Row],[Time Factor]]*TimeInterval/60/60/24)</f>
        <v>0</v>
      </c>
      <c r="L182" s="26">
        <f>INT(ResourceEffects[[#This Row],[Time Factor]]*TimeInterval/60/60)-ResourceEffects[[#This Row],[Days]]*24</f>
        <v>0</v>
      </c>
      <c r="M182" s="26">
        <f>INT(ResourceEffects[[#This Row],[Time Factor]]*TimeInterval/60)-ResourceEffects[[#This Row],[Hours]]*60-ResourceEffects[[#This Row],[Days]]*60*24</f>
        <v>0</v>
      </c>
      <c r="N182" s="26">
        <f>ResourceEffects[[#This Row],[Time Factor]]*TimeInterval-ResourceEffects[[#This Row],[Min]]*60-ResourceEffects[[#This Row],[Hours]]*60*60-ResourceEffects[[#This Row],[Days]]*60*60*24</f>
        <v>0</v>
      </c>
      <c r="P182" s="28">
        <f ca="1">INT(RAND()*999999999)</f>
        <v>588651664</v>
      </c>
      <c r="Q182" s="28">
        <f>_xlfn.XLOOKUP(ResourceEffects[[#This Row],[Protocol Name]],ProtocolNamesCol,ProtocolIds,"")</f>
        <v>14121</v>
      </c>
      <c r="R182" s="28">
        <f>ResourceEffects[[#This Row],[Time Factor]]</f>
        <v>0</v>
      </c>
      <c r="S182" s="28">
        <f>ResourceEffects[[#This Row],[Drone ID]]</f>
        <v>0</v>
      </c>
      <c r="T182" s="28">
        <f>_xlfn.XLOOKUP(ResourceEffects[[#This Row],[Resource Name]],ResourceNames,ResourceIds,"")</f>
        <v>3101</v>
      </c>
      <c r="U182" s="28">
        <f>_xlfn.XLOOKUP(ResourceEffects[[#This Row],[Event Type]],EventTypeNames,EventTypeIds,"")</f>
        <v>2</v>
      </c>
      <c r="V182" s="28">
        <f>IF(ResourceEffects[[#This Row],[Is Local]]="Yes",1,0)</f>
        <v>1</v>
      </c>
      <c r="W182" s="28">
        <f>IF(ResourceEffects[[#This Row],[Is Installed]]="Yes",1,0)</f>
        <v>0</v>
      </c>
      <c r="X182" s="28">
        <f>IF(ResourceEffects[[#This Row],[Status]]="Locked",1,0)</f>
        <v>0</v>
      </c>
      <c r="Y182" s="28">
        <f>IF(ResourceEffects[[#This Row],[event_type]]=1,0,1)</f>
        <v>1</v>
      </c>
      <c r="Z182" s="28">
        <f>IF(ResourceEffects[[#This Row],[Use Abundancies]]="Yes",1,0)</f>
        <v>0</v>
      </c>
      <c r="AA182" s="28">
        <f>ResourceEffects[[#This Row],[∆]]</f>
        <v>1</v>
      </c>
    </row>
    <row r="183" spans="1:27" hidden="1" x14ac:dyDescent="0.3">
      <c r="A183" s="32">
        <v>0</v>
      </c>
      <c r="B183" s="27" t="s">
        <v>108</v>
      </c>
      <c r="C183" s="26" t="s">
        <v>436</v>
      </c>
      <c r="D183" s="26">
        <v>1</v>
      </c>
      <c r="E183" s="51" t="s">
        <v>428</v>
      </c>
      <c r="F183" s="27" t="s">
        <v>266</v>
      </c>
      <c r="G183" s="26" t="str">
        <f>"No"</f>
        <v>No</v>
      </c>
      <c r="H183" s="26">
        <f>0</f>
        <v>0</v>
      </c>
      <c r="I183" s="26" t="str">
        <f>"Yes"</f>
        <v>Yes</v>
      </c>
      <c r="J183" s="26" t="str">
        <f>"No"</f>
        <v>No</v>
      </c>
      <c r="K183" s="26">
        <f>INT(ResourceEffects[[#This Row],[Time Factor]]*TimeInterval/60/60/24)</f>
        <v>0</v>
      </c>
      <c r="L183" s="26">
        <f>INT(ResourceEffects[[#This Row],[Time Factor]]*TimeInterval/60/60)-ResourceEffects[[#This Row],[Days]]*24</f>
        <v>0</v>
      </c>
      <c r="M183" s="26">
        <f>INT(ResourceEffects[[#This Row],[Time Factor]]*TimeInterval/60)-ResourceEffects[[#This Row],[Hours]]*60-ResourceEffects[[#This Row],[Days]]*60*24</f>
        <v>0</v>
      </c>
      <c r="N183" s="26">
        <f>ResourceEffects[[#This Row],[Time Factor]]*TimeInterval-ResourceEffects[[#This Row],[Min]]*60-ResourceEffects[[#This Row],[Hours]]*60*60-ResourceEffects[[#This Row],[Days]]*60*60*24</f>
        <v>0</v>
      </c>
      <c r="P183" s="28">
        <f ca="1">INT(RAND()*999999999)</f>
        <v>982268773</v>
      </c>
      <c r="Q183" s="28">
        <f>_xlfn.XLOOKUP(ResourceEffects[[#This Row],[Protocol Name]],ProtocolNamesCol,ProtocolIds,"")</f>
        <v>14121</v>
      </c>
      <c r="R183" s="28">
        <f>ResourceEffects[[#This Row],[Time Factor]]</f>
        <v>0</v>
      </c>
      <c r="S183" s="28">
        <f>ResourceEffects[[#This Row],[Drone ID]]</f>
        <v>0</v>
      </c>
      <c r="T183" s="28">
        <f>_xlfn.XLOOKUP(ResourceEffects[[#This Row],[Resource Name]],ResourceNames,ResourceIds,"")</f>
        <v>3111</v>
      </c>
      <c r="U183" s="28">
        <f>_xlfn.XLOOKUP(ResourceEffects[[#This Row],[Event Type]],EventTypeNames,EventTypeIds,"")</f>
        <v>2</v>
      </c>
      <c r="V183" s="28">
        <f>IF(ResourceEffects[[#This Row],[Is Local]]="Yes",1,0)</f>
        <v>1</v>
      </c>
      <c r="W183" s="28">
        <f>IF(ResourceEffects[[#This Row],[Is Installed]]="Yes",1,0)</f>
        <v>0</v>
      </c>
      <c r="X183" s="28">
        <f>IF(ResourceEffects[[#This Row],[Status]]="Locked",1,0)</f>
        <v>0</v>
      </c>
      <c r="Y183" s="28">
        <f>IF(ResourceEffects[[#This Row],[event_type]]=1,0,1)</f>
        <v>1</v>
      </c>
      <c r="Z183" s="28">
        <f>IF(ResourceEffects[[#This Row],[Use Abundancies]]="Yes",1,0)</f>
        <v>0</v>
      </c>
      <c r="AA183" s="28">
        <f>ResourceEffects[[#This Row],[∆]]</f>
        <v>1</v>
      </c>
    </row>
    <row r="184" spans="1:27" hidden="1" x14ac:dyDescent="0.3">
      <c r="A184" s="32">
        <v>0</v>
      </c>
      <c r="B184" s="27" t="s">
        <v>108</v>
      </c>
      <c r="C184" s="26" t="s">
        <v>436</v>
      </c>
      <c r="D184" s="26">
        <v>1</v>
      </c>
      <c r="E184" s="51" t="s">
        <v>428</v>
      </c>
      <c r="F184" s="27" t="s">
        <v>272</v>
      </c>
      <c r="G184" s="26" t="str">
        <f>"No"</f>
        <v>No</v>
      </c>
      <c r="H184" s="26">
        <f>0</f>
        <v>0</v>
      </c>
      <c r="I184" s="26" t="str">
        <f>"Yes"</f>
        <v>Yes</v>
      </c>
      <c r="J184" s="26" t="str">
        <f>"No"</f>
        <v>No</v>
      </c>
      <c r="K184" s="26">
        <f>INT(ResourceEffects[[#This Row],[Time Factor]]*TimeInterval/60/60/24)</f>
        <v>0</v>
      </c>
      <c r="L184" s="26">
        <f>INT(ResourceEffects[[#This Row],[Time Factor]]*TimeInterval/60/60)-ResourceEffects[[#This Row],[Days]]*24</f>
        <v>0</v>
      </c>
      <c r="M184" s="26">
        <f>INT(ResourceEffects[[#This Row],[Time Factor]]*TimeInterval/60)-ResourceEffects[[#This Row],[Hours]]*60-ResourceEffects[[#This Row],[Days]]*60*24</f>
        <v>0</v>
      </c>
      <c r="N184" s="26">
        <f>ResourceEffects[[#This Row],[Time Factor]]*TimeInterval-ResourceEffects[[#This Row],[Min]]*60-ResourceEffects[[#This Row],[Hours]]*60*60-ResourceEffects[[#This Row],[Days]]*60*60*24</f>
        <v>0</v>
      </c>
      <c r="P184" s="28">
        <f ca="1">INT(RAND()*999999999)</f>
        <v>906910992</v>
      </c>
      <c r="Q184" s="28">
        <f>_xlfn.XLOOKUP(ResourceEffects[[#This Row],[Protocol Name]],ProtocolNamesCol,ProtocolIds,"")</f>
        <v>14121</v>
      </c>
      <c r="R184" s="28">
        <f>ResourceEffects[[#This Row],[Time Factor]]</f>
        <v>0</v>
      </c>
      <c r="S184" s="28">
        <f>ResourceEffects[[#This Row],[Drone ID]]</f>
        <v>0</v>
      </c>
      <c r="T184" s="28">
        <f>_xlfn.XLOOKUP(ResourceEffects[[#This Row],[Resource Name]],ResourceNames,ResourceIds,"")</f>
        <v>3201</v>
      </c>
      <c r="U184" s="28">
        <f>_xlfn.XLOOKUP(ResourceEffects[[#This Row],[Event Type]],EventTypeNames,EventTypeIds,"")</f>
        <v>2</v>
      </c>
      <c r="V184" s="28">
        <f>IF(ResourceEffects[[#This Row],[Is Local]]="Yes",1,0)</f>
        <v>1</v>
      </c>
      <c r="W184" s="28">
        <f>IF(ResourceEffects[[#This Row],[Is Installed]]="Yes",1,0)</f>
        <v>0</v>
      </c>
      <c r="X184" s="28">
        <f>IF(ResourceEffects[[#This Row],[Status]]="Locked",1,0)</f>
        <v>0</v>
      </c>
      <c r="Y184" s="28">
        <f>IF(ResourceEffects[[#This Row],[event_type]]=1,0,1)</f>
        <v>1</v>
      </c>
      <c r="Z184" s="28">
        <f>IF(ResourceEffects[[#This Row],[Use Abundancies]]="Yes",1,0)</f>
        <v>0</v>
      </c>
      <c r="AA184" s="28">
        <f>ResourceEffects[[#This Row],[∆]]</f>
        <v>1</v>
      </c>
    </row>
    <row r="185" spans="1:27" hidden="1" x14ac:dyDescent="0.3">
      <c r="A185" s="32">
        <v>0</v>
      </c>
      <c r="B185" s="27" t="s">
        <v>108</v>
      </c>
      <c r="C185" s="26" t="s">
        <v>435</v>
      </c>
      <c r="D185" s="26">
        <v>1</v>
      </c>
      <c r="E185" s="51" t="s">
        <v>428</v>
      </c>
      <c r="F185" s="27" t="s">
        <v>290</v>
      </c>
      <c r="G185" s="26" t="str">
        <f>"No"</f>
        <v>No</v>
      </c>
      <c r="H185" s="26">
        <f>0</f>
        <v>0</v>
      </c>
      <c r="I185" s="26" t="str">
        <f>"Yes"</f>
        <v>Yes</v>
      </c>
      <c r="J185" s="26" t="str">
        <f>"No"</f>
        <v>No</v>
      </c>
      <c r="K185" s="26">
        <f>INT(ResourceEffects[[#This Row],[Time Factor]]*TimeInterval/60/60/24)</f>
        <v>0</v>
      </c>
      <c r="L185" s="26">
        <f>INT(ResourceEffects[[#This Row],[Time Factor]]*TimeInterval/60/60)-ResourceEffects[[#This Row],[Days]]*24</f>
        <v>0</v>
      </c>
      <c r="M185" s="26">
        <f>INT(ResourceEffects[[#This Row],[Time Factor]]*TimeInterval/60)-ResourceEffects[[#This Row],[Hours]]*60-ResourceEffects[[#This Row],[Days]]*60*24</f>
        <v>0</v>
      </c>
      <c r="N185" s="26">
        <f>ResourceEffects[[#This Row],[Time Factor]]*TimeInterval-ResourceEffects[[#This Row],[Min]]*60-ResourceEffects[[#This Row],[Hours]]*60*60-ResourceEffects[[#This Row],[Days]]*60*60*24</f>
        <v>0</v>
      </c>
      <c r="P185" s="28">
        <f ca="1">INT(RAND()*999999999)</f>
        <v>136053636</v>
      </c>
      <c r="Q185" s="28">
        <f>_xlfn.XLOOKUP(ResourceEffects[[#This Row],[Protocol Name]],ProtocolNamesCol,ProtocolIds,"")</f>
        <v>14121</v>
      </c>
      <c r="R185" s="28">
        <f>ResourceEffects[[#This Row],[Time Factor]]</f>
        <v>0</v>
      </c>
      <c r="S185" s="28">
        <f>ResourceEffects[[#This Row],[Drone ID]]</f>
        <v>0</v>
      </c>
      <c r="T185" s="28">
        <f>_xlfn.XLOOKUP(ResourceEffects[[#This Row],[Resource Name]],ResourceNames,ResourceIds,"")</f>
        <v>4121</v>
      </c>
      <c r="U185" s="28">
        <f>_xlfn.XLOOKUP(ResourceEffects[[#This Row],[Event Type]],EventTypeNames,EventTypeIds,"")</f>
        <v>1</v>
      </c>
      <c r="V185" s="28">
        <f>IF(ResourceEffects[[#This Row],[Is Local]]="Yes",1,0)</f>
        <v>1</v>
      </c>
      <c r="W185" s="28">
        <f>IF(ResourceEffects[[#This Row],[Is Installed]]="Yes",1,0)</f>
        <v>0</v>
      </c>
      <c r="X185" s="28">
        <f>IF(ResourceEffects[[#This Row],[Status]]="Locked",1,0)</f>
        <v>0</v>
      </c>
      <c r="Y185" s="28">
        <f>IF(ResourceEffects[[#This Row],[event_type]]=1,0,1)</f>
        <v>0</v>
      </c>
      <c r="Z185" s="28">
        <f>IF(ResourceEffects[[#This Row],[Use Abundancies]]="Yes",1,0)</f>
        <v>0</v>
      </c>
      <c r="AA185" s="28">
        <f>ResourceEffects[[#This Row],[∆]]</f>
        <v>1</v>
      </c>
    </row>
    <row r="186" spans="1:27" hidden="1" x14ac:dyDescent="0.3">
      <c r="A186" s="32">
        <v>0</v>
      </c>
      <c r="B186" s="27" t="s">
        <v>110</v>
      </c>
      <c r="C186" s="26" t="s">
        <v>436</v>
      </c>
      <c r="D186" s="26">
        <v>1</v>
      </c>
      <c r="E186" s="51" t="s">
        <v>428</v>
      </c>
      <c r="F186" s="27" t="s">
        <v>256</v>
      </c>
      <c r="G186" s="26" t="str">
        <f>"No"</f>
        <v>No</v>
      </c>
      <c r="H186" s="26">
        <f>0</f>
        <v>0</v>
      </c>
      <c r="I186" s="26" t="str">
        <f>"Yes"</f>
        <v>Yes</v>
      </c>
      <c r="J186" s="26" t="str">
        <f>"No"</f>
        <v>No</v>
      </c>
      <c r="K186" s="26">
        <f>INT(ResourceEffects[[#This Row],[Time Factor]]*TimeInterval/60/60/24)</f>
        <v>0</v>
      </c>
      <c r="L186" s="26">
        <f>INT(ResourceEffects[[#This Row],[Time Factor]]*TimeInterval/60/60)-ResourceEffects[[#This Row],[Days]]*24</f>
        <v>0</v>
      </c>
      <c r="M186" s="26">
        <f>INT(ResourceEffects[[#This Row],[Time Factor]]*TimeInterval/60)-ResourceEffects[[#This Row],[Hours]]*60-ResourceEffects[[#This Row],[Days]]*60*24</f>
        <v>0</v>
      </c>
      <c r="N186" s="26">
        <f>ResourceEffects[[#This Row],[Time Factor]]*TimeInterval-ResourceEffects[[#This Row],[Min]]*60-ResourceEffects[[#This Row],[Hours]]*60*60-ResourceEffects[[#This Row],[Days]]*60*60*24</f>
        <v>0</v>
      </c>
      <c r="P186" s="28">
        <f ca="1">INT(RAND()*999999999)</f>
        <v>928412861</v>
      </c>
      <c r="Q186" s="28">
        <f>_xlfn.XLOOKUP(ResourceEffects[[#This Row],[Protocol Name]],ProtocolNamesCol,ProtocolIds,"")</f>
        <v>14131</v>
      </c>
      <c r="R186" s="28">
        <f>ResourceEffects[[#This Row],[Time Factor]]</f>
        <v>0</v>
      </c>
      <c r="S186" s="28">
        <f>ResourceEffects[[#This Row],[Drone ID]]</f>
        <v>0</v>
      </c>
      <c r="T186" s="28">
        <f>_xlfn.XLOOKUP(ResourceEffects[[#This Row],[Resource Name]],ResourceNames,ResourceIds,"")</f>
        <v>3001</v>
      </c>
      <c r="U186" s="28">
        <f>_xlfn.XLOOKUP(ResourceEffects[[#This Row],[Event Type]],EventTypeNames,EventTypeIds,"")</f>
        <v>2</v>
      </c>
      <c r="V186" s="28">
        <f>IF(ResourceEffects[[#This Row],[Is Local]]="Yes",1,0)</f>
        <v>1</v>
      </c>
      <c r="W186" s="28">
        <f>IF(ResourceEffects[[#This Row],[Is Installed]]="Yes",1,0)</f>
        <v>0</v>
      </c>
      <c r="X186" s="28">
        <f>IF(ResourceEffects[[#This Row],[Status]]="Locked",1,0)</f>
        <v>0</v>
      </c>
      <c r="Y186" s="28">
        <f>IF(ResourceEffects[[#This Row],[event_type]]=1,0,1)</f>
        <v>1</v>
      </c>
      <c r="Z186" s="28">
        <f>IF(ResourceEffects[[#This Row],[Use Abundancies]]="Yes",1,0)</f>
        <v>0</v>
      </c>
      <c r="AA186" s="28">
        <f>ResourceEffects[[#This Row],[∆]]</f>
        <v>1</v>
      </c>
    </row>
    <row r="187" spans="1:27" hidden="1" x14ac:dyDescent="0.3">
      <c r="A187" s="32">
        <v>0</v>
      </c>
      <c r="B187" s="27" t="s">
        <v>110</v>
      </c>
      <c r="C187" s="26" t="s">
        <v>436</v>
      </c>
      <c r="D187" s="26">
        <v>1</v>
      </c>
      <c r="E187" s="51" t="s">
        <v>428</v>
      </c>
      <c r="F187" s="27" t="s">
        <v>260</v>
      </c>
      <c r="G187" s="26" t="str">
        <f>"No"</f>
        <v>No</v>
      </c>
      <c r="H187" s="26">
        <f>0</f>
        <v>0</v>
      </c>
      <c r="I187" s="26" t="str">
        <f>"Yes"</f>
        <v>Yes</v>
      </c>
      <c r="J187" s="26" t="str">
        <f>"No"</f>
        <v>No</v>
      </c>
      <c r="K187" s="26">
        <f>INT(ResourceEffects[[#This Row],[Time Factor]]*TimeInterval/60/60/24)</f>
        <v>0</v>
      </c>
      <c r="L187" s="26">
        <f>INT(ResourceEffects[[#This Row],[Time Factor]]*TimeInterval/60/60)-ResourceEffects[[#This Row],[Days]]*24</f>
        <v>0</v>
      </c>
      <c r="M187" s="26">
        <f>INT(ResourceEffects[[#This Row],[Time Factor]]*TimeInterval/60)-ResourceEffects[[#This Row],[Hours]]*60-ResourceEffects[[#This Row],[Days]]*60*24</f>
        <v>0</v>
      </c>
      <c r="N187" s="26">
        <f>ResourceEffects[[#This Row],[Time Factor]]*TimeInterval-ResourceEffects[[#This Row],[Min]]*60-ResourceEffects[[#This Row],[Hours]]*60*60-ResourceEffects[[#This Row],[Days]]*60*60*24</f>
        <v>0</v>
      </c>
      <c r="P187" s="28">
        <f ca="1">INT(RAND()*999999999)</f>
        <v>167924590</v>
      </c>
      <c r="Q187" s="28">
        <f>_xlfn.XLOOKUP(ResourceEffects[[#This Row],[Protocol Name]],ProtocolNamesCol,ProtocolIds,"")</f>
        <v>14131</v>
      </c>
      <c r="R187" s="28">
        <f>ResourceEffects[[#This Row],[Time Factor]]</f>
        <v>0</v>
      </c>
      <c r="S187" s="28">
        <f>ResourceEffects[[#This Row],[Drone ID]]</f>
        <v>0</v>
      </c>
      <c r="T187" s="28">
        <f>_xlfn.XLOOKUP(ResourceEffects[[#This Row],[Resource Name]],ResourceNames,ResourceIds,"")</f>
        <v>3021</v>
      </c>
      <c r="U187" s="28">
        <f>_xlfn.XLOOKUP(ResourceEffects[[#This Row],[Event Type]],EventTypeNames,EventTypeIds,"")</f>
        <v>2</v>
      </c>
      <c r="V187" s="28">
        <f>IF(ResourceEffects[[#This Row],[Is Local]]="Yes",1,0)</f>
        <v>1</v>
      </c>
      <c r="W187" s="28">
        <f>IF(ResourceEffects[[#This Row],[Is Installed]]="Yes",1,0)</f>
        <v>0</v>
      </c>
      <c r="X187" s="28">
        <f>IF(ResourceEffects[[#This Row],[Status]]="Locked",1,0)</f>
        <v>0</v>
      </c>
      <c r="Y187" s="28">
        <f>IF(ResourceEffects[[#This Row],[event_type]]=1,0,1)</f>
        <v>1</v>
      </c>
      <c r="Z187" s="28">
        <f>IF(ResourceEffects[[#This Row],[Use Abundancies]]="Yes",1,0)</f>
        <v>0</v>
      </c>
      <c r="AA187" s="28">
        <f>ResourceEffects[[#This Row],[∆]]</f>
        <v>1</v>
      </c>
    </row>
    <row r="188" spans="1:27" hidden="1" x14ac:dyDescent="0.3">
      <c r="A188" s="32">
        <v>0</v>
      </c>
      <c r="B188" s="27" t="s">
        <v>110</v>
      </c>
      <c r="C188" s="26" t="s">
        <v>436</v>
      </c>
      <c r="D188" s="26">
        <v>1</v>
      </c>
      <c r="E188" s="51" t="s">
        <v>428</v>
      </c>
      <c r="F188" s="27" t="s">
        <v>262</v>
      </c>
      <c r="G188" s="26" t="str">
        <f>"No"</f>
        <v>No</v>
      </c>
      <c r="H188" s="26">
        <f>0</f>
        <v>0</v>
      </c>
      <c r="I188" s="26" t="str">
        <f>"Yes"</f>
        <v>Yes</v>
      </c>
      <c r="J188" s="26" t="str">
        <f>"No"</f>
        <v>No</v>
      </c>
      <c r="K188" s="26">
        <f>INT(ResourceEffects[[#This Row],[Time Factor]]*TimeInterval/60/60/24)</f>
        <v>0</v>
      </c>
      <c r="L188" s="26">
        <f>INT(ResourceEffects[[#This Row],[Time Factor]]*TimeInterval/60/60)-ResourceEffects[[#This Row],[Days]]*24</f>
        <v>0</v>
      </c>
      <c r="M188" s="26">
        <f>INT(ResourceEffects[[#This Row],[Time Factor]]*TimeInterval/60)-ResourceEffects[[#This Row],[Hours]]*60-ResourceEffects[[#This Row],[Days]]*60*24</f>
        <v>0</v>
      </c>
      <c r="N188" s="26">
        <f>ResourceEffects[[#This Row],[Time Factor]]*TimeInterval-ResourceEffects[[#This Row],[Min]]*60-ResourceEffects[[#This Row],[Hours]]*60*60-ResourceEffects[[#This Row],[Days]]*60*60*24</f>
        <v>0</v>
      </c>
      <c r="P188" s="28">
        <f ca="1">INT(RAND()*999999999)</f>
        <v>741464324</v>
      </c>
      <c r="Q188" s="28">
        <f>_xlfn.XLOOKUP(ResourceEffects[[#This Row],[Protocol Name]],ProtocolNamesCol,ProtocolIds,"")</f>
        <v>14131</v>
      </c>
      <c r="R188" s="28">
        <f>ResourceEffects[[#This Row],[Time Factor]]</f>
        <v>0</v>
      </c>
      <c r="S188" s="28">
        <f>ResourceEffects[[#This Row],[Drone ID]]</f>
        <v>0</v>
      </c>
      <c r="T188" s="28">
        <f>_xlfn.XLOOKUP(ResourceEffects[[#This Row],[Resource Name]],ResourceNames,ResourceIds,"")</f>
        <v>3031</v>
      </c>
      <c r="U188" s="28">
        <f>_xlfn.XLOOKUP(ResourceEffects[[#This Row],[Event Type]],EventTypeNames,EventTypeIds,"")</f>
        <v>2</v>
      </c>
      <c r="V188" s="28">
        <f>IF(ResourceEffects[[#This Row],[Is Local]]="Yes",1,0)</f>
        <v>1</v>
      </c>
      <c r="W188" s="28">
        <f>IF(ResourceEffects[[#This Row],[Is Installed]]="Yes",1,0)</f>
        <v>0</v>
      </c>
      <c r="X188" s="28">
        <f>IF(ResourceEffects[[#This Row],[Status]]="Locked",1,0)</f>
        <v>0</v>
      </c>
      <c r="Y188" s="28">
        <f>IF(ResourceEffects[[#This Row],[event_type]]=1,0,1)</f>
        <v>1</v>
      </c>
      <c r="Z188" s="28">
        <f>IF(ResourceEffects[[#This Row],[Use Abundancies]]="Yes",1,0)</f>
        <v>0</v>
      </c>
      <c r="AA188" s="28">
        <f>ResourceEffects[[#This Row],[∆]]</f>
        <v>1</v>
      </c>
    </row>
    <row r="189" spans="1:27" hidden="1" x14ac:dyDescent="0.3">
      <c r="A189" s="32">
        <v>0</v>
      </c>
      <c r="B189" s="27" t="s">
        <v>110</v>
      </c>
      <c r="C189" s="26" t="s">
        <v>435</v>
      </c>
      <c r="D189" s="26">
        <v>1</v>
      </c>
      <c r="E189" s="51" t="s">
        <v>428</v>
      </c>
      <c r="F189" s="27" t="s">
        <v>292</v>
      </c>
      <c r="G189" s="26" t="str">
        <f>"No"</f>
        <v>No</v>
      </c>
      <c r="H189" s="26">
        <f>0</f>
        <v>0</v>
      </c>
      <c r="I189" s="26" t="str">
        <f>"Yes"</f>
        <v>Yes</v>
      </c>
      <c r="J189" s="26" t="str">
        <f>"No"</f>
        <v>No</v>
      </c>
      <c r="K189" s="26">
        <f>INT(ResourceEffects[[#This Row],[Time Factor]]*TimeInterval/60/60/24)</f>
        <v>0</v>
      </c>
      <c r="L189" s="26">
        <f>INT(ResourceEffects[[#This Row],[Time Factor]]*TimeInterval/60/60)-ResourceEffects[[#This Row],[Days]]*24</f>
        <v>0</v>
      </c>
      <c r="M189" s="26">
        <f>INT(ResourceEffects[[#This Row],[Time Factor]]*TimeInterval/60)-ResourceEffects[[#This Row],[Hours]]*60-ResourceEffects[[#This Row],[Days]]*60*24</f>
        <v>0</v>
      </c>
      <c r="N189" s="26">
        <f>ResourceEffects[[#This Row],[Time Factor]]*TimeInterval-ResourceEffects[[#This Row],[Min]]*60-ResourceEffects[[#This Row],[Hours]]*60*60-ResourceEffects[[#This Row],[Days]]*60*60*24</f>
        <v>0</v>
      </c>
      <c r="P189" s="28">
        <f ca="1">INT(RAND()*999999999)</f>
        <v>724210230</v>
      </c>
      <c r="Q189" s="28">
        <f>_xlfn.XLOOKUP(ResourceEffects[[#This Row],[Protocol Name]],ProtocolNamesCol,ProtocolIds,"")</f>
        <v>14131</v>
      </c>
      <c r="R189" s="28">
        <f>ResourceEffects[[#This Row],[Time Factor]]</f>
        <v>0</v>
      </c>
      <c r="S189" s="28">
        <f>ResourceEffects[[#This Row],[Drone ID]]</f>
        <v>0</v>
      </c>
      <c r="T189" s="28">
        <f>_xlfn.XLOOKUP(ResourceEffects[[#This Row],[Resource Name]],ResourceNames,ResourceIds,"")</f>
        <v>4131</v>
      </c>
      <c r="U189" s="28">
        <f>_xlfn.XLOOKUP(ResourceEffects[[#This Row],[Event Type]],EventTypeNames,EventTypeIds,"")</f>
        <v>1</v>
      </c>
      <c r="V189" s="28">
        <f>IF(ResourceEffects[[#This Row],[Is Local]]="Yes",1,0)</f>
        <v>1</v>
      </c>
      <c r="W189" s="28">
        <f>IF(ResourceEffects[[#This Row],[Is Installed]]="Yes",1,0)</f>
        <v>0</v>
      </c>
      <c r="X189" s="28">
        <f>IF(ResourceEffects[[#This Row],[Status]]="Locked",1,0)</f>
        <v>0</v>
      </c>
      <c r="Y189" s="28">
        <f>IF(ResourceEffects[[#This Row],[event_type]]=1,0,1)</f>
        <v>0</v>
      </c>
      <c r="Z189" s="28">
        <f>IF(ResourceEffects[[#This Row],[Use Abundancies]]="Yes",1,0)</f>
        <v>0</v>
      </c>
      <c r="AA189" s="28">
        <f>ResourceEffects[[#This Row],[∆]]</f>
        <v>1</v>
      </c>
    </row>
    <row r="190" spans="1:27" hidden="1" x14ac:dyDescent="0.3">
      <c r="A190" s="32">
        <v>0</v>
      </c>
      <c r="B190" s="27" t="s">
        <v>112</v>
      </c>
      <c r="C190" s="26" t="s">
        <v>436</v>
      </c>
      <c r="D190" s="26">
        <v>2</v>
      </c>
      <c r="E190" s="51" t="s">
        <v>428</v>
      </c>
      <c r="F190" s="27" t="s">
        <v>256</v>
      </c>
      <c r="G190" s="26" t="str">
        <f>"No"</f>
        <v>No</v>
      </c>
      <c r="H190" s="26">
        <f>0</f>
        <v>0</v>
      </c>
      <c r="I190" s="26" t="str">
        <f>"Yes"</f>
        <v>Yes</v>
      </c>
      <c r="J190" s="26" t="str">
        <f>"No"</f>
        <v>No</v>
      </c>
      <c r="K190" s="26">
        <f>INT(ResourceEffects[[#This Row],[Time Factor]]*TimeInterval/60/60/24)</f>
        <v>0</v>
      </c>
      <c r="L190" s="26">
        <f>INT(ResourceEffects[[#This Row],[Time Factor]]*TimeInterval/60/60)-ResourceEffects[[#This Row],[Days]]*24</f>
        <v>0</v>
      </c>
      <c r="M190" s="26">
        <f>INT(ResourceEffects[[#This Row],[Time Factor]]*TimeInterval/60)-ResourceEffects[[#This Row],[Hours]]*60-ResourceEffects[[#This Row],[Days]]*60*24</f>
        <v>0</v>
      </c>
      <c r="N190" s="26">
        <f>ResourceEffects[[#This Row],[Time Factor]]*TimeInterval-ResourceEffects[[#This Row],[Min]]*60-ResourceEffects[[#This Row],[Hours]]*60*60-ResourceEffects[[#This Row],[Days]]*60*60*24</f>
        <v>0</v>
      </c>
      <c r="P190" s="28">
        <f ca="1">INT(RAND()*999999999)</f>
        <v>921033188</v>
      </c>
      <c r="Q190" s="28">
        <f>_xlfn.XLOOKUP(ResourceEffects[[#This Row],[Protocol Name]],ProtocolNamesCol,ProtocolIds,"")</f>
        <v>14141</v>
      </c>
      <c r="R190" s="28">
        <f>ResourceEffects[[#This Row],[Time Factor]]</f>
        <v>0</v>
      </c>
      <c r="S190" s="28">
        <f>ResourceEffects[[#This Row],[Drone ID]]</f>
        <v>0</v>
      </c>
      <c r="T190" s="28">
        <f>_xlfn.XLOOKUP(ResourceEffects[[#This Row],[Resource Name]],ResourceNames,ResourceIds,"")</f>
        <v>3001</v>
      </c>
      <c r="U190" s="28">
        <f>_xlfn.XLOOKUP(ResourceEffects[[#This Row],[Event Type]],EventTypeNames,EventTypeIds,"")</f>
        <v>2</v>
      </c>
      <c r="V190" s="28">
        <f>IF(ResourceEffects[[#This Row],[Is Local]]="Yes",1,0)</f>
        <v>1</v>
      </c>
      <c r="W190" s="28">
        <f>IF(ResourceEffects[[#This Row],[Is Installed]]="Yes",1,0)</f>
        <v>0</v>
      </c>
      <c r="X190" s="28">
        <f>IF(ResourceEffects[[#This Row],[Status]]="Locked",1,0)</f>
        <v>0</v>
      </c>
      <c r="Y190" s="28">
        <f>IF(ResourceEffects[[#This Row],[event_type]]=1,0,1)</f>
        <v>1</v>
      </c>
      <c r="Z190" s="28">
        <f>IF(ResourceEffects[[#This Row],[Use Abundancies]]="Yes",1,0)</f>
        <v>0</v>
      </c>
      <c r="AA190" s="28">
        <f>ResourceEffects[[#This Row],[∆]]</f>
        <v>2</v>
      </c>
    </row>
    <row r="191" spans="1:27" hidden="1" x14ac:dyDescent="0.3">
      <c r="A191" s="32">
        <v>0</v>
      </c>
      <c r="B191" s="27" t="s">
        <v>112</v>
      </c>
      <c r="C191" s="26" t="s">
        <v>436</v>
      </c>
      <c r="D191" s="26">
        <v>1</v>
      </c>
      <c r="E191" s="51" t="s">
        <v>428</v>
      </c>
      <c r="F191" s="27" t="s">
        <v>260</v>
      </c>
      <c r="G191" s="26" t="str">
        <f>"No"</f>
        <v>No</v>
      </c>
      <c r="H191" s="26">
        <f>0</f>
        <v>0</v>
      </c>
      <c r="I191" s="26" t="str">
        <f>"Yes"</f>
        <v>Yes</v>
      </c>
      <c r="J191" s="26" t="str">
        <f>"No"</f>
        <v>No</v>
      </c>
      <c r="K191" s="26">
        <f>INT(ResourceEffects[[#This Row],[Time Factor]]*TimeInterval/60/60/24)</f>
        <v>0</v>
      </c>
      <c r="L191" s="26">
        <f>INT(ResourceEffects[[#This Row],[Time Factor]]*TimeInterval/60/60)-ResourceEffects[[#This Row],[Days]]*24</f>
        <v>0</v>
      </c>
      <c r="M191" s="26">
        <f>INT(ResourceEffects[[#This Row],[Time Factor]]*TimeInterval/60)-ResourceEffects[[#This Row],[Hours]]*60-ResourceEffects[[#This Row],[Days]]*60*24</f>
        <v>0</v>
      </c>
      <c r="N191" s="26">
        <f>ResourceEffects[[#This Row],[Time Factor]]*TimeInterval-ResourceEffects[[#This Row],[Min]]*60-ResourceEffects[[#This Row],[Hours]]*60*60-ResourceEffects[[#This Row],[Days]]*60*60*24</f>
        <v>0</v>
      </c>
      <c r="P191" s="28">
        <f ca="1">INT(RAND()*999999999)</f>
        <v>400202405</v>
      </c>
      <c r="Q191" s="28">
        <f>_xlfn.XLOOKUP(ResourceEffects[[#This Row],[Protocol Name]],ProtocolNamesCol,ProtocolIds,"")</f>
        <v>14141</v>
      </c>
      <c r="R191" s="28">
        <f>ResourceEffects[[#This Row],[Time Factor]]</f>
        <v>0</v>
      </c>
      <c r="S191" s="28">
        <f>ResourceEffects[[#This Row],[Drone ID]]</f>
        <v>0</v>
      </c>
      <c r="T191" s="28">
        <f>_xlfn.XLOOKUP(ResourceEffects[[#This Row],[Resource Name]],ResourceNames,ResourceIds,"")</f>
        <v>3021</v>
      </c>
      <c r="U191" s="28">
        <f>_xlfn.XLOOKUP(ResourceEffects[[#This Row],[Event Type]],EventTypeNames,EventTypeIds,"")</f>
        <v>2</v>
      </c>
      <c r="V191" s="28">
        <f>IF(ResourceEffects[[#This Row],[Is Local]]="Yes",1,0)</f>
        <v>1</v>
      </c>
      <c r="W191" s="28">
        <f>IF(ResourceEffects[[#This Row],[Is Installed]]="Yes",1,0)</f>
        <v>0</v>
      </c>
      <c r="X191" s="28">
        <f>IF(ResourceEffects[[#This Row],[Status]]="Locked",1,0)</f>
        <v>0</v>
      </c>
      <c r="Y191" s="28">
        <f>IF(ResourceEffects[[#This Row],[event_type]]=1,0,1)</f>
        <v>1</v>
      </c>
      <c r="Z191" s="28">
        <f>IF(ResourceEffects[[#This Row],[Use Abundancies]]="Yes",1,0)</f>
        <v>0</v>
      </c>
      <c r="AA191" s="28">
        <f>ResourceEffects[[#This Row],[∆]]</f>
        <v>1</v>
      </c>
    </row>
    <row r="192" spans="1:27" hidden="1" x14ac:dyDescent="0.3">
      <c r="A192" s="32">
        <v>0</v>
      </c>
      <c r="B192" s="27" t="s">
        <v>112</v>
      </c>
      <c r="C192" s="26" t="s">
        <v>436</v>
      </c>
      <c r="D192" s="26">
        <v>1</v>
      </c>
      <c r="E192" s="51" t="s">
        <v>428</v>
      </c>
      <c r="F192" s="27" t="s">
        <v>262</v>
      </c>
      <c r="G192" s="26" t="str">
        <f>"No"</f>
        <v>No</v>
      </c>
      <c r="H192" s="26">
        <f>0</f>
        <v>0</v>
      </c>
      <c r="I192" s="26" t="str">
        <f>"Yes"</f>
        <v>Yes</v>
      </c>
      <c r="J192" s="26" t="str">
        <f>"No"</f>
        <v>No</v>
      </c>
      <c r="K192" s="26">
        <f>INT(ResourceEffects[[#This Row],[Time Factor]]*TimeInterval/60/60/24)</f>
        <v>0</v>
      </c>
      <c r="L192" s="26">
        <f>INT(ResourceEffects[[#This Row],[Time Factor]]*TimeInterval/60/60)-ResourceEffects[[#This Row],[Days]]*24</f>
        <v>0</v>
      </c>
      <c r="M192" s="26">
        <f>INT(ResourceEffects[[#This Row],[Time Factor]]*TimeInterval/60)-ResourceEffects[[#This Row],[Hours]]*60-ResourceEffects[[#This Row],[Days]]*60*24</f>
        <v>0</v>
      </c>
      <c r="N192" s="26">
        <f>ResourceEffects[[#This Row],[Time Factor]]*TimeInterval-ResourceEffects[[#This Row],[Min]]*60-ResourceEffects[[#This Row],[Hours]]*60*60-ResourceEffects[[#This Row],[Days]]*60*60*24</f>
        <v>0</v>
      </c>
      <c r="P192" s="28">
        <f ca="1">INT(RAND()*999999999)</f>
        <v>306426296</v>
      </c>
      <c r="Q192" s="28">
        <f>_xlfn.XLOOKUP(ResourceEffects[[#This Row],[Protocol Name]],ProtocolNamesCol,ProtocolIds,"")</f>
        <v>14141</v>
      </c>
      <c r="R192" s="28">
        <f>ResourceEffects[[#This Row],[Time Factor]]</f>
        <v>0</v>
      </c>
      <c r="S192" s="28">
        <f>ResourceEffects[[#This Row],[Drone ID]]</f>
        <v>0</v>
      </c>
      <c r="T192" s="28">
        <f>_xlfn.XLOOKUP(ResourceEffects[[#This Row],[Resource Name]],ResourceNames,ResourceIds,"")</f>
        <v>3031</v>
      </c>
      <c r="U192" s="28">
        <f>_xlfn.XLOOKUP(ResourceEffects[[#This Row],[Event Type]],EventTypeNames,EventTypeIds,"")</f>
        <v>2</v>
      </c>
      <c r="V192" s="28">
        <f>IF(ResourceEffects[[#This Row],[Is Local]]="Yes",1,0)</f>
        <v>1</v>
      </c>
      <c r="W192" s="28">
        <f>IF(ResourceEffects[[#This Row],[Is Installed]]="Yes",1,0)</f>
        <v>0</v>
      </c>
      <c r="X192" s="28">
        <f>IF(ResourceEffects[[#This Row],[Status]]="Locked",1,0)</f>
        <v>0</v>
      </c>
      <c r="Y192" s="28">
        <f>IF(ResourceEffects[[#This Row],[event_type]]=1,0,1)</f>
        <v>1</v>
      </c>
      <c r="Z192" s="28">
        <f>IF(ResourceEffects[[#This Row],[Use Abundancies]]="Yes",1,0)</f>
        <v>0</v>
      </c>
      <c r="AA192" s="28">
        <f>ResourceEffects[[#This Row],[∆]]</f>
        <v>1</v>
      </c>
    </row>
    <row r="193" spans="1:27" hidden="1" x14ac:dyDescent="0.3">
      <c r="A193" s="32">
        <v>0</v>
      </c>
      <c r="B193" s="27" t="s">
        <v>112</v>
      </c>
      <c r="C193" s="26" t="s">
        <v>435</v>
      </c>
      <c r="D193" s="26">
        <v>1</v>
      </c>
      <c r="E193" s="51" t="s">
        <v>428</v>
      </c>
      <c r="F193" s="27" t="s">
        <v>294</v>
      </c>
      <c r="G193" s="26" t="str">
        <f>"No"</f>
        <v>No</v>
      </c>
      <c r="H193" s="26">
        <f>0</f>
        <v>0</v>
      </c>
      <c r="I193" s="26" t="str">
        <f>"Yes"</f>
        <v>Yes</v>
      </c>
      <c r="J193" s="26" t="str">
        <f>"No"</f>
        <v>No</v>
      </c>
      <c r="K193" s="26">
        <f>INT(ResourceEffects[[#This Row],[Time Factor]]*TimeInterval/60/60/24)</f>
        <v>0</v>
      </c>
      <c r="L193" s="26">
        <f>INT(ResourceEffects[[#This Row],[Time Factor]]*TimeInterval/60/60)-ResourceEffects[[#This Row],[Days]]*24</f>
        <v>0</v>
      </c>
      <c r="M193" s="26">
        <f>INT(ResourceEffects[[#This Row],[Time Factor]]*TimeInterval/60)-ResourceEffects[[#This Row],[Hours]]*60-ResourceEffects[[#This Row],[Days]]*60*24</f>
        <v>0</v>
      </c>
      <c r="N193" s="26">
        <f>ResourceEffects[[#This Row],[Time Factor]]*TimeInterval-ResourceEffects[[#This Row],[Min]]*60-ResourceEffects[[#This Row],[Hours]]*60*60-ResourceEffects[[#This Row],[Days]]*60*60*24</f>
        <v>0</v>
      </c>
      <c r="P193" s="28">
        <f ca="1">INT(RAND()*999999999)</f>
        <v>780844334</v>
      </c>
      <c r="Q193" s="28">
        <f>_xlfn.XLOOKUP(ResourceEffects[[#This Row],[Protocol Name]],ProtocolNamesCol,ProtocolIds,"")</f>
        <v>14141</v>
      </c>
      <c r="R193" s="28">
        <f>ResourceEffects[[#This Row],[Time Factor]]</f>
        <v>0</v>
      </c>
      <c r="S193" s="28">
        <f>ResourceEffects[[#This Row],[Drone ID]]</f>
        <v>0</v>
      </c>
      <c r="T193" s="28">
        <f>_xlfn.XLOOKUP(ResourceEffects[[#This Row],[Resource Name]],ResourceNames,ResourceIds,"")</f>
        <v>4141</v>
      </c>
      <c r="U193" s="28">
        <f>_xlfn.XLOOKUP(ResourceEffects[[#This Row],[Event Type]],EventTypeNames,EventTypeIds,"")</f>
        <v>1</v>
      </c>
      <c r="V193" s="28">
        <f>IF(ResourceEffects[[#This Row],[Is Local]]="Yes",1,0)</f>
        <v>1</v>
      </c>
      <c r="W193" s="28">
        <f>IF(ResourceEffects[[#This Row],[Is Installed]]="Yes",1,0)</f>
        <v>0</v>
      </c>
      <c r="X193" s="28">
        <f>IF(ResourceEffects[[#This Row],[Status]]="Locked",1,0)</f>
        <v>0</v>
      </c>
      <c r="Y193" s="28">
        <f>IF(ResourceEffects[[#This Row],[event_type]]=1,0,1)</f>
        <v>0</v>
      </c>
      <c r="Z193" s="28">
        <f>IF(ResourceEffects[[#This Row],[Use Abundancies]]="Yes",1,0)</f>
        <v>0</v>
      </c>
      <c r="AA193" s="28">
        <f>ResourceEffects[[#This Row],[∆]]</f>
        <v>1</v>
      </c>
    </row>
    <row r="194" spans="1:27" hidden="1" x14ac:dyDescent="0.3">
      <c r="A194" s="32">
        <v>0</v>
      </c>
      <c r="B194" s="27" t="s">
        <v>114</v>
      </c>
      <c r="C194" s="26" t="s">
        <v>436</v>
      </c>
      <c r="D194" s="26">
        <v>1</v>
      </c>
      <c r="E194" s="51" t="s">
        <v>428</v>
      </c>
      <c r="F194" s="27" t="s">
        <v>280</v>
      </c>
      <c r="G194" s="26" t="str">
        <f>"No"</f>
        <v>No</v>
      </c>
      <c r="H194" s="26">
        <f>0</f>
        <v>0</v>
      </c>
      <c r="I194" s="26" t="str">
        <f>"Yes"</f>
        <v>Yes</v>
      </c>
      <c r="J194" s="26" t="str">
        <f>"No"</f>
        <v>No</v>
      </c>
      <c r="K194" s="26">
        <f>INT(ResourceEffects[[#This Row],[Time Factor]]*TimeInterval/60/60/24)</f>
        <v>0</v>
      </c>
      <c r="L194" s="26">
        <f>INT(ResourceEffects[[#This Row],[Time Factor]]*TimeInterval/60/60)-ResourceEffects[[#This Row],[Days]]*24</f>
        <v>0</v>
      </c>
      <c r="M194" s="26">
        <f>INT(ResourceEffects[[#This Row],[Time Factor]]*TimeInterval/60)-ResourceEffects[[#This Row],[Hours]]*60-ResourceEffects[[#This Row],[Days]]*60*24</f>
        <v>0</v>
      </c>
      <c r="N194" s="26">
        <f>ResourceEffects[[#This Row],[Time Factor]]*TimeInterval-ResourceEffects[[#This Row],[Min]]*60-ResourceEffects[[#This Row],[Hours]]*60*60-ResourceEffects[[#This Row],[Days]]*60*60*24</f>
        <v>0</v>
      </c>
      <c r="P194" s="28">
        <f ca="1">INT(RAND()*999999999)</f>
        <v>236236747</v>
      </c>
      <c r="Q194" s="28">
        <f>_xlfn.XLOOKUP(ResourceEffects[[#This Row],[Protocol Name]],ProtocolNamesCol,ProtocolIds,"")</f>
        <v>14201</v>
      </c>
      <c r="R194" s="28">
        <f>ResourceEffects[[#This Row],[Time Factor]]</f>
        <v>0</v>
      </c>
      <c r="S194" s="28">
        <f>ResourceEffects[[#This Row],[Drone ID]]</f>
        <v>0</v>
      </c>
      <c r="T194" s="28">
        <f>_xlfn.XLOOKUP(ResourceEffects[[#This Row],[Resource Name]],ResourceNames,ResourceIds,"")</f>
        <v>3311</v>
      </c>
      <c r="U194" s="28">
        <f>_xlfn.XLOOKUP(ResourceEffects[[#This Row],[Event Type]],EventTypeNames,EventTypeIds,"")</f>
        <v>2</v>
      </c>
      <c r="V194" s="28">
        <f>IF(ResourceEffects[[#This Row],[Is Local]]="Yes",1,0)</f>
        <v>1</v>
      </c>
      <c r="W194" s="28">
        <f>IF(ResourceEffects[[#This Row],[Is Installed]]="Yes",1,0)</f>
        <v>0</v>
      </c>
      <c r="X194" s="28">
        <f>IF(ResourceEffects[[#This Row],[Status]]="Locked",1,0)</f>
        <v>0</v>
      </c>
      <c r="Y194" s="28">
        <f>IF(ResourceEffects[[#This Row],[event_type]]=1,0,1)</f>
        <v>1</v>
      </c>
      <c r="Z194" s="28">
        <f>IF(ResourceEffects[[#This Row],[Use Abundancies]]="Yes",1,0)</f>
        <v>0</v>
      </c>
      <c r="AA194" s="28">
        <f>ResourceEffects[[#This Row],[∆]]</f>
        <v>1</v>
      </c>
    </row>
    <row r="195" spans="1:27" hidden="1" x14ac:dyDescent="0.3">
      <c r="A195" s="32">
        <v>0</v>
      </c>
      <c r="B195" s="27" t="s">
        <v>114</v>
      </c>
      <c r="C195" s="26" t="s">
        <v>436</v>
      </c>
      <c r="D195" s="26">
        <v>1</v>
      </c>
      <c r="E195" s="51" t="s">
        <v>428</v>
      </c>
      <c r="F195" s="27" t="s">
        <v>282</v>
      </c>
      <c r="G195" s="26" t="str">
        <f>"No"</f>
        <v>No</v>
      </c>
      <c r="H195" s="26">
        <f>0</f>
        <v>0</v>
      </c>
      <c r="I195" s="26" t="str">
        <f>"Yes"</f>
        <v>Yes</v>
      </c>
      <c r="J195" s="26" t="str">
        <f>"No"</f>
        <v>No</v>
      </c>
      <c r="K195" s="26">
        <f>INT(ResourceEffects[[#This Row],[Time Factor]]*TimeInterval/60/60/24)</f>
        <v>0</v>
      </c>
      <c r="L195" s="26">
        <f>INT(ResourceEffects[[#This Row],[Time Factor]]*TimeInterval/60/60)-ResourceEffects[[#This Row],[Days]]*24</f>
        <v>0</v>
      </c>
      <c r="M195" s="26">
        <f>INT(ResourceEffects[[#This Row],[Time Factor]]*TimeInterval/60)-ResourceEffects[[#This Row],[Hours]]*60-ResourceEffects[[#This Row],[Days]]*60*24</f>
        <v>0</v>
      </c>
      <c r="N195" s="26">
        <f>ResourceEffects[[#This Row],[Time Factor]]*TimeInterval-ResourceEffects[[#This Row],[Min]]*60-ResourceEffects[[#This Row],[Hours]]*60*60-ResourceEffects[[#This Row],[Days]]*60*60*24</f>
        <v>0</v>
      </c>
      <c r="P195" s="28">
        <f ca="1">INT(RAND()*999999999)</f>
        <v>435529915</v>
      </c>
      <c r="Q195" s="28">
        <f>_xlfn.XLOOKUP(ResourceEffects[[#This Row],[Protocol Name]],ProtocolNamesCol,ProtocolIds,"")</f>
        <v>14201</v>
      </c>
      <c r="R195" s="28">
        <f>ResourceEffects[[#This Row],[Time Factor]]</f>
        <v>0</v>
      </c>
      <c r="S195" s="28">
        <f>ResourceEffects[[#This Row],[Drone ID]]</f>
        <v>0</v>
      </c>
      <c r="T195" s="28">
        <f>_xlfn.XLOOKUP(ResourceEffects[[#This Row],[Resource Name]],ResourceNames,ResourceIds,"")</f>
        <v>3321</v>
      </c>
      <c r="U195" s="28">
        <f>_xlfn.XLOOKUP(ResourceEffects[[#This Row],[Event Type]],EventTypeNames,EventTypeIds,"")</f>
        <v>2</v>
      </c>
      <c r="V195" s="28">
        <f>IF(ResourceEffects[[#This Row],[Is Local]]="Yes",1,0)</f>
        <v>1</v>
      </c>
      <c r="W195" s="28">
        <f>IF(ResourceEffects[[#This Row],[Is Installed]]="Yes",1,0)</f>
        <v>0</v>
      </c>
      <c r="X195" s="28">
        <f>IF(ResourceEffects[[#This Row],[Status]]="Locked",1,0)</f>
        <v>0</v>
      </c>
      <c r="Y195" s="28">
        <f>IF(ResourceEffects[[#This Row],[event_type]]=1,0,1)</f>
        <v>1</v>
      </c>
      <c r="Z195" s="28">
        <f>IF(ResourceEffects[[#This Row],[Use Abundancies]]="Yes",1,0)</f>
        <v>0</v>
      </c>
      <c r="AA195" s="28">
        <f>ResourceEffects[[#This Row],[∆]]</f>
        <v>1</v>
      </c>
    </row>
    <row r="196" spans="1:27" hidden="1" x14ac:dyDescent="0.3">
      <c r="A196" s="32">
        <v>0</v>
      </c>
      <c r="B196" s="27" t="s">
        <v>114</v>
      </c>
      <c r="C196" s="26" t="s">
        <v>435</v>
      </c>
      <c r="D196" s="26">
        <v>1</v>
      </c>
      <c r="E196" s="51" t="s">
        <v>428</v>
      </c>
      <c r="F196" s="27" t="s">
        <v>296</v>
      </c>
      <c r="G196" s="26" t="str">
        <f>"No"</f>
        <v>No</v>
      </c>
      <c r="H196" s="26">
        <f>0</f>
        <v>0</v>
      </c>
      <c r="I196" s="26" t="str">
        <f>"Yes"</f>
        <v>Yes</v>
      </c>
      <c r="J196" s="26" t="str">
        <f>"No"</f>
        <v>No</v>
      </c>
      <c r="K196" s="26">
        <f>INT(ResourceEffects[[#This Row],[Time Factor]]*TimeInterval/60/60/24)</f>
        <v>0</v>
      </c>
      <c r="L196" s="26">
        <f>INT(ResourceEffects[[#This Row],[Time Factor]]*TimeInterval/60/60)-ResourceEffects[[#This Row],[Days]]*24</f>
        <v>0</v>
      </c>
      <c r="M196" s="26">
        <f>INT(ResourceEffects[[#This Row],[Time Factor]]*TimeInterval/60)-ResourceEffects[[#This Row],[Hours]]*60-ResourceEffects[[#This Row],[Days]]*60*24</f>
        <v>0</v>
      </c>
      <c r="N196" s="26">
        <f>ResourceEffects[[#This Row],[Time Factor]]*TimeInterval-ResourceEffects[[#This Row],[Min]]*60-ResourceEffects[[#This Row],[Hours]]*60*60-ResourceEffects[[#This Row],[Days]]*60*60*24</f>
        <v>0</v>
      </c>
      <c r="P196" s="28">
        <f ca="1">INT(RAND()*999999999)</f>
        <v>566881663</v>
      </c>
      <c r="Q196" s="28">
        <f>_xlfn.XLOOKUP(ResourceEffects[[#This Row],[Protocol Name]],ProtocolNamesCol,ProtocolIds,"")</f>
        <v>14201</v>
      </c>
      <c r="R196" s="28">
        <f>ResourceEffects[[#This Row],[Time Factor]]</f>
        <v>0</v>
      </c>
      <c r="S196" s="28">
        <f>ResourceEffects[[#This Row],[Drone ID]]</f>
        <v>0</v>
      </c>
      <c r="T196" s="28">
        <f>_xlfn.XLOOKUP(ResourceEffects[[#This Row],[Resource Name]],ResourceNames,ResourceIds,"")</f>
        <v>4201</v>
      </c>
      <c r="U196" s="28">
        <f>_xlfn.XLOOKUP(ResourceEffects[[#This Row],[Event Type]],EventTypeNames,EventTypeIds,"")</f>
        <v>1</v>
      </c>
      <c r="V196" s="28">
        <f>IF(ResourceEffects[[#This Row],[Is Local]]="Yes",1,0)</f>
        <v>1</v>
      </c>
      <c r="W196" s="28">
        <f>IF(ResourceEffects[[#This Row],[Is Installed]]="Yes",1,0)</f>
        <v>0</v>
      </c>
      <c r="X196" s="28">
        <f>IF(ResourceEffects[[#This Row],[Status]]="Locked",1,0)</f>
        <v>0</v>
      </c>
      <c r="Y196" s="28">
        <f>IF(ResourceEffects[[#This Row],[event_type]]=1,0,1)</f>
        <v>0</v>
      </c>
      <c r="Z196" s="28">
        <f>IF(ResourceEffects[[#This Row],[Use Abundancies]]="Yes",1,0)</f>
        <v>0</v>
      </c>
      <c r="AA196" s="28">
        <f>ResourceEffects[[#This Row],[∆]]</f>
        <v>1</v>
      </c>
    </row>
    <row r="197" spans="1:27" hidden="1" x14ac:dyDescent="0.3">
      <c r="A197" s="32">
        <v>0</v>
      </c>
      <c r="B197" s="27" t="s">
        <v>116</v>
      </c>
      <c r="C197" s="26" t="s">
        <v>436</v>
      </c>
      <c r="D197" s="26">
        <v>1</v>
      </c>
      <c r="E197" s="51" t="s">
        <v>428</v>
      </c>
      <c r="F197" s="27" t="s">
        <v>256</v>
      </c>
      <c r="G197" s="26" t="str">
        <f>"No"</f>
        <v>No</v>
      </c>
      <c r="H197" s="26">
        <f>0</f>
        <v>0</v>
      </c>
      <c r="I197" s="26" t="str">
        <f>"Yes"</f>
        <v>Yes</v>
      </c>
      <c r="J197" s="26" t="str">
        <f>"No"</f>
        <v>No</v>
      </c>
      <c r="K197" s="26">
        <f>INT(ResourceEffects[[#This Row],[Time Factor]]*TimeInterval/60/60/24)</f>
        <v>0</v>
      </c>
      <c r="L197" s="26">
        <f>INT(ResourceEffects[[#This Row],[Time Factor]]*TimeInterval/60/60)-ResourceEffects[[#This Row],[Days]]*24</f>
        <v>0</v>
      </c>
      <c r="M197" s="26">
        <f>INT(ResourceEffects[[#This Row],[Time Factor]]*TimeInterval/60)-ResourceEffects[[#This Row],[Hours]]*60-ResourceEffects[[#This Row],[Days]]*60*24</f>
        <v>0</v>
      </c>
      <c r="N197" s="26">
        <f>ResourceEffects[[#This Row],[Time Factor]]*TimeInterval-ResourceEffects[[#This Row],[Min]]*60-ResourceEffects[[#This Row],[Hours]]*60*60-ResourceEffects[[#This Row],[Days]]*60*60*24</f>
        <v>0</v>
      </c>
      <c r="P197" s="28">
        <f ca="1">INT(RAND()*999999999)</f>
        <v>829055690</v>
      </c>
      <c r="Q197" s="28">
        <f>_xlfn.XLOOKUP(ResourceEffects[[#This Row],[Protocol Name]],ProtocolNamesCol,ProtocolIds,"")</f>
        <v>14211</v>
      </c>
      <c r="R197" s="28">
        <f>ResourceEffects[[#This Row],[Time Factor]]</f>
        <v>0</v>
      </c>
      <c r="S197" s="28">
        <f>ResourceEffects[[#This Row],[Drone ID]]</f>
        <v>0</v>
      </c>
      <c r="T197" s="28">
        <f>_xlfn.XLOOKUP(ResourceEffects[[#This Row],[Resource Name]],ResourceNames,ResourceIds,"")</f>
        <v>3001</v>
      </c>
      <c r="U197" s="28">
        <f>_xlfn.XLOOKUP(ResourceEffects[[#This Row],[Event Type]],EventTypeNames,EventTypeIds,"")</f>
        <v>2</v>
      </c>
      <c r="V197" s="28">
        <f>IF(ResourceEffects[[#This Row],[Is Local]]="Yes",1,0)</f>
        <v>1</v>
      </c>
      <c r="W197" s="28">
        <f>IF(ResourceEffects[[#This Row],[Is Installed]]="Yes",1,0)</f>
        <v>0</v>
      </c>
      <c r="X197" s="28">
        <f>IF(ResourceEffects[[#This Row],[Status]]="Locked",1,0)</f>
        <v>0</v>
      </c>
      <c r="Y197" s="28">
        <f>IF(ResourceEffects[[#This Row],[event_type]]=1,0,1)</f>
        <v>1</v>
      </c>
      <c r="Z197" s="28">
        <f>IF(ResourceEffects[[#This Row],[Use Abundancies]]="Yes",1,0)</f>
        <v>0</v>
      </c>
      <c r="AA197" s="28">
        <f>ResourceEffects[[#This Row],[∆]]</f>
        <v>1</v>
      </c>
    </row>
    <row r="198" spans="1:27" hidden="1" x14ac:dyDescent="0.3">
      <c r="A198" s="32">
        <v>0</v>
      </c>
      <c r="B198" s="27" t="s">
        <v>116</v>
      </c>
      <c r="C198" s="26" t="s">
        <v>436</v>
      </c>
      <c r="D198" s="26">
        <v>1</v>
      </c>
      <c r="E198" s="51" t="s">
        <v>428</v>
      </c>
      <c r="F198" s="27" t="s">
        <v>274</v>
      </c>
      <c r="G198" s="26" t="str">
        <f>"No"</f>
        <v>No</v>
      </c>
      <c r="H198" s="26">
        <f>0</f>
        <v>0</v>
      </c>
      <c r="I198" s="26" t="str">
        <f>"Yes"</f>
        <v>Yes</v>
      </c>
      <c r="J198" s="26" t="str">
        <f>"No"</f>
        <v>No</v>
      </c>
      <c r="K198" s="26">
        <f>INT(ResourceEffects[[#This Row],[Time Factor]]*TimeInterval/60/60/24)</f>
        <v>0</v>
      </c>
      <c r="L198" s="26">
        <f>INT(ResourceEffects[[#This Row],[Time Factor]]*TimeInterval/60/60)-ResourceEffects[[#This Row],[Days]]*24</f>
        <v>0</v>
      </c>
      <c r="M198" s="26">
        <f>INT(ResourceEffects[[#This Row],[Time Factor]]*TimeInterval/60)-ResourceEffects[[#This Row],[Hours]]*60-ResourceEffects[[#This Row],[Days]]*60*24</f>
        <v>0</v>
      </c>
      <c r="N198" s="26">
        <f>ResourceEffects[[#This Row],[Time Factor]]*TimeInterval-ResourceEffects[[#This Row],[Min]]*60-ResourceEffects[[#This Row],[Hours]]*60*60-ResourceEffects[[#This Row],[Days]]*60*60*24</f>
        <v>0</v>
      </c>
      <c r="P198" s="28">
        <f ca="1">INT(RAND()*999999999)</f>
        <v>801974977</v>
      </c>
      <c r="Q198" s="28">
        <f>_xlfn.XLOOKUP(ResourceEffects[[#This Row],[Protocol Name]],ProtocolNamesCol,ProtocolIds,"")</f>
        <v>14211</v>
      </c>
      <c r="R198" s="28">
        <f>ResourceEffects[[#This Row],[Time Factor]]</f>
        <v>0</v>
      </c>
      <c r="S198" s="28">
        <f>ResourceEffects[[#This Row],[Drone ID]]</f>
        <v>0</v>
      </c>
      <c r="T198" s="28">
        <f>_xlfn.XLOOKUP(ResourceEffects[[#This Row],[Resource Name]],ResourceNames,ResourceIds,"")</f>
        <v>3211</v>
      </c>
      <c r="U198" s="28">
        <f>_xlfn.XLOOKUP(ResourceEffects[[#This Row],[Event Type]],EventTypeNames,EventTypeIds,"")</f>
        <v>2</v>
      </c>
      <c r="V198" s="28">
        <f>IF(ResourceEffects[[#This Row],[Is Local]]="Yes",1,0)</f>
        <v>1</v>
      </c>
      <c r="W198" s="28">
        <f>IF(ResourceEffects[[#This Row],[Is Installed]]="Yes",1,0)</f>
        <v>0</v>
      </c>
      <c r="X198" s="28">
        <f>IF(ResourceEffects[[#This Row],[Status]]="Locked",1,0)</f>
        <v>0</v>
      </c>
      <c r="Y198" s="28">
        <f>IF(ResourceEffects[[#This Row],[event_type]]=1,0,1)</f>
        <v>1</v>
      </c>
      <c r="Z198" s="28">
        <f>IF(ResourceEffects[[#This Row],[Use Abundancies]]="Yes",1,0)</f>
        <v>0</v>
      </c>
      <c r="AA198" s="28">
        <f>ResourceEffects[[#This Row],[∆]]</f>
        <v>1</v>
      </c>
    </row>
    <row r="199" spans="1:27" hidden="1" x14ac:dyDescent="0.3">
      <c r="A199" s="32">
        <v>0</v>
      </c>
      <c r="B199" s="27" t="s">
        <v>116</v>
      </c>
      <c r="C199" s="26" t="s">
        <v>436</v>
      </c>
      <c r="D199" s="26">
        <v>1</v>
      </c>
      <c r="E199" s="51" t="s">
        <v>428</v>
      </c>
      <c r="F199" s="27" t="s">
        <v>276</v>
      </c>
      <c r="G199" s="26" t="str">
        <f>"No"</f>
        <v>No</v>
      </c>
      <c r="H199" s="26">
        <f>0</f>
        <v>0</v>
      </c>
      <c r="I199" s="26" t="str">
        <f>"Yes"</f>
        <v>Yes</v>
      </c>
      <c r="J199" s="26" t="str">
        <f>"No"</f>
        <v>No</v>
      </c>
      <c r="K199" s="26">
        <f>INT(ResourceEffects[[#This Row],[Time Factor]]*TimeInterval/60/60/24)</f>
        <v>0</v>
      </c>
      <c r="L199" s="26">
        <f>INT(ResourceEffects[[#This Row],[Time Factor]]*TimeInterval/60/60)-ResourceEffects[[#This Row],[Days]]*24</f>
        <v>0</v>
      </c>
      <c r="M199" s="26">
        <f>INT(ResourceEffects[[#This Row],[Time Factor]]*TimeInterval/60)-ResourceEffects[[#This Row],[Hours]]*60-ResourceEffects[[#This Row],[Days]]*60*24</f>
        <v>0</v>
      </c>
      <c r="N199" s="26">
        <f>ResourceEffects[[#This Row],[Time Factor]]*TimeInterval-ResourceEffects[[#This Row],[Min]]*60-ResourceEffects[[#This Row],[Hours]]*60*60-ResourceEffects[[#This Row],[Days]]*60*60*24</f>
        <v>0</v>
      </c>
      <c r="P199" s="28">
        <f ca="1">INT(RAND()*999999999)</f>
        <v>909426462</v>
      </c>
      <c r="Q199" s="28">
        <f>_xlfn.XLOOKUP(ResourceEffects[[#This Row],[Protocol Name]],ProtocolNamesCol,ProtocolIds,"")</f>
        <v>14211</v>
      </c>
      <c r="R199" s="28">
        <f>ResourceEffects[[#This Row],[Time Factor]]</f>
        <v>0</v>
      </c>
      <c r="S199" s="28">
        <f>ResourceEffects[[#This Row],[Drone ID]]</f>
        <v>0</v>
      </c>
      <c r="T199" s="28">
        <f>_xlfn.XLOOKUP(ResourceEffects[[#This Row],[Resource Name]],ResourceNames,ResourceIds,"")</f>
        <v>3221</v>
      </c>
      <c r="U199" s="28">
        <f>_xlfn.XLOOKUP(ResourceEffects[[#This Row],[Event Type]],EventTypeNames,EventTypeIds,"")</f>
        <v>2</v>
      </c>
      <c r="V199" s="28">
        <f>IF(ResourceEffects[[#This Row],[Is Local]]="Yes",1,0)</f>
        <v>1</v>
      </c>
      <c r="W199" s="28">
        <f>IF(ResourceEffects[[#This Row],[Is Installed]]="Yes",1,0)</f>
        <v>0</v>
      </c>
      <c r="X199" s="28">
        <f>IF(ResourceEffects[[#This Row],[Status]]="Locked",1,0)</f>
        <v>0</v>
      </c>
      <c r="Y199" s="28">
        <f>IF(ResourceEffects[[#This Row],[event_type]]=1,0,1)</f>
        <v>1</v>
      </c>
      <c r="Z199" s="28">
        <f>IF(ResourceEffects[[#This Row],[Use Abundancies]]="Yes",1,0)</f>
        <v>0</v>
      </c>
      <c r="AA199" s="28">
        <f>ResourceEffects[[#This Row],[∆]]</f>
        <v>1</v>
      </c>
    </row>
    <row r="200" spans="1:27" hidden="1" x14ac:dyDescent="0.3">
      <c r="A200" s="32">
        <v>0</v>
      </c>
      <c r="B200" s="27" t="s">
        <v>116</v>
      </c>
      <c r="C200" s="26" t="s">
        <v>435</v>
      </c>
      <c r="D200" s="26">
        <v>1</v>
      </c>
      <c r="E200" s="51" t="s">
        <v>428</v>
      </c>
      <c r="F200" s="27" t="s">
        <v>298</v>
      </c>
      <c r="G200" s="26" t="str">
        <f>"No"</f>
        <v>No</v>
      </c>
      <c r="H200" s="26">
        <f>0</f>
        <v>0</v>
      </c>
      <c r="I200" s="26" t="str">
        <f>"Yes"</f>
        <v>Yes</v>
      </c>
      <c r="J200" s="26" t="str">
        <f>"No"</f>
        <v>No</v>
      </c>
      <c r="K200" s="26">
        <f>INT(ResourceEffects[[#This Row],[Time Factor]]*TimeInterval/60/60/24)</f>
        <v>0</v>
      </c>
      <c r="L200" s="26">
        <f>INT(ResourceEffects[[#This Row],[Time Factor]]*TimeInterval/60/60)-ResourceEffects[[#This Row],[Days]]*24</f>
        <v>0</v>
      </c>
      <c r="M200" s="26">
        <f>INT(ResourceEffects[[#This Row],[Time Factor]]*TimeInterval/60)-ResourceEffects[[#This Row],[Hours]]*60-ResourceEffects[[#This Row],[Days]]*60*24</f>
        <v>0</v>
      </c>
      <c r="N200" s="26">
        <f>ResourceEffects[[#This Row],[Time Factor]]*TimeInterval-ResourceEffects[[#This Row],[Min]]*60-ResourceEffects[[#This Row],[Hours]]*60*60-ResourceEffects[[#This Row],[Days]]*60*60*24</f>
        <v>0</v>
      </c>
      <c r="P200" s="28">
        <f ca="1">INT(RAND()*999999999)</f>
        <v>584216538</v>
      </c>
      <c r="Q200" s="28">
        <f>_xlfn.XLOOKUP(ResourceEffects[[#This Row],[Protocol Name]],ProtocolNamesCol,ProtocolIds,"")</f>
        <v>14211</v>
      </c>
      <c r="R200" s="28">
        <f>ResourceEffects[[#This Row],[Time Factor]]</f>
        <v>0</v>
      </c>
      <c r="S200" s="28">
        <f>ResourceEffects[[#This Row],[Drone ID]]</f>
        <v>0</v>
      </c>
      <c r="T200" s="28">
        <f>_xlfn.XLOOKUP(ResourceEffects[[#This Row],[Resource Name]],ResourceNames,ResourceIds,"")</f>
        <v>4211</v>
      </c>
      <c r="U200" s="28">
        <f>_xlfn.XLOOKUP(ResourceEffects[[#This Row],[Event Type]],EventTypeNames,EventTypeIds,"")</f>
        <v>1</v>
      </c>
      <c r="V200" s="28">
        <f>IF(ResourceEffects[[#This Row],[Is Local]]="Yes",1,0)</f>
        <v>1</v>
      </c>
      <c r="W200" s="28">
        <f>IF(ResourceEffects[[#This Row],[Is Installed]]="Yes",1,0)</f>
        <v>0</v>
      </c>
      <c r="X200" s="28">
        <f>IF(ResourceEffects[[#This Row],[Status]]="Locked",1,0)</f>
        <v>0</v>
      </c>
      <c r="Y200" s="28">
        <f>IF(ResourceEffects[[#This Row],[event_type]]=1,0,1)</f>
        <v>0</v>
      </c>
      <c r="Z200" s="28">
        <f>IF(ResourceEffects[[#This Row],[Use Abundancies]]="Yes",1,0)</f>
        <v>0</v>
      </c>
      <c r="AA200" s="28">
        <f>ResourceEffects[[#This Row],[∆]]</f>
        <v>1</v>
      </c>
    </row>
    <row r="201" spans="1:27" hidden="1" x14ac:dyDescent="0.3">
      <c r="A201" s="32">
        <v>0</v>
      </c>
      <c r="B201" s="27" t="s">
        <v>118</v>
      </c>
      <c r="C201" s="26" t="s">
        <v>436</v>
      </c>
      <c r="D201" s="26">
        <v>1</v>
      </c>
      <c r="E201" s="51" t="s">
        <v>428</v>
      </c>
      <c r="F201" s="27" t="s">
        <v>258</v>
      </c>
      <c r="G201" s="26" t="str">
        <f>"No"</f>
        <v>No</v>
      </c>
      <c r="H201" s="26">
        <f>0</f>
        <v>0</v>
      </c>
      <c r="I201" s="26" t="str">
        <f>"Yes"</f>
        <v>Yes</v>
      </c>
      <c r="J201" s="26" t="str">
        <f>"No"</f>
        <v>No</v>
      </c>
      <c r="K201" s="26">
        <f>INT(ResourceEffects[[#This Row],[Time Factor]]*TimeInterval/60/60/24)</f>
        <v>0</v>
      </c>
      <c r="L201" s="26">
        <f>INT(ResourceEffects[[#This Row],[Time Factor]]*TimeInterval/60/60)-ResourceEffects[[#This Row],[Days]]*24</f>
        <v>0</v>
      </c>
      <c r="M201" s="26">
        <f>INT(ResourceEffects[[#This Row],[Time Factor]]*TimeInterval/60)-ResourceEffects[[#This Row],[Hours]]*60-ResourceEffects[[#This Row],[Days]]*60*24</f>
        <v>0</v>
      </c>
      <c r="N201" s="26">
        <f>ResourceEffects[[#This Row],[Time Factor]]*TimeInterval-ResourceEffects[[#This Row],[Min]]*60-ResourceEffects[[#This Row],[Hours]]*60*60-ResourceEffects[[#This Row],[Days]]*60*60*24</f>
        <v>0</v>
      </c>
      <c r="P201" s="28">
        <f ca="1">INT(RAND()*999999999)</f>
        <v>836110944</v>
      </c>
      <c r="Q201" s="28">
        <f>_xlfn.XLOOKUP(ResourceEffects[[#This Row],[Protocol Name]],ProtocolNamesCol,ProtocolIds,"")</f>
        <v>14221</v>
      </c>
      <c r="R201" s="28">
        <f>ResourceEffects[[#This Row],[Time Factor]]</f>
        <v>0</v>
      </c>
      <c r="S201" s="28">
        <f>ResourceEffects[[#This Row],[Drone ID]]</f>
        <v>0</v>
      </c>
      <c r="T201" s="28">
        <f>_xlfn.XLOOKUP(ResourceEffects[[#This Row],[Resource Name]],ResourceNames,ResourceIds,"")</f>
        <v>3011</v>
      </c>
      <c r="U201" s="28">
        <f>_xlfn.XLOOKUP(ResourceEffects[[#This Row],[Event Type]],EventTypeNames,EventTypeIds,"")</f>
        <v>2</v>
      </c>
      <c r="V201" s="28">
        <f>IF(ResourceEffects[[#This Row],[Is Local]]="Yes",1,0)</f>
        <v>1</v>
      </c>
      <c r="W201" s="28">
        <f>IF(ResourceEffects[[#This Row],[Is Installed]]="Yes",1,0)</f>
        <v>0</v>
      </c>
      <c r="X201" s="28">
        <f>IF(ResourceEffects[[#This Row],[Status]]="Locked",1,0)</f>
        <v>0</v>
      </c>
      <c r="Y201" s="28">
        <f>IF(ResourceEffects[[#This Row],[event_type]]=1,0,1)</f>
        <v>1</v>
      </c>
      <c r="Z201" s="28">
        <f>IF(ResourceEffects[[#This Row],[Use Abundancies]]="Yes",1,0)</f>
        <v>0</v>
      </c>
      <c r="AA201" s="28">
        <f>ResourceEffects[[#This Row],[∆]]</f>
        <v>1</v>
      </c>
    </row>
    <row r="202" spans="1:27" hidden="1" x14ac:dyDescent="0.3">
      <c r="A202" s="32">
        <v>0</v>
      </c>
      <c r="B202" s="27" t="s">
        <v>118</v>
      </c>
      <c r="C202" s="26" t="s">
        <v>436</v>
      </c>
      <c r="D202" s="26">
        <v>1</v>
      </c>
      <c r="E202" s="51" t="s">
        <v>428</v>
      </c>
      <c r="F202" s="27" t="s">
        <v>280</v>
      </c>
      <c r="G202" s="26" t="str">
        <f>"No"</f>
        <v>No</v>
      </c>
      <c r="H202" s="26">
        <f>0</f>
        <v>0</v>
      </c>
      <c r="I202" s="26" t="str">
        <f>"Yes"</f>
        <v>Yes</v>
      </c>
      <c r="J202" s="26" t="str">
        <f>"No"</f>
        <v>No</v>
      </c>
      <c r="K202" s="26">
        <f>INT(ResourceEffects[[#This Row],[Time Factor]]*TimeInterval/60/60/24)</f>
        <v>0</v>
      </c>
      <c r="L202" s="26">
        <f>INT(ResourceEffects[[#This Row],[Time Factor]]*TimeInterval/60/60)-ResourceEffects[[#This Row],[Days]]*24</f>
        <v>0</v>
      </c>
      <c r="M202" s="26">
        <f>INT(ResourceEffects[[#This Row],[Time Factor]]*TimeInterval/60)-ResourceEffects[[#This Row],[Hours]]*60-ResourceEffects[[#This Row],[Days]]*60*24</f>
        <v>0</v>
      </c>
      <c r="N202" s="26">
        <f>ResourceEffects[[#This Row],[Time Factor]]*TimeInterval-ResourceEffects[[#This Row],[Min]]*60-ResourceEffects[[#This Row],[Hours]]*60*60-ResourceEffects[[#This Row],[Days]]*60*60*24</f>
        <v>0</v>
      </c>
      <c r="P202" s="28">
        <f ca="1">INT(RAND()*999999999)</f>
        <v>442923657</v>
      </c>
      <c r="Q202" s="28">
        <f>_xlfn.XLOOKUP(ResourceEffects[[#This Row],[Protocol Name]],ProtocolNamesCol,ProtocolIds,"")</f>
        <v>14221</v>
      </c>
      <c r="R202" s="28">
        <f>ResourceEffects[[#This Row],[Time Factor]]</f>
        <v>0</v>
      </c>
      <c r="S202" s="28">
        <f>ResourceEffects[[#This Row],[Drone ID]]</f>
        <v>0</v>
      </c>
      <c r="T202" s="28">
        <f>_xlfn.XLOOKUP(ResourceEffects[[#This Row],[Resource Name]],ResourceNames,ResourceIds,"")</f>
        <v>3311</v>
      </c>
      <c r="U202" s="28">
        <f>_xlfn.XLOOKUP(ResourceEffects[[#This Row],[Event Type]],EventTypeNames,EventTypeIds,"")</f>
        <v>2</v>
      </c>
      <c r="V202" s="28">
        <f>IF(ResourceEffects[[#This Row],[Is Local]]="Yes",1,0)</f>
        <v>1</v>
      </c>
      <c r="W202" s="28">
        <f>IF(ResourceEffects[[#This Row],[Is Installed]]="Yes",1,0)</f>
        <v>0</v>
      </c>
      <c r="X202" s="28">
        <f>IF(ResourceEffects[[#This Row],[Status]]="Locked",1,0)</f>
        <v>0</v>
      </c>
      <c r="Y202" s="28">
        <f>IF(ResourceEffects[[#This Row],[event_type]]=1,0,1)</f>
        <v>1</v>
      </c>
      <c r="Z202" s="28">
        <f>IF(ResourceEffects[[#This Row],[Use Abundancies]]="Yes",1,0)</f>
        <v>0</v>
      </c>
      <c r="AA202" s="28">
        <f>ResourceEffects[[#This Row],[∆]]</f>
        <v>1</v>
      </c>
    </row>
    <row r="203" spans="1:27" hidden="1" x14ac:dyDescent="0.3">
      <c r="A203" s="32">
        <v>0</v>
      </c>
      <c r="B203" s="27" t="s">
        <v>118</v>
      </c>
      <c r="C203" s="26" t="s">
        <v>436</v>
      </c>
      <c r="D203" s="26">
        <v>1</v>
      </c>
      <c r="E203" s="51" t="s">
        <v>428</v>
      </c>
      <c r="F203" s="27" t="s">
        <v>282</v>
      </c>
      <c r="G203" s="26" t="str">
        <f>"No"</f>
        <v>No</v>
      </c>
      <c r="H203" s="26">
        <f>0</f>
        <v>0</v>
      </c>
      <c r="I203" s="26" t="str">
        <f>"Yes"</f>
        <v>Yes</v>
      </c>
      <c r="J203" s="26" t="str">
        <f>"No"</f>
        <v>No</v>
      </c>
      <c r="K203" s="26">
        <f>INT(ResourceEffects[[#This Row],[Time Factor]]*TimeInterval/60/60/24)</f>
        <v>0</v>
      </c>
      <c r="L203" s="26">
        <f>INT(ResourceEffects[[#This Row],[Time Factor]]*TimeInterval/60/60)-ResourceEffects[[#This Row],[Days]]*24</f>
        <v>0</v>
      </c>
      <c r="M203" s="26">
        <f>INT(ResourceEffects[[#This Row],[Time Factor]]*TimeInterval/60)-ResourceEffects[[#This Row],[Hours]]*60-ResourceEffects[[#This Row],[Days]]*60*24</f>
        <v>0</v>
      </c>
      <c r="N203" s="26">
        <f>ResourceEffects[[#This Row],[Time Factor]]*TimeInterval-ResourceEffects[[#This Row],[Min]]*60-ResourceEffects[[#This Row],[Hours]]*60*60-ResourceEffects[[#This Row],[Days]]*60*60*24</f>
        <v>0</v>
      </c>
      <c r="P203" s="28">
        <f ca="1">INT(RAND()*999999999)</f>
        <v>542829802</v>
      </c>
      <c r="Q203" s="28">
        <f>_xlfn.XLOOKUP(ResourceEffects[[#This Row],[Protocol Name]],ProtocolNamesCol,ProtocolIds,"")</f>
        <v>14221</v>
      </c>
      <c r="R203" s="28">
        <f>ResourceEffects[[#This Row],[Time Factor]]</f>
        <v>0</v>
      </c>
      <c r="S203" s="28">
        <f>ResourceEffects[[#This Row],[Drone ID]]</f>
        <v>0</v>
      </c>
      <c r="T203" s="28">
        <f>_xlfn.XLOOKUP(ResourceEffects[[#This Row],[Resource Name]],ResourceNames,ResourceIds,"")</f>
        <v>3321</v>
      </c>
      <c r="U203" s="28">
        <f>_xlfn.XLOOKUP(ResourceEffects[[#This Row],[Event Type]],EventTypeNames,EventTypeIds,"")</f>
        <v>2</v>
      </c>
      <c r="V203" s="28">
        <f>IF(ResourceEffects[[#This Row],[Is Local]]="Yes",1,0)</f>
        <v>1</v>
      </c>
      <c r="W203" s="28">
        <f>IF(ResourceEffects[[#This Row],[Is Installed]]="Yes",1,0)</f>
        <v>0</v>
      </c>
      <c r="X203" s="28">
        <f>IF(ResourceEffects[[#This Row],[Status]]="Locked",1,0)</f>
        <v>0</v>
      </c>
      <c r="Y203" s="28">
        <f>IF(ResourceEffects[[#This Row],[event_type]]=1,0,1)</f>
        <v>1</v>
      </c>
      <c r="Z203" s="28">
        <f>IF(ResourceEffects[[#This Row],[Use Abundancies]]="Yes",1,0)</f>
        <v>0</v>
      </c>
      <c r="AA203" s="28">
        <f>ResourceEffects[[#This Row],[∆]]</f>
        <v>1</v>
      </c>
    </row>
    <row r="204" spans="1:27" hidden="1" x14ac:dyDescent="0.3">
      <c r="A204" s="32">
        <v>0</v>
      </c>
      <c r="B204" s="27" t="s">
        <v>118</v>
      </c>
      <c r="C204" s="26" t="s">
        <v>435</v>
      </c>
      <c r="D204" s="26">
        <v>1</v>
      </c>
      <c r="E204" s="51" t="s">
        <v>428</v>
      </c>
      <c r="F204" s="27" t="s">
        <v>300</v>
      </c>
      <c r="G204" s="26" t="str">
        <f>"No"</f>
        <v>No</v>
      </c>
      <c r="H204" s="26">
        <f>0</f>
        <v>0</v>
      </c>
      <c r="I204" s="26" t="str">
        <f>"Yes"</f>
        <v>Yes</v>
      </c>
      <c r="J204" s="26" t="str">
        <f>"No"</f>
        <v>No</v>
      </c>
      <c r="K204" s="26">
        <f>INT(ResourceEffects[[#This Row],[Time Factor]]*TimeInterval/60/60/24)</f>
        <v>0</v>
      </c>
      <c r="L204" s="26">
        <f>INT(ResourceEffects[[#This Row],[Time Factor]]*TimeInterval/60/60)-ResourceEffects[[#This Row],[Days]]*24</f>
        <v>0</v>
      </c>
      <c r="M204" s="26">
        <f>INT(ResourceEffects[[#This Row],[Time Factor]]*TimeInterval/60)-ResourceEffects[[#This Row],[Hours]]*60-ResourceEffects[[#This Row],[Days]]*60*24</f>
        <v>0</v>
      </c>
      <c r="N204" s="26">
        <f>ResourceEffects[[#This Row],[Time Factor]]*TimeInterval-ResourceEffects[[#This Row],[Min]]*60-ResourceEffects[[#This Row],[Hours]]*60*60-ResourceEffects[[#This Row],[Days]]*60*60*24</f>
        <v>0</v>
      </c>
      <c r="P204" s="28">
        <f ca="1">INT(RAND()*999999999)</f>
        <v>121884677</v>
      </c>
      <c r="Q204" s="28">
        <f>_xlfn.XLOOKUP(ResourceEffects[[#This Row],[Protocol Name]],ProtocolNamesCol,ProtocolIds,"")</f>
        <v>14221</v>
      </c>
      <c r="R204" s="28">
        <f>ResourceEffects[[#This Row],[Time Factor]]</f>
        <v>0</v>
      </c>
      <c r="S204" s="28">
        <f>ResourceEffects[[#This Row],[Drone ID]]</f>
        <v>0</v>
      </c>
      <c r="T204" s="28">
        <f>_xlfn.XLOOKUP(ResourceEffects[[#This Row],[Resource Name]],ResourceNames,ResourceIds,"")</f>
        <v>4221</v>
      </c>
      <c r="U204" s="28">
        <f>_xlfn.XLOOKUP(ResourceEffects[[#This Row],[Event Type]],EventTypeNames,EventTypeIds,"")</f>
        <v>1</v>
      </c>
      <c r="V204" s="28">
        <f>IF(ResourceEffects[[#This Row],[Is Local]]="Yes",1,0)</f>
        <v>1</v>
      </c>
      <c r="W204" s="28">
        <f>IF(ResourceEffects[[#This Row],[Is Installed]]="Yes",1,0)</f>
        <v>0</v>
      </c>
      <c r="X204" s="28">
        <f>IF(ResourceEffects[[#This Row],[Status]]="Locked",1,0)</f>
        <v>0</v>
      </c>
      <c r="Y204" s="28">
        <f>IF(ResourceEffects[[#This Row],[event_type]]=1,0,1)</f>
        <v>0</v>
      </c>
      <c r="Z204" s="28">
        <f>IF(ResourceEffects[[#This Row],[Use Abundancies]]="Yes",1,0)</f>
        <v>0</v>
      </c>
      <c r="AA204" s="28">
        <f>ResourceEffects[[#This Row],[∆]]</f>
        <v>1</v>
      </c>
    </row>
    <row r="205" spans="1:27" hidden="1" x14ac:dyDescent="0.3">
      <c r="A205" s="32">
        <v>0</v>
      </c>
      <c r="B205" s="27" t="s">
        <v>120</v>
      </c>
      <c r="C205" s="26" t="s">
        <v>436</v>
      </c>
      <c r="D205" s="26">
        <v>1</v>
      </c>
      <c r="E205" s="51" t="s">
        <v>428</v>
      </c>
      <c r="F205" s="27" t="s">
        <v>274</v>
      </c>
      <c r="G205" s="26" t="str">
        <f>"No"</f>
        <v>No</v>
      </c>
      <c r="H205" s="26">
        <f>0</f>
        <v>0</v>
      </c>
      <c r="I205" s="26" t="str">
        <f>"Yes"</f>
        <v>Yes</v>
      </c>
      <c r="J205" s="26" t="str">
        <f>"No"</f>
        <v>No</v>
      </c>
      <c r="K205" s="26">
        <f>INT(ResourceEffects[[#This Row],[Time Factor]]*TimeInterval/60/60/24)</f>
        <v>0</v>
      </c>
      <c r="L205" s="26">
        <f>INT(ResourceEffects[[#This Row],[Time Factor]]*TimeInterval/60/60)-ResourceEffects[[#This Row],[Days]]*24</f>
        <v>0</v>
      </c>
      <c r="M205" s="26">
        <f>INT(ResourceEffects[[#This Row],[Time Factor]]*TimeInterval/60)-ResourceEffects[[#This Row],[Hours]]*60-ResourceEffects[[#This Row],[Days]]*60*24</f>
        <v>0</v>
      </c>
      <c r="N205" s="26">
        <f>ResourceEffects[[#This Row],[Time Factor]]*TimeInterval-ResourceEffects[[#This Row],[Min]]*60-ResourceEffects[[#This Row],[Hours]]*60*60-ResourceEffects[[#This Row],[Days]]*60*60*24</f>
        <v>0</v>
      </c>
      <c r="P205" s="28">
        <f ca="1">INT(RAND()*999999999)</f>
        <v>550215918</v>
      </c>
      <c r="Q205" s="28">
        <f>_xlfn.XLOOKUP(ResourceEffects[[#This Row],[Protocol Name]],ProtocolNamesCol,ProtocolIds,"")</f>
        <v>14231</v>
      </c>
      <c r="R205" s="28">
        <f>ResourceEffects[[#This Row],[Time Factor]]</f>
        <v>0</v>
      </c>
      <c r="S205" s="28">
        <f>ResourceEffects[[#This Row],[Drone ID]]</f>
        <v>0</v>
      </c>
      <c r="T205" s="28">
        <f>_xlfn.XLOOKUP(ResourceEffects[[#This Row],[Resource Name]],ResourceNames,ResourceIds,"")</f>
        <v>3211</v>
      </c>
      <c r="U205" s="28">
        <f>_xlfn.XLOOKUP(ResourceEffects[[#This Row],[Event Type]],EventTypeNames,EventTypeIds,"")</f>
        <v>2</v>
      </c>
      <c r="V205" s="28">
        <f>IF(ResourceEffects[[#This Row],[Is Local]]="Yes",1,0)</f>
        <v>1</v>
      </c>
      <c r="W205" s="28">
        <f>IF(ResourceEffects[[#This Row],[Is Installed]]="Yes",1,0)</f>
        <v>0</v>
      </c>
      <c r="X205" s="28">
        <f>IF(ResourceEffects[[#This Row],[Status]]="Locked",1,0)</f>
        <v>0</v>
      </c>
      <c r="Y205" s="28">
        <f>IF(ResourceEffects[[#This Row],[event_type]]=1,0,1)</f>
        <v>1</v>
      </c>
      <c r="Z205" s="28">
        <f>IF(ResourceEffects[[#This Row],[Use Abundancies]]="Yes",1,0)</f>
        <v>0</v>
      </c>
      <c r="AA205" s="28">
        <f>ResourceEffects[[#This Row],[∆]]</f>
        <v>1</v>
      </c>
    </row>
    <row r="206" spans="1:27" hidden="1" x14ac:dyDescent="0.3">
      <c r="A206" s="32">
        <v>0</v>
      </c>
      <c r="B206" s="27" t="s">
        <v>120</v>
      </c>
      <c r="C206" s="26" t="s">
        <v>436</v>
      </c>
      <c r="D206" s="26">
        <v>1</v>
      </c>
      <c r="E206" s="51" t="s">
        <v>428</v>
      </c>
      <c r="F206" s="27" t="s">
        <v>276</v>
      </c>
      <c r="G206" s="26" t="str">
        <f>"No"</f>
        <v>No</v>
      </c>
      <c r="H206" s="26">
        <f>0</f>
        <v>0</v>
      </c>
      <c r="I206" s="26" t="str">
        <f>"Yes"</f>
        <v>Yes</v>
      </c>
      <c r="J206" s="26" t="str">
        <f>"No"</f>
        <v>No</v>
      </c>
      <c r="K206" s="26">
        <f>INT(ResourceEffects[[#This Row],[Time Factor]]*TimeInterval/60/60/24)</f>
        <v>0</v>
      </c>
      <c r="L206" s="26">
        <f>INT(ResourceEffects[[#This Row],[Time Factor]]*TimeInterval/60/60)-ResourceEffects[[#This Row],[Days]]*24</f>
        <v>0</v>
      </c>
      <c r="M206" s="26">
        <f>INT(ResourceEffects[[#This Row],[Time Factor]]*TimeInterval/60)-ResourceEffects[[#This Row],[Hours]]*60-ResourceEffects[[#This Row],[Days]]*60*24</f>
        <v>0</v>
      </c>
      <c r="N206" s="26">
        <f>ResourceEffects[[#This Row],[Time Factor]]*TimeInterval-ResourceEffects[[#This Row],[Min]]*60-ResourceEffects[[#This Row],[Hours]]*60*60-ResourceEffects[[#This Row],[Days]]*60*60*24</f>
        <v>0</v>
      </c>
      <c r="P206" s="28">
        <f ca="1">INT(RAND()*999999999)</f>
        <v>706823230</v>
      </c>
      <c r="Q206" s="28">
        <f>_xlfn.XLOOKUP(ResourceEffects[[#This Row],[Protocol Name]],ProtocolNamesCol,ProtocolIds,"")</f>
        <v>14231</v>
      </c>
      <c r="R206" s="28">
        <f>ResourceEffects[[#This Row],[Time Factor]]</f>
        <v>0</v>
      </c>
      <c r="S206" s="28">
        <f>ResourceEffects[[#This Row],[Drone ID]]</f>
        <v>0</v>
      </c>
      <c r="T206" s="28">
        <f>_xlfn.XLOOKUP(ResourceEffects[[#This Row],[Resource Name]],ResourceNames,ResourceIds,"")</f>
        <v>3221</v>
      </c>
      <c r="U206" s="28">
        <f>_xlfn.XLOOKUP(ResourceEffects[[#This Row],[Event Type]],EventTypeNames,EventTypeIds,"")</f>
        <v>2</v>
      </c>
      <c r="V206" s="28">
        <f>IF(ResourceEffects[[#This Row],[Is Local]]="Yes",1,0)</f>
        <v>1</v>
      </c>
      <c r="W206" s="28">
        <f>IF(ResourceEffects[[#This Row],[Is Installed]]="Yes",1,0)</f>
        <v>0</v>
      </c>
      <c r="X206" s="28">
        <f>IF(ResourceEffects[[#This Row],[Status]]="Locked",1,0)</f>
        <v>0</v>
      </c>
      <c r="Y206" s="28">
        <f>IF(ResourceEffects[[#This Row],[event_type]]=1,0,1)</f>
        <v>1</v>
      </c>
      <c r="Z206" s="28">
        <f>IF(ResourceEffects[[#This Row],[Use Abundancies]]="Yes",1,0)</f>
        <v>0</v>
      </c>
      <c r="AA206" s="28">
        <f>ResourceEffects[[#This Row],[∆]]</f>
        <v>1</v>
      </c>
    </row>
    <row r="207" spans="1:27" hidden="1" x14ac:dyDescent="0.3">
      <c r="A207" s="32">
        <v>0</v>
      </c>
      <c r="B207" s="27" t="s">
        <v>120</v>
      </c>
      <c r="C207" s="26" t="s">
        <v>436</v>
      </c>
      <c r="D207" s="26">
        <v>1</v>
      </c>
      <c r="E207" s="51" t="s">
        <v>428</v>
      </c>
      <c r="F207" s="27" t="s">
        <v>282</v>
      </c>
      <c r="G207" s="26" t="str">
        <f>"No"</f>
        <v>No</v>
      </c>
      <c r="H207" s="26">
        <f>0</f>
        <v>0</v>
      </c>
      <c r="I207" s="26" t="str">
        <f>"Yes"</f>
        <v>Yes</v>
      </c>
      <c r="J207" s="26" t="str">
        <f>"No"</f>
        <v>No</v>
      </c>
      <c r="K207" s="26">
        <f>INT(ResourceEffects[[#This Row],[Time Factor]]*TimeInterval/60/60/24)</f>
        <v>0</v>
      </c>
      <c r="L207" s="26">
        <f>INT(ResourceEffects[[#This Row],[Time Factor]]*TimeInterval/60/60)-ResourceEffects[[#This Row],[Days]]*24</f>
        <v>0</v>
      </c>
      <c r="M207" s="26">
        <f>INT(ResourceEffects[[#This Row],[Time Factor]]*TimeInterval/60)-ResourceEffects[[#This Row],[Hours]]*60-ResourceEffects[[#This Row],[Days]]*60*24</f>
        <v>0</v>
      </c>
      <c r="N207" s="26">
        <f>ResourceEffects[[#This Row],[Time Factor]]*TimeInterval-ResourceEffects[[#This Row],[Min]]*60-ResourceEffects[[#This Row],[Hours]]*60*60-ResourceEffects[[#This Row],[Days]]*60*60*24</f>
        <v>0</v>
      </c>
      <c r="P207" s="28">
        <f ca="1">INT(RAND()*999999999)</f>
        <v>849487124</v>
      </c>
      <c r="Q207" s="28">
        <f>_xlfn.XLOOKUP(ResourceEffects[[#This Row],[Protocol Name]],ProtocolNamesCol,ProtocolIds,"")</f>
        <v>14231</v>
      </c>
      <c r="R207" s="28">
        <f>ResourceEffects[[#This Row],[Time Factor]]</f>
        <v>0</v>
      </c>
      <c r="S207" s="28">
        <f>ResourceEffects[[#This Row],[Drone ID]]</f>
        <v>0</v>
      </c>
      <c r="T207" s="28">
        <f>_xlfn.XLOOKUP(ResourceEffects[[#This Row],[Resource Name]],ResourceNames,ResourceIds,"")</f>
        <v>3321</v>
      </c>
      <c r="U207" s="28">
        <f>_xlfn.XLOOKUP(ResourceEffects[[#This Row],[Event Type]],EventTypeNames,EventTypeIds,"")</f>
        <v>2</v>
      </c>
      <c r="V207" s="28">
        <f>IF(ResourceEffects[[#This Row],[Is Local]]="Yes",1,0)</f>
        <v>1</v>
      </c>
      <c r="W207" s="28">
        <f>IF(ResourceEffects[[#This Row],[Is Installed]]="Yes",1,0)</f>
        <v>0</v>
      </c>
      <c r="X207" s="28">
        <f>IF(ResourceEffects[[#This Row],[Status]]="Locked",1,0)</f>
        <v>0</v>
      </c>
      <c r="Y207" s="28">
        <f>IF(ResourceEffects[[#This Row],[event_type]]=1,0,1)</f>
        <v>1</v>
      </c>
      <c r="Z207" s="28">
        <f>IF(ResourceEffects[[#This Row],[Use Abundancies]]="Yes",1,0)</f>
        <v>0</v>
      </c>
      <c r="AA207" s="28">
        <f>ResourceEffects[[#This Row],[∆]]</f>
        <v>1</v>
      </c>
    </row>
    <row r="208" spans="1:27" hidden="1" x14ac:dyDescent="0.3">
      <c r="A208" s="32">
        <v>0</v>
      </c>
      <c r="B208" s="27" t="s">
        <v>120</v>
      </c>
      <c r="C208" s="26" t="s">
        <v>435</v>
      </c>
      <c r="D208" s="26">
        <v>1</v>
      </c>
      <c r="E208" s="51" t="s">
        <v>428</v>
      </c>
      <c r="F208" s="27" t="s">
        <v>302</v>
      </c>
      <c r="G208" s="26" t="str">
        <f>"No"</f>
        <v>No</v>
      </c>
      <c r="H208" s="26">
        <f>0</f>
        <v>0</v>
      </c>
      <c r="I208" s="26" t="str">
        <f>"Yes"</f>
        <v>Yes</v>
      </c>
      <c r="J208" s="26" t="str">
        <f>"No"</f>
        <v>No</v>
      </c>
      <c r="K208" s="26">
        <f>INT(ResourceEffects[[#This Row],[Time Factor]]*TimeInterval/60/60/24)</f>
        <v>0</v>
      </c>
      <c r="L208" s="26">
        <f>INT(ResourceEffects[[#This Row],[Time Factor]]*TimeInterval/60/60)-ResourceEffects[[#This Row],[Days]]*24</f>
        <v>0</v>
      </c>
      <c r="M208" s="26">
        <f>INT(ResourceEffects[[#This Row],[Time Factor]]*TimeInterval/60)-ResourceEffects[[#This Row],[Hours]]*60-ResourceEffects[[#This Row],[Days]]*60*24</f>
        <v>0</v>
      </c>
      <c r="N208" s="26">
        <f>ResourceEffects[[#This Row],[Time Factor]]*TimeInterval-ResourceEffects[[#This Row],[Min]]*60-ResourceEffects[[#This Row],[Hours]]*60*60-ResourceEffects[[#This Row],[Days]]*60*60*24</f>
        <v>0</v>
      </c>
      <c r="P208" s="28">
        <f ca="1">INT(RAND()*999999999)</f>
        <v>633944395</v>
      </c>
      <c r="Q208" s="28">
        <f>_xlfn.XLOOKUP(ResourceEffects[[#This Row],[Protocol Name]],ProtocolNamesCol,ProtocolIds,"")</f>
        <v>14231</v>
      </c>
      <c r="R208" s="28">
        <f>ResourceEffects[[#This Row],[Time Factor]]</f>
        <v>0</v>
      </c>
      <c r="S208" s="28">
        <f>ResourceEffects[[#This Row],[Drone ID]]</f>
        <v>0</v>
      </c>
      <c r="T208" s="28">
        <f>_xlfn.XLOOKUP(ResourceEffects[[#This Row],[Resource Name]],ResourceNames,ResourceIds,"")</f>
        <v>4231</v>
      </c>
      <c r="U208" s="28">
        <f>_xlfn.XLOOKUP(ResourceEffects[[#This Row],[Event Type]],EventTypeNames,EventTypeIds,"")</f>
        <v>1</v>
      </c>
      <c r="V208" s="28">
        <f>IF(ResourceEffects[[#This Row],[Is Local]]="Yes",1,0)</f>
        <v>1</v>
      </c>
      <c r="W208" s="28">
        <f>IF(ResourceEffects[[#This Row],[Is Installed]]="Yes",1,0)</f>
        <v>0</v>
      </c>
      <c r="X208" s="28">
        <f>IF(ResourceEffects[[#This Row],[Status]]="Locked",1,0)</f>
        <v>0</v>
      </c>
      <c r="Y208" s="28">
        <f>IF(ResourceEffects[[#This Row],[event_type]]=1,0,1)</f>
        <v>0</v>
      </c>
      <c r="Z208" s="28">
        <f>IF(ResourceEffects[[#This Row],[Use Abundancies]]="Yes",1,0)</f>
        <v>0</v>
      </c>
      <c r="AA208" s="28">
        <f>ResourceEffects[[#This Row],[∆]]</f>
        <v>1</v>
      </c>
    </row>
    <row r="209" spans="1:27" hidden="1" x14ac:dyDescent="0.3">
      <c r="A209" s="32">
        <v>0</v>
      </c>
      <c r="B209" s="27" t="s">
        <v>122</v>
      </c>
      <c r="C209" s="26" t="s">
        <v>436</v>
      </c>
      <c r="D209" s="26">
        <v>1</v>
      </c>
      <c r="E209" s="51" t="s">
        <v>428</v>
      </c>
      <c r="F209" s="27" t="s">
        <v>258</v>
      </c>
      <c r="G209" s="26" t="str">
        <f>"No"</f>
        <v>No</v>
      </c>
      <c r="H209" s="26">
        <f>0</f>
        <v>0</v>
      </c>
      <c r="I209" s="26" t="str">
        <f>"Yes"</f>
        <v>Yes</v>
      </c>
      <c r="J209" s="26" t="str">
        <f>"No"</f>
        <v>No</v>
      </c>
      <c r="K209" s="26">
        <f>INT(ResourceEffects[[#This Row],[Time Factor]]*TimeInterval/60/60/24)</f>
        <v>0</v>
      </c>
      <c r="L209" s="26">
        <f>INT(ResourceEffects[[#This Row],[Time Factor]]*TimeInterval/60/60)-ResourceEffects[[#This Row],[Days]]*24</f>
        <v>0</v>
      </c>
      <c r="M209" s="26">
        <f>INT(ResourceEffects[[#This Row],[Time Factor]]*TimeInterval/60)-ResourceEffects[[#This Row],[Hours]]*60-ResourceEffects[[#This Row],[Days]]*60*24</f>
        <v>0</v>
      </c>
      <c r="N209" s="26">
        <f>ResourceEffects[[#This Row],[Time Factor]]*TimeInterval-ResourceEffects[[#This Row],[Min]]*60-ResourceEffects[[#This Row],[Hours]]*60*60-ResourceEffects[[#This Row],[Days]]*60*60*24</f>
        <v>0</v>
      </c>
      <c r="P209" s="28">
        <f ca="1">INT(RAND()*999999999)</f>
        <v>852074983</v>
      </c>
      <c r="Q209" s="28">
        <f>_xlfn.XLOOKUP(ResourceEffects[[#This Row],[Protocol Name]],ProtocolNamesCol,ProtocolIds,"")</f>
        <v>14241</v>
      </c>
      <c r="R209" s="28">
        <f>ResourceEffects[[#This Row],[Time Factor]]</f>
        <v>0</v>
      </c>
      <c r="S209" s="28">
        <f>ResourceEffects[[#This Row],[Drone ID]]</f>
        <v>0</v>
      </c>
      <c r="T209" s="28">
        <f>_xlfn.XLOOKUP(ResourceEffects[[#This Row],[Resource Name]],ResourceNames,ResourceIds,"")</f>
        <v>3011</v>
      </c>
      <c r="U209" s="28">
        <f>_xlfn.XLOOKUP(ResourceEffects[[#This Row],[Event Type]],EventTypeNames,EventTypeIds,"")</f>
        <v>2</v>
      </c>
      <c r="V209" s="28">
        <f>IF(ResourceEffects[[#This Row],[Is Local]]="Yes",1,0)</f>
        <v>1</v>
      </c>
      <c r="W209" s="28">
        <f>IF(ResourceEffects[[#This Row],[Is Installed]]="Yes",1,0)</f>
        <v>0</v>
      </c>
      <c r="X209" s="28">
        <f>IF(ResourceEffects[[#This Row],[Status]]="Locked",1,0)</f>
        <v>0</v>
      </c>
      <c r="Y209" s="28">
        <f>IF(ResourceEffects[[#This Row],[event_type]]=1,0,1)</f>
        <v>1</v>
      </c>
      <c r="Z209" s="28">
        <f>IF(ResourceEffects[[#This Row],[Use Abundancies]]="Yes",1,0)</f>
        <v>0</v>
      </c>
      <c r="AA209" s="28">
        <f>ResourceEffects[[#This Row],[∆]]</f>
        <v>1</v>
      </c>
    </row>
    <row r="210" spans="1:27" hidden="1" x14ac:dyDescent="0.3">
      <c r="A210" s="32">
        <v>0</v>
      </c>
      <c r="B210" s="27" t="s">
        <v>122</v>
      </c>
      <c r="C210" s="26" t="s">
        <v>436</v>
      </c>
      <c r="D210" s="26">
        <v>1</v>
      </c>
      <c r="E210" s="51" t="s">
        <v>428</v>
      </c>
      <c r="F210" s="27" t="s">
        <v>272</v>
      </c>
      <c r="G210" s="26" t="str">
        <f>"No"</f>
        <v>No</v>
      </c>
      <c r="H210" s="26">
        <f>0</f>
        <v>0</v>
      </c>
      <c r="I210" s="26" t="str">
        <f>"Yes"</f>
        <v>Yes</v>
      </c>
      <c r="J210" s="26" t="str">
        <f>"No"</f>
        <v>No</v>
      </c>
      <c r="K210" s="26">
        <f>INT(ResourceEffects[[#This Row],[Time Factor]]*TimeInterval/60/60/24)</f>
        <v>0</v>
      </c>
      <c r="L210" s="26">
        <f>INT(ResourceEffects[[#This Row],[Time Factor]]*TimeInterval/60/60)-ResourceEffects[[#This Row],[Days]]*24</f>
        <v>0</v>
      </c>
      <c r="M210" s="26">
        <f>INT(ResourceEffects[[#This Row],[Time Factor]]*TimeInterval/60)-ResourceEffects[[#This Row],[Hours]]*60-ResourceEffects[[#This Row],[Days]]*60*24</f>
        <v>0</v>
      </c>
      <c r="N210" s="26">
        <f>ResourceEffects[[#This Row],[Time Factor]]*TimeInterval-ResourceEffects[[#This Row],[Min]]*60-ResourceEffects[[#This Row],[Hours]]*60*60-ResourceEffects[[#This Row],[Days]]*60*60*24</f>
        <v>0</v>
      </c>
      <c r="P210" s="28">
        <f ca="1">INT(RAND()*999999999)</f>
        <v>440521858</v>
      </c>
      <c r="Q210" s="28">
        <f>_xlfn.XLOOKUP(ResourceEffects[[#This Row],[Protocol Name]],ProtocolNamesCol,ProtocolIds,"")</f>
        <v>14241</v>
      </c>
      <c r="R210" s="28">
        <f>ResourceEffects[[#This Row],[Time Factor]]</f>
        <v>0</v>
      </c>
      <c r="S210" s="28">
        <f>ResourceEffects[[#This Row],[Drone ID]]</f>
        <v>0</v>
      </c>
      <c r="T210" s="28">
        <f>_xlfn.XLOOKUP(ResourceEffects[[#This Row],[Resource Name]],ResourceNames,ResourceIds,"")</f>
        <v>3201</v>
      </c>
      <c r="U210" s="28">
        <f>_xlfn.XLOOKUP(ResourceEffects[[#This Row],[Event Type]],EventTypeNames,EventTypeIds,"")</f>
        <v>2</v>
      </c>
      <c r="V210" s="28">
        <f>IF(ResourceEffects[[#This Row],[Is Local]]="Yes",1,0)</f>
        <v>1</v>
      </c>
      <c r="W210" s="28">
        <f>IF(ResourceEffects[[#This Row],[Is Installed]]="Yes",1,0)</f>
        <v>0</v>
      </c>
      <c r="X210" s="28">
        <f>IF(ResourceEffects[[#This Row],[Status]]="Locked",1,0)</f>
        <v>0</v>
      </c>
      <c r="Y210" s="28">
        <f>IF(ResourceEffects[[#This Row],[event_type]]=1,0,1)</f>
        <v>1</v>
      </c>
      <c r="Z210" s="28">
        <f>IF(ResourceEffects[[#This Row],[Use Abundancies]]="Yes",1,0)</f>
        <v>0</v>
      </c>
      <c r="AA210" s="28">
        <f>ResourceEffects[[#This Row],[∆]]</f>
        <v>1</v>
      </c>
    </row>
    <row r="211" spans="1:27" hidden="1" x14ac:dyDescent="0.3">
      <c r="A211" s="32">
        <v>0</v>
      </c>
      <c r="B211" s="27" t="s">
        <v>122</v>
      </c>
      <c r="C211" s="26" t="s">
        <v>436</v>
      </c>
      <c r="D211" s="26">
        <v>1</v>
      </c>
      <c r="E211" s="51" t="s">
        <v>428</v>
      </c>
      <c r="F211" s="27" t="s">
        <v>274</v>
      </c>
      <c r="G211" s="26" t="str">
        <f>"No"</f>
        <v>No</v>
      </c>
      <c r="H211" s="26">
        <f>0</f>
        <v>0</v>
      </c>
      <c r="I211" s="26" t="str">
        <f>"Yes"</f>
        <v>Yes</v>
      </c>
      <c r="J211" s="26" t="str">
        <f>"No"</f>
        <v>No</v>
      </c>
      <c r="K211" s="26">
        <f>INT(ResourceEffects[[#This Row],[Time Factor]]*TimeInterval/60/60/24)</f>
        <v>0</v>
      </c>
      <c r="L211" s="26">
        <f>INT(ResourceEffects[[#This Row],[Time Factor]]*TimeInterval/60/60)-ResourceEffects[[#This Row],[Days]]*24</f>
        <v>0</v>
      </c>
      <c r="M211" s="26">
        <f>INT(ResourceEffects[[#This Row],[Time Factor]]*TimeInterval/60)-ResourceEffects[[#This Row],[Hours]]*60-ResourceEffects[[#This Row],[Days]]*60*24</f>
        <v>0</v>
      </c>
      <c r="N211" s="26">
        <f>ResourceEffects[[#This Row],[Time Factor]]*TimeInterval-ResourceEffects[[#This Row],[Min]]*60-ResourceEffects[[#This Row],[Hours]]*60*60-ResourceEffects[[#This Row],[Days]]*60*60*24</f>
        <v>0</v>
      </c>
      <c r="P211" s="28">
        <f ca="1">INT(RAND()*999999999)</f>
        <v>544968387</v>
      </c>
      <c r="Q211" s="28">
        <f>_xlfn.XLOOKUP(ResourceEffects[[#This Row],[Protocol Name]],ProtocolNamesCol,ProtocolIds,"")</f>
        <v>14241</v>
      </c>
      <c r="R211" s="28">
        <f>ResourceEffects[[#This Row],[Time Factor]]</f>
        <v>0</v>
      </c>
      <c r="S211" s="28">
        <f>ResourceEffects[[#This Row],[Drone ID]]</f>
        <v>0</v>
      </c>
      <c r="T211" s="28">
        <f>_xlfn.XLOOKUP(ResourceEffects[[#This Row],[Resource Name]],ResourceNames,ResourceIds,"")</f>
        <v>3211</v>
      </c>
      <c r="U211" s="28">
        <f>_xlfn.XLOOKUP(ResourceEffects[[#This Row],[Event Type]],EventTypeNames,EventTypeIds,"")</f>
        <v>2</v>
      </c>
      <c r="V211" s="28">
        <f>IF(ResourceEffects[[#This Row],[Is Local]]="Yes",1,0)</f>
        <v>1</v>
      </c>
      <c r="W211" s="28">
        <f>IF(ResourceEffects[[#This Row],[Is Installed]]="Yes",1,0)</f>
        <v>0</v>
      </c>
      <c r="X211" s="28">
        <f>IF(ResourceEffects[[#This Row],[Status]]="Locked",1,0)</f>
        <v>0</v>
      </c>
      <c r="Y211" s="28">
        <f>IF(ResourceEffects[[#This Row],[event_type]]=1,0,1)</f>
        <v>1</v>
      </c>
      <c r="Z211" s="28">
        <f>IF(ResourceEffects[[#This Row],[Use Abundancies]]="Yes",1,0)</f>
        <v>0</v>
      </c>
      <c r="AA211" s="28">
        <f>ResourceEffects[[#This Row],[∆]]</f>
        <v>1</v>
      </c>
    </row>
    <row r="212" spans="1:27" hidden="1" x14ac:dyDescent="0.3">
      <c r="A212" s="32">
        <v>0</v>
      </c>
      <c r="B212" s="27" t="s">
        <v>122</v>
      </c>
      <c r="C212" s="26" t="s">
        <v>435</v>
      </c>
      <c r="D212" s="26">
        <v>1</v>
      </c>
      <c r="E212" s="51" t="s">
        <v>428</v>
      </c>
      <c r="F212" s="27" t="s">
        <v>304</v>
      </c>
      <c r="G212" s="26" t="str">
        <f>"No"</f>
        <v>No</v>
      </c>
      <c r="H212" s="26">
        <f>0</f>
        <v>0</v>
      </c>
      <c r="I212" s="26" t="str">
        <f>"Yes"</f>
        <v>Yes</v>
      </c>
      <c r="J212" s="26" t="str">
        <f>"No"</f>
        <v>No</v>
      </c>
      <c r="K212" s="26">
        <f>INT(ResourceEffects[[#This Row],[Time Factor]]*TimeInterval/60/60/24)</f>
        <v>0</v>
      </c>
      <c r="L212" s="26">
        <f>INT(ResourceEffects[[#This Row],[Time Factor]]*TimeInterval/60/60)-ResourceEffects[[#This Row],[Days]]*24</f>
        <v>0</v>
      </c>
      <c r="M212" s="26">
        <f>INT(ResourceEffects[[#This Row],[Time Factor]]*TimeInterval/60)-ResourceEffects[[#This Row],[Hours]]*60-ResourceEffects[[#This Row],[Days]]*60*24</f>
        <v>0</v>
      </c>
      <c r="N212" s="26">
        <f>ResourceEffects[[#This Row],[Time Factor]]*TimeInterval-ResourceEffects[[#This Row],[Min]]*60-ResourceEffects[[#This Row],[Hours]]*60*60-ResourceEffects[[#This Row],[Days]]*60*60*24</f>
        <v>0</v>
      </c>
      <c r="P212" s="28">
        <f ca="1">INT(RAND()*999999999)</f>
        <v>20656959</v>
      </c>
      <c r="Q212" s="28">
        <f>_xlfn.XLOOKUP(ResourceEffects[[#This Row],[Protocol Name]],ProtocolNamesCol,ProtocolIds,"")</f>
        <v>14241</v>
      </c>
      <c r="R212" s="28">
        <f>ResourceEffects[[#This Row],[Time Factor]]</f>
        <v>0</v>
      </c>
      <c r="S212" s="28">
        <f>ResourceEffects[[#This Row],[Drone ID]]</f>
        <v>0</v>
      </c>
      <c r="T212" s="28">
        <f>_xlfn.XLOOKUP(ResourceEffects[[#This Row],[Resource Name]],ResourceNames,ResourceIds,"")</f>
        <v>4241</v>
      </c>
      <c r="U212" s="28">
        <f>_xlfn.XLOOKUP(ResourceEffects[[#This Row],[Event Type]],EventTypeNames,EventTypeIds,"")</f>
        <v>1</v>
      </c>
      <c r="V212" s="28">
        <f>IF(ResourceEffects[[#This Row],[Is Local]]="Yes",1,0)</f>
        <v>1</v>
      </c>
      <c r="W212" s="28">
        <f>IF(ResourceEffects[[#This Row],[Is Installed]]="Yes",1,0)</f>
        <v>0</v>
      </c>
      <c r="X212" s="28">
        <f>IF(ResourceEffects[[#This Row],[Status]]="Locked",1,0)</f>
        <v>0</v>
      </c>
      <c r="Y212" s="28">
        <f>IF(ResourceEffects[[#This Row],[event_type]]=1,0,1)</f>
        <v>0</v>
      </c>
      <c r="Z212" s="28">
        <f>IF(ResourceEffects[[#This Row],[Use Abundancies]]="Yes",1,0)</f>
        <v>0</v>
      </c>
      <c r="AA212" s="28">
        <f>ResourceEffects[[#This Row],[∆]]</f>
        <v>1</v>
      </c>
    </row>
    <row r="213" spans="1:27" hidden="1" x14ac:dyDescent="0.3">
      <c r="A213" s="32">
        <v>0</v>
      </c>
      <c r="B213" s="27" t="s">
        <v>124</v>
      </c>
      <c r="C213" s="26" t="s">
        <v>436</v>
      </c>
      <c r="D213" s="26">
        <v>1</v>
      </c>
      <c r="E213" s="51" t="s">
        <v>428</v>
      </c>
      <c r="F213" s="27" t="s">
        <v>256</v>
      </c>
      <c r="G213" s="26" t="str">
        <f>"No"</f>
        <v>No</v>
      </c>
      <c r="H213" s="26">
        <f>0</f>
        <v>0</v>
      </c>
      <c r="I213" s="26" t="str">
        <f>"Yes"</f>
        <v>Yes</v>
      </c>
      <c r="J213" s="26" t="str">
        <f>"No"</f>
        <v>No</v>
      </c>
      <c r="K213" s="26">
        <f>INT(ResourceEffects[[#This Row],[Time Factor]]*TimeInterval/60/60/24)</f>
        <v>0</v>
      </c>
      <c r="L213" s="26">
        <f>INT(ResourceEffects[[#This Row],[Time Factor]]*TimeInterval/60/60)-ResourceEffects[[#This Row],[Days]]*24</f>
        <v>0</v>
      </c>
      <c r="M213" s="26">
        <f>INT(ResourceEffects[[#This Row],[Time Factor]]*TimeInterval/60)-ResourceEffects[[#This Row],[Hours]]*60-ResourceEffects[[#This Row],[Days]]*60*24</f>
        <v>0</v>
      </c>
      <c r="N213" s="26">
        <f>ResourceEffects[[#This Row],[Time Factor]]*TimeInterval-ResourceEffects[[#This Row],[Min]]*60-ResourceEffects[[#This Row],[Hours]]*60*60-ResourceEffects[[#This Row],[Days]]*60*60*24</f>
        <v>0</v>
      </c>
      <c r="P213" s="28">
        <f ca="1">INT(RAND()*999999999)</f>
        <v>629536803</v>
      </c>
      <c r="Q213" s="28">
        <f>_xlfn.XLOOKUP(ResourceEffects[[#This Row],[Protocol Name]],ProtocolNamesCol,ProtocolIds,"")</f>
        <v>14251</v>
      </c>
      <c r="R213" s="28">
        <f>ResourceEffects[[#This Row],[Time Factor]]</f>
        <v>0</v>
      </c>
      <c r="S213" s="28">
        <f>ResourceEffects[[#This Row],[Drone ID]]</f>
        <v>0</v>
      </c>
      <c r="T213" s="28">
        <f>_xlfn.XLOOKUP(ResourceEffects[[#This Row],[Resource Name]],ResourceNames,ResourceIds,"")</f>
        <v>3001</v>
      </c>
      <c r="U213" s="28">
        <f>_xlfn.XLOOKUP(ResourceEffects[[#This Row],[Event Type]],EventTypeNames,EventTypeIds,"")</f>
        <v>2</v>
      </c>
      <c r="V213" s="28">
        <f>IF(ResourceEffects[[#This Row],[Is Local]]="Yes",1,0)</f>
        <v>1</v>
      </c>
      <c r="W213" s="28">
        <f>IF(ResourceEffects[[#This Row],[Is Installed]]="Yes",1,0)</f>
        <v>0</v>
      </c>
      <c r="X213" s="28">
        <f>IF(ResourceEffects[[#This Row],[Status]]="Locked",1,0)</f>
        <v>0</v>
      </c>
      <c r="Y213" s="28">
        <f>IF(ResourceEffects[[#This Row],[event_type]]=1,0,1)</f>
        <v>1</v>
      </c>
      <c r="Z213" s="28">
        <f>IF(ResourceEffects[[#This Row],[Use Abundancies]]="Yes",1,0)</f>
        <v>0</v>
      </c>
      <c r="AA213" s="28">
        <f>ResourceEffects[[#This Row],[∆]]</f>
        <v>1</v>
      </c>
    </row>
    <row r="214" spans="1:27" hidden="1" x14ac:dyDescent="0.3">
      <c r="A214" s="32">
        <v>0</v>
      </c>
      <c r="B214" s="27" t="s">
        <v>124</v>
      </c>
      <c r="C214" s="26" t="s">
        <v>436</v>
      </c>
      <c r="D214" s="26">
        <v>1</v>
      </c>
      <c r="E214" s="51" t="s">
        <v>428</v>
      </c>
      <c r="F214" s="27" t="s">
        <v>272</v>
      </c>
      <c r="G214" s="26" t="str">
        <f>"No"</f>
        <v>No</v>
      </c>
      <c r="H214" s="26">
        <f>0</f>
        <v>0</v>
      </c>
      <c r="I214" s="26" t="str">
        <f>"Yes"</f>
        <v>Yes</v>
      </c>
      <c r="J214" s="26" t="str">
        <f>"No"</f>
        <v>No</v>
      </c>
      <c r="K214" s="26">
        <f>INT(ResourceEffects[[#This Row],[Time Factor]]*TimeInterval/60/60/24)</f>
        <v>0</v>
      </c>
      <c r="L214" s="26">
        <f>INT(ResourceEffects[[#This Row],[Time Factor]]*TimeInterval/60/60)-ResourceEffects[[#This Row],[Days]]*24</f>
        <v>0</v>
      </c>
      <c r="M214" s="26">
        <f>INT(ResourceEffects[[#This Row],[Time Factor]]*TimeInterval/60)-ResourceEffects[[#This Row],[Hours]]*60-ResourceEffects[[#This Row],[Days]]*60*24</f>
        <v>0</v>
      </c>
      <c r="N214" s="26">
        <f>ResourceEffects[[#This Row],[Time Factor]]*TimeInterval-ResourceEffects[[#This Row],[Min]]*60-ResourceEffects[[#This Row],[Hours]]*60*60-ResourceEffects[[#This Row],[Days]]*60*60*24</f>
        <v>0</v>
      </c>
      <c r="P214" s="28">
        <f ca="1">INT(RAND()*999999999)</f>
        <v>102431852</v>
      </c>
      <c r="Q214" s="28">
        <f>_xlfn.XLOOKUP(ResourceEffects[[#This Row],[Protocol Name]],ProtocolNamesCol,ProtocolIds,"")</f>
        <v>14251</v>
      </c>
      <c r="R214" s="28">
        <f>ResourceEffects[[#This Row],[Time Factor]]</f>
        <v>0</v>
      </c>
      <c r="S214" s="28">
        <f>ResourceEffects[[#This Row],[Drone ID]]</f>
        <v>0</v>
      </c>
      <c r="T214" s="28">
        <f>_xlfn.XLOOKUP(ResourceEffects[[#This Row],[Resource Name]],ResourceNames,ResourceIds,"")</f>
        <v>3201</v>
      </c>
      <c r="U214" s="28">
        <f>_xlfn.XLOOKUP(ResourceEffects[[#This Row],[Event Type]],EventTypeNames,EventTypeIds,"")</f>
        <v>2</v>
      </c>
      <c r="V214" s="28">
        <f>IF(ResourceEffects[[#This Row],[Is Local]]="Yes",1,0)</f>
        <v>1</v>
      </c>
      <c r="W214" s="28">
        <f>IF(ResourceEffects[[#This Row],[Is Installed]]="Yes",1,0)</f>
        <v>0</v>
      </c>
      <c r="X214" s="28">
        <f>IF(ResourceEffects[[#This Row],[Status]]="Locked",1,0)</f>
        <v>0</v>
      </c>
      <c r="Y214" s="28">
        <f>IF(ResourceEffects[[#This Row],[event_type]]=1,0,1)</f>
        <v>1</v>
      </c>
      <c r="Z214" s="28">
        <f>IF(ResourceEffects[[#This Row],[Use Abundancies]]="Yes",1,0)</f>
        <v>0</v>
      </c>
      <c r="AA214" s="28">
        <f>ResourceEffects[[#This Row],[∆]]</f>
        <v>1</v>
      </c>
    </row>
    <row r="215" spans="1:27" hidden="1" x14ac:dyDescent="0.3">
      <c r="A215" s="32">
        <v>0</v>
      </c>
      <c r="B215" s="27" t="s">
        <v>124</v>
      </c>
      <c r="C215" s="26" t="s">
        <v>436</v>
      </c>
      <c r="D215" s="26">
        <v>1</v>
      </c>
      <c r="E215" s="51" t="s">
        <v>428</v>
      </c>
      <c r="F215" s="27" t="s">
        <v>274</v>
      </c>
      <c r="G215" s="26" t="str">
        <f>"No"</f>
        <v>No</v>
      </c>
      <c r="H215" s="26">
        <f>0</f>
        <v>0</v>
      </c>
      <c r="I215" s="26" t="str">
        <f>"Yes"</f>
        <v>Yes</v>
      </c>
      <c r="J215" s="26" t="str">
        <f>"No"</f>
        <v>No</v>
      </c>
      <c r="K215" s="26">
        <f>INT(ResourceEffects[[#This Row],[Time Factor]]*TimeInterval/60/60/24)</f>
        <v>0</v>
      </c>
      <c r="L215" s="26">
        <f>INT(ResourceEffects[[#This Row],[Time Factor]]*TimeInterval/60/60)-ResourceEffects[[#This Row],[Days]]*24</f>
        <v>0</v>
      </c>
      <c r="M215" s="26">
        <f>INT(ResourceEffects[[#This Row],[Time Factor]]*TimeInterval/60)-ResourceEffects[[#This Row],[Hours]]*60-ResourceEffects[[#This Row],[Days]]*60*24</f>
        <v>0</v>
      </c>
      <c r="N215" s="26">
        <f>ResourceEffects[[#This Row],[Time Factor]]*TimeInterval-ResourceEffects[[#This Row],[Min]]*60-ResourceEffects[[#This Row],[Hours]]*60*60-ResourceEffects[[#This Row],[Days]]*60*60*24</f>
        <v>0</v>
      </c>
      <c r="P215" s="28">
        <f ca="1">INT(RAND()*999999999)</f>
        <v>173166624</v>
      </c>
      <c r="Q215" s="28">
        <f>_xlfn.XLOOKUP(ResourceEffects[[#This Row],[Protocol Name]],ProtocolNamesCol,ProtocolIds,"")</f>
        <v>14251</v>
      </c>
      <c r="R215" s="28">
        <f>ResourceEffects[[#This Row],[Time Factor]]</f>
        <v>0</v>
      </c>
      <c r="S215" s="28">
        <f>ResourceEffects[[#This Row],[Drone ID]]</f>
        <v>0</v>
      </c>
      <c r="T215" s="28">
        <f>_xlfn.XLOOKUP(ResourceEffects[[#This Row],[Resource Name]],ResourceNames,ResourceIds,"")</f>
        <v>3211</v>
      </c>
      <c r="U215" s="28">
        <f>_xlfn.XLOOKUP(ResourceEffects[[#This Row],[Event Type]],EventTypeNames,EventTypeIds,"")</f>
        <v>2</v>
      </c>
      <c r="V215" s="28">
        <f>IF(ResourceEffects[[#This Row],[Is Local]]="Yes",1,0)</f>
        <v>1</v>
      </c>
      <c r="W215" s="28">
        <f>IF(ResourceEffects[[#This Row],[Is Installed]]="Yes",1,0)</f>
        <v>0</v>
      </c>
      <c r="X215" s="28">
        <f>IF(ResourceEffects[[#This Row],[Status]]="Locked",1,0)</f>
        <v>0</v>
      </c>
      <c r="Y215" s="28">
        <f>IF(ResourceEffects[[#This Row],[event_type]]=1,0,1)</f>
        <v>1</v>
      </c>
      <c r="Z215" s="28">
        <f>IF(ResourceEffects[[#This Row],[Use Abundancies]]="Yes",1,0)</f>
        <v>0</v>
      </c>
      <c r="AA215" s="28">
        <f>ResourceEffects[[#This Row],[∆]]</f>
        <v>1</v>
      </c>
    </row>
    <row r="216" spans="1:27" hidden="1" x14ac:dyDescent="0.3">
      <c r="A216" s="32">
        <v>0</v>
      </c>
      <c r="B216" s="27" t="s">
        <v>124</v>
      </c>
      <c r="C216" s="26" t="s">
        <v>435</v>
      </c>
      <c r="D216" s="26">
        <v>1</v>
      </c>
      <c r="E216" s="51" t="s">
        <v>428</v>
      </c>
      <c r="F216" s="27" t="s">
        <v>306</v>
      </c>
      <c r="G216" s="26" t="str">
        <f>"No"</f>
        <v>No</v>
      </c>
      <c r="H216" s="26">
        <f>0</f>
        <v>0</v>
      </c>
      <c r="I216" s="26" t="str">
        <f>"Yes"</f>
        <v>Yes</v>
      </c>
      <c r="J216" s="26" t="str">
        <f>"No"</f>
        <v>No</v>
      </c>
      <c r="K216" s="26">
        <f>INT(ResourceEffects[[#This Row],[Time Factor]]*TimeInterval/60/60/24)</f>
        <v>0</v>
      </c>
      <c r="L216" s="26">
        <f>INT(ResourceEffects[[#This Row],[Time Factor]]*TimeInterval/60/60)-ResourceEffects[[#This Row],[Days]]*24</f>
        <v>0</v>
      </c>
      <c r="M216" s="26">
        <f>INT(ResourceEffects[[#This Row],[Time Factor]]*TimeInterval/60)-ResourceEffects[[#This Row],[Hours]]*60-ResourceEffects[[#This Row],[Days]]*60*24</f>
        <v>0</v>
      </c>
      <c r="N216" s="26">
        <f>ResourceEffects[[#This Row],[Time Factor]]*TimeInterval-ResourceEffects[[#This Row],[Min]]*60-ResourceEffects[[#This Row],[Hours]]*60*60-ResourceEffects[[#This Row],[Days]]*60*60*24</f>
        <v>0</v>
      </c>
      <c r="P216" s="28">
        <f ca="1">INT(RAND()*999999999)</f>
        <v>730491757</v>
      </c>
      <c r="Q216" s="28">
        <f>_xlfn.XLOOKUP(ResourceEffects[[#This Row],[Protocol Name]],ProtocolNamesCol,ProtocolIds,"")</f>
        <v>14251</v>
      </c>
      <c r="R216" s="28">
        <f>ResourceEffects[[#This Row],[Time Factor]]</f>
        <v>0</v>
      </c>
      <c r="S216" s="28">
        <f>ResourceEffects[[#This Row],[Drone ID]]</f>
        <v>0</v>
      </c>
      <c r="T216" s="28">
        <f>_xlfn.XLOOKUP(ResourceEffects[[#This Row],[Resource Name]],ResourceNames,ResourceIds,"")</f>
        <v>4251</v>
      </c>
      <c r="U216" s="28">
        <f>_xlfn.XLOOKUP(ResourceEffects[[#This Row],[Event Type]],EventTypeNames,EventTypeIds,"")</f>
        <v>1</v>
      </c>
      <c r="V216" s="28">
        <f>IF(ResourceEffects[[#This Row],[Is Local]]="Yes",1,0)</f>
        <v>1</v>
      </c>
      <c r="W216" s="28">
        <f>IF(ResourceEffects[[#This Row],[Is Installed]]="Yes",1,0)</f>
        <v>0</v>
      </c>
      <c r="X216" s="28">
        <f>IF(ResourceEffects[[#This Row],[Status]]="Locked",1,0)</f>
        <v>0</v>
      </c>
      <c r="Y216" s="28">
        <f>IF(ResourceEffects[[#This Row],[event_type]]=1,0,1)</f>
        <v>0</v>
      </c>
      <c r="Z216" s="28">
        <f>IF(ResourceEffects[[#This Row],[Use Abundancies]]="Yes",1,0)</f>
        <v>0</v>
      </c>
      <c r="AA216" s="28">
        <f>ResourceEffects[[#This Row],[∆]]</f>
        <v>1</v>
      </c>
    </row>
    <row r="217" spans="1:27" hidden="1" x14ac:dyDescent="0.3">
      <c r="A217" s="32">
        <v>0</v>
      </c>
      <c r="B217" s="27" t="s">
        <v>126</v>
      </c>
      <c r="C217" s="26" t="s">
        <v>436</v>
      </c>
      <c r="D217" s="26">
        <v>1</v>
      </c>
      <c r="E217" s="51" t="s">
        <v>428</v>
      </c>
      <c r="F217" s="27" t="s">
        <v>272</v>
      </c>
      <c r="G217" s="26" t="str">
        <f>"No"</f>
        <v>No</v>
      </c>
      <c r="H217" s="26">
        <f>0</f>
        <v>0</v>
      </c>
      <c r="I217" s="26" t="str">
        <f>"Yes"</f>
        <v>Yes</v>
      </c>
      <c r="J217" s="26" t="str">
        <f>"No"</f>
        <v>No</v>
      </c>
      <c r="K217" s="26">
        <f>INT(ResourceEffects[[#This Row],[Time Factor]]*TimeInterval/60/60/24)</f>
        <v>0</v>
      </c>
      <c r="L217" s="26">
        <f>INT(ResourceEffects[[#This Row],[Time Factor]]*TimeInterval/60/60)-ResourceEffects[[#This Row],[Days]]*24</f>
        <v>0</v>
      </c>
      <c r="M217" s="26">
        <f>INT(ResourceEffects[[#This Row],[Time Factor]]*TimeInterval/60)-ResourceEffects[[#This Row],[Hours]]*60-ResourceEffects[[#This Row],[Days]]*60*24</f>
        <v>0</v>
      </c>
      <c r="N217" s="26">
        <f>ResourceEffects[[#This Row],[Time Factor]]*TimeInterval-ResourceEffects[[#This Row],[Min]]*60-ResourceEffects[[#This Row],[Hours]]*60*60-ResourceEffects[[#This Row],[Days]]*60*60*24</f>
        <v>0</v>
      </c>
      <c r="P217" s="28">
        <f ca="1">INT(RAND()*999999999)</f>
        <v>787651381</v>
      </c>
      <c r="Q217" s="28">
        <f>_xlfn.XLOOKUP(ResourceEffects[[#This Row],[Protocol Name]],ProtocolNamesCol,ProtocolIds,"")</f>
        <v>14261</v>
      </c>
      <c r="R217" s="28">
        <f>ResourceEffects[[#This Row],[Time Factor]]</f>
        <v>0</v>
      </c>
      <c r="S217" s="28">
        <f>ResourceEffects[[#This Row],[Drone ID]]</f>
        <v>0</v>
      </c>
      <c r="T217" s="28">
        <f>_xlfn.XLOOKUP(ResourceEffects[[#This Row],[Resource Name]],ResourceNames,ResourceIds,"")</f>
        <v>3201</v>
      </c>
      <c r="U217" s="28">
        <f>_xlfn.XLOOKUP(ResourceEffects[[#This Row],[Event Type]],EventTypeNames,EventTypeIds,"")</f>
        <v>2</v>
      </c>
      <c r="V217" s="28">
        <f>IF(ResourceEffects[[#This Row],[Is Local]]="Yes",1,0)</f>
        <v>1</v>
      </c>
      <c r="W217" s="28">
        <f>IF(ResourceEffects[[#This Row],[Is Installed]]="Yes",1,0)</f>
        <v>0</v>
      </c>
      <c r="X217" s="28">
        <f>IF(ResourceEffects[[#This Row],[Status]]="Locked",1,0)</f>
        <v>0</v>
      </c>
      <c r="Y217" s="28">
        <f>IF(ResourceEffects[[#This Row],[event_type]]=1,0,1)</f>
        <v>1</v>
      </c>
      <c r="Z217" s="28">
        <f>IF(ResourceEffects[[#This Row],[Use Abundancies]]="Yes",1,0)</f>
        <v>0</v>
      </c>
      <c r="AA217" s="28">
        <f>ResourceEffects[[#This Row],[∆]]</f>
        <v>1</v>
      </c>
    </row>
    <row r="218" spans="1:27" hidden="1" x14ac:dyDescent="0.3">
      <c r="A218" s="32">
        <v>0</v>
      </c>
      <c r="B218" s="27" t="s">
        <v>126</v>
      </c>
      <c r="C218" s="26" t="s">
        <v>436</v>
      </c>
      <c r="D218" s="26">
        <v>2</v>
      </c>
      <c r="E218" s="51" t="s">
        <v>428</v>
      </c>
      <c r="F218" s="27" t="s">
        <v>274</v>
      </c>
      <c r="G218" s="26" t="str">
        <f>"No"</f>
        <v>No</v>
      </c>
      <c r="H218" s="26">
        <f>0</f>
        <v>0</v>
      </c>
      <c r="I218" s="26" t="str">
        <f>"Yes"</f>
        <v>Yes</v>
      </c>
      <c r="J218" s="26" t="str">
        <f>"No"</f>
        <v>No</v>
      </c>
      <c r="K218" s="26">
        <f>INT(ResourceEffects[[#This Row],[Time Factor]]*TimeInterval/60/60/24)</f>
        <v>0</v>
      </c>
      <c r="L218" s="26">
        <f>INT(ResourceEffects[[#This Row],[Time Factor]]*TimeInterval/60/60)-ResourceEffects[[#This Row],[Days]]*24</f>
        <v>0</v>
      </c>
      <c r="M218" s="26">
        <f>INT(ResourceEffects[[#This Row],[Time Factor]]*TimeInterval/60)-ResourceEffects[[#This Row],[Hours]]*60-ResourceEffects[[#This Row],[Days]]*60*24</f>
        <v>0</v>
      </c>
      <c r="N218" s="26">
        <f>ResourceEffects[[#This Row],[Time Factor]]*TimeInterval-ResourceEffects[[#This Row],[Min]]*60-ResourceEffects[[#This Row],[Hours]]*60*60-ResourceEffects[[#This Row],[Days]]*60*60*24</f>
        <v>0</v>
      </c>
      <c r="P218" s="28">
        <f ca="1">INT(RAND()*999999999)</f>
        <v>653478781</v>
      </c>
      <c r="Q218" s="28">
        <f>_xlfn.XLOOKUP(ResourceEffects[[#This Row],[Protocol Name]],ProtocolNamesCol,ProtocolIds,"")</f>
        <v>14261</v>
      </c>
      <c r="R218" s="28">
        <f>ResourceEffects[[#This Row],[Time Factor]]</f>
        <v>0</v>
      </c>
      <c r="S218" s="28">
        <f>ResourceEffects[[#This Row],[Drone ID]]</f>
        <v>0</v>
      </c>
      <c r="T218" s="28">
        <f>_xlfn.XLOOKUP(ResourceEffects[[#This Row],[Resource Name]],ResourceNames,ResourceIds,"")</f>
        <v>3211</v>
      </c>
      <c r="U218" s="28">
        <f>_xlfn.XLOOKUP(ResourceEffects[[#This Row],[Event Type]],EventTypeNames,EventTypeIds,"")</f>
        <v>2</v>
      </c>
      <c r="V218" s="28">
        <f>IF(ResourceEffects[[#This Row],[Is Local]]="Yes",1,0)</f>
        <v>1</v>
      </c>
      <c r="W218" s="28">
        <f>IF(ResourceEffects[[#This Row],[Is Installed]]="Yes",1,0)</f>
        <v>0</v>
      </c>
      <c r="X218" s="28">
        <f>IF(ResourceEffects[[#This Row],[Status]]="Locked",1,0)</f>
        <v>0</v>
      </c>
      <c r="Y218" s="28">
        <f>IF(ResourceEffects[[#This Row],[event_type]]=1,0,1)</f>
        <v>1</v>
      </c>
      <c r="Z218" s="28">
        <f>IF(ResourceEffects[[#This Row],[Use Abundancies]]="Yes",1,0)</f>
        <v>0</v>
      </c>
      <c r="AA218" s="28">
        <f>ResourceEffects[[#This Row],[∆]]</f>
        <v>2</v>
      </c>
    </row>
    <row r="219" spans="1:27" hidden="1" x14ac:dyDescent="0.3">
      <c r="A219" s="32">
        <v>0</v>
      </c>
      <c r="B219" s="27" t="s">
        <v>126</v>
      </c>
      <c r="C219" s="26" t="s">
        <v>436</v>
      </c>
      <c r="D219" s="26">
        <v>1</v>
      </c>
      <c r="E219" s="51" t="s">
        <v>428</v>
      </c>
      <c r="F219" s="27" t="s">
        <v>276</v>
      </c>
      <c r="G219" s="26" t="str">
        <f>"No"</f>
        <v>No</v>
      </c>
      <c r="H219" s="26">
        <f>0</f>
        <v>0</v>
      </c>
      <c r="I219" s="26" t="str">
        <f>"Yes"</f>
        <v>Yes</v>
      </c>
      <c r="J219" s="26" t="str">
        <f>"No"</f>
        <v>No</v>
      </c>
      <c r="K219" s="26">
        <f>INT(ResourceEffects[[#This Row],[Time Factor]]*TimeInterval/60/60/24)</f>
        <v>0</v>
      </c>
      <c r="L219" s="26">
        <f>INT(ResourceEffects[[#This Row],[Time Factor]]*TimeInterval/60/60)-ResourceEffects[[#This Row],[Days]]*24</f>
        <v>0</v>
      </c>
      <c r="M219" s="26">
        <f>INT(ResourceEffects[[#This Row],[Time Factor]]*TimeInterval/60)-ResourceEffects[[#This Row],[Hours]]*60-ResourceEffects[[#This Row],[Days]]*60*24</f>
        <v>0</v>
      </c>
      <c r="N219" s="26">
        <f>ResourceEffects[[#This Row],[Time Factor]]*TimeInterval-ResourceEffects[[#This Row],[Min]]*60-ResourceEffects[[#This Row],[Hours]]*60*60-ResourceEffects[[#This Row],[Days]]*60*60*24</f>
        <v>0</v>
      </c>
      <c r="P219" s="28">
        <f ca="1">INT(RAND()*999999999)</f>
        <v>968110429</v>
      </c>
      <c r="Q219" s="28">
        <f>_xlfn.XLOOKUP(ResourceEffects[[#This Row],[Protocol Name]],ProtocolNamesCol,ProtocolIds,"")</f>
        <v>14261</v>
      </c>
      <c r="R219" s="28">
        <f>ResourceEffects[[#This Row],[Time Factor]]</f>
        <v>0</v>
      </c>
      <c r="S219" s="28">
        <f>ResourceEffects[[#This Row],[Drone ID]]</f>
        <v>0</v>
      </c>
      <c r="T219" s="28">
        <f>_xlfn.XLOOKUP(ResourceEffects[[#This Row],[Resource Name]],ResourceNames,ResourceIds,"")</f>
        <v>3221</v>
      </c>
      <c r="U219" s="28">
        <f>_xlfn.XLOOKUP(ResourceEffects[[#This Row],[Event Type]],EventTypeNames,EventTypeIds,"")</f>
        <v>2</v>
      </c>
      <c r="V219" s="28">
        <f>IF(ResourceEffects[[#This Row],[Is Local]]="Yes",1,0)</f>
        <v>1</v>
      </c>
      <c r="W219" s="28">
        <f>IF(ResourceEffects[[#This Row],[Is Installed]]="Yes",1,0)</f>
        <v>0</v>
      </c>
      <c r="X219" s="28">
        <f>IF(ResourceEffects[[#This Row],[Status]]="Locked",1,0)</f>
        <v>0</v>
      </c>
      <c r="Y219" s="28">
        <f>IF(ResourceEffects[[#This Row],[event_type]]=1,0,1)</f>
        <v>1</v>
      </c>
      <c r="Z219" s="28">
        <f>IF(ResourceEffects[[#This Row],[Use Abundancies]]="Yes",1,0)</f>
        <v>0</v>
      </c>
      <c r="AA219" s="28">
        <f>ResourceEffects[[#This Row],[∆]]</f>
        <v>1</v>
      </c>
    </row>
    <row r="220" spans="1:27" hidden="1" x14ac:dyDescent="0.3">
      <c r="A220" s="32">
        <v>0</v>
      </c>
      <c r="B220" s="27" t="s">
        <v>126</v>
      </c>
      <c r="C220" s="26" t="s">
        <v>435</v>
      </c>
      <c r="D220" s="26">
        <v>1</v>
      </c>
      <c r="E220" s="51" t="s">
        <v>428</v>
      </c>
      <c r="F220" s="27" t="s">
        <v>308</v>
      </c>
      <c r="G220" s="26" t="str">
        <f>"No"</f>
        <v>No</v>
      </c>
      <c r="H220" s="26">
        <f>0</f>
        <v>0</v>
      </c>
      <c r="I220" s="26" t="str">
        <f>"Yes"</f>
        <v>Yes</v>
      </c>
      <c r="J220" s="26" t="str">
        <f>"No"</f>
        <v>No</v>
      </c>
      <c r="K220" s="26">
        <f>INT(ResourceEffects[[#This Row],[Time Factor]]*TimeInterval/60/60/24)</f>
        <v>0</v>
      </c>
      <c r="L220" s="26">
        <f>INT(ResourceEffects[[#This Row],[Time Factor]]*TimeInterval/60/60)-ResourceEffects[[#This Row],[Days]]*24</f>
        <v>0</v>
      </c>
      <c r="M220" s="26">
        <f>INT(ResourceEffects[[#This Row],[Time Factor]]*TimeInterval/60)-ResourceEffects[[#This Row],[Hours]]*60-ResourceEffects[[#This Row],[Days]]*60*24</f>
        <v>0</v>
      </c>
      <c r="N220" s="26">
        <f>ResourceEffects[[#This Row],[Time Factor]]*TimeInterval-ResourceEffects[[#This Row],[Min]]*60-ResourceEffects[[#This Row],[Hours]]*60*60-ResourceEffects[[#This Row],[Days]]*60*60*24</f>
        <v>0</v>
      </c>
      <c r="P220" s="28">
        <f ca="1">INT(RAND()*999999999)</f>
        <v>999044225</v>
      </c>
      <c r="Q220" s="28">
        <f>_xlfn.XLOOKUP(ResourceEffects[[#This Row],[Protocol Name]],ProtocolNamesCol,ProtocolIds,"")</f>
        <v>14261</v>
      </c>
      <c r="R220" s="28">
        <f>ResourceEffects[[#This Row],[Time Factor]]</f>
        <v>0</v>
      </c>
      <c r="S220" s="28">
        <f>ResourceEffects[[#This Row],[Drone ID]]</f>
        <v>0</v>
      </c>
      <c r="T220" s="28">
        <f>_xlfn.XLOOKUP(ResourceEffects[[#This Row],[Resource Name]],ResourceNames,ResourceIds,"")</f>
        <v>4261</v>
      </c>
      <c r="U220" s="28">
        <f>_xlfn.XLOOKUP(ResourceEffects[[#This Row],[Event Type]],EventTypeNames,EventTypeIds,"")</f>
        <v>1</v>
      </c>
      <c r="V220" s="28">
        <f>IF(ResourceEffects[[#This Row],[Is Local]]="Yes",1,0)</f>
        <v>1</v>
      </c>
      <c r="W220" s="28">
        <f>IF(ResourceEffects[[#This Row],[Is Installed]]="Yes",1,0)</f>
        <v>0</v>
      </c>
      <c r="X220" s="28">
        <f>IF(ResourceEffects[[#This Row],[Status]]="Locked",1,0)</f>
        <v>0</v>
      </c>
      <c r="Y220" s="28">
        <f>IF(ResourceEffects[[#This Row],[event_type]]=1,0,1)</f>
        <v>0</v>
      </c>
      <c r="Z220" s="28">
        <f>IF(ResourceEffects[[#This Row],[Use Abundancies]]="Yes",1,0)</f>
        <v>0</v>
      </c>
      <c r="AA220" s="28">
        <f>ResourceEffects[[#This Row],[∆]]</f>
        <v>1</v>
      </c>
    </row>
    <row r="221" spans="1:27" hidden="1" x14ac:dyDescent="0.3">
      <c r="A221" s="32">
        <v>0</v>
      </c>
      <c r="B221" s="27" t="s">
        <v>128</v>
      </c>
      <c r="C221" s="26" t="s">
        <v>436</v>
      </c>
      <c r="D221" s="26">
        <v>1</v>
      </c>
      <c r="E221" s="51" t="s">
        <v>428</v>
      </c>
      <c r="F221" s="27" t="s">
        <v>258</v>
      </c>
      <c r="G221" s="26" t="str">
        <f>"No"</f>
        <v>No</v>
      </c>
      <c r="H221" s="26">
        <f>0</f>
        <v>0</v>
      </c>
      <c r="I221" s="26" t="str">
        <f>"Yes"</f>
        <v>Yes</v>
      </c>
      <c r="J221" s="26" t="str">
        <f>"No"</f>
        <v>No</v>
      </c>
      <c r="K221" s="26">
        <f>INT(ResourceEffects[[#This Row],[Time Factor]]*TimeInterval/60/60/24)</f>
        <v>0</v>
      </c>
      <c r="L221" s="26">
        <f>INT(ResourceEffects[[#This Row],[Time Factor]]*TimeInterval/60/60)-ResourceEffects[[#This Row],[Days]]*24</f>
        <v>0</v>
      </c>
      <c r="M221" s="26">
        <f>INT(ResourceEffects[[#This Row],[Time Factor]]*TimeInterval/60)-ResourceEffects[[#This Row],[Hours]]*60-ResourceEffects[[#This Row],[Days]]*60*24</f>
        <v>0</v>
      </c>
      <c r="N221" s="26">
        <f>ResourceEffects[[#This Row],[Time Factor]]*TimeInterval-ResourceEffects[[#This Row],[Min]]*60-ResourceEffects[[#This Row],[Hours]]*60*60-ResourceEffects[[#This Row],[Days]]*60*60*24</f>
        <v>0</v>
      </c>
      <c r="P221" s="28">
        <f ca="1">INT(RAND()*999999999)</f>
        <v>422359540</v>
      </c>
      <c r="Q221" s="28">
        <f>_xlfn.XLOOKUP(ResourceEffects[[#This Row],[Protocol Name]],ProtocolNamesCol,ProtocolIds,"")</f>
        <v>14271</v>
      </c>
      <c r="R221" s="28">
        <f>ResourceEffects[[#This Row],[Time Factor]]</f>
        <v>0</v>
      </c>
      <c r="S221" s="28">
        <f>ResourceEffects[[#This Row],[Drone ID]]</f>
        <v>0</v>
      </c>
      <c r="T221" s="28">
        <f>_xlfn.XLOOKUP(ResourceEffects[[#This Row],[Resource Name]],ResourceNames,ResourceIds,"")</f>
        <v>3011</v>
      </c>
      <c r="U221" s="28">
        <f>_xlfn.XLOOKUP(ResourceEffects[[#This Row],[Event Type]],EventTypeNames,EventTypeIds,"")</f>
        <v>2</v>
      </c>
      <c r="V221" s="28">
        <f>IF(ResourceEffects[[#This Row],[Is Local]]="Yes",1,0)</f>
        <v>1</v>
      </c>
      <c r="W221" s="28">
        <f>IF(ResourceEffects[[#This Row],[Is Installed]]="Yes",1,0)</f>
        <v>0</v>
      </c>
      <c r="X221" s="28">
        <f>IF(ResourceEffects[[#This Row],[Status]]="Locked",1,0)</f>
        <v>0</v>
      </c>
      <c r="Y221" s="28">
        <f>IF(ResourceEffects[[#This Row],[event_type]]=1,0,1)</f>
        <v>1</v>
      </c>
      <c r="Z221" s="28">
        <f>IF(ResourceEffects[[#This Row],[Use Abundancies]]="Yes",1,0)</f>
        <v>0</v>
      </c>
      <c r="AA221" s="28">
        <f>ResourceEffects[[#This Row],[∆]]</f>
        <v>1</v>
      </c>
    </row>
    <row r="222" spans="1:27" hidden="1" x14ac:dyDescent="0.3">
      <c r="A222" s="32">
        <v>0</v>
      </c>
      <c r="B222" s="27" t="s">
        <v>128</v>
      </c>
      <c r="C222" s="26" t="s">
        <v>436</v>
      </c>
      <c r="D222" s="26">
        <v>2</v>
      </c>
      <c r="E222" s="51" t="s">
        <v>428</v>
      </c>
      <c r="F222" s="27" t="s">
        <v>272</v>
      </c>
      <c r="G222" s="26" t="str">
        <f>"No"</f>
        <v>No</v>
      </c>
      <c r="H222" s="26">
        <f>0</f>
        <v>0</v>
      </c>
      <c r="I222" s="26" t="str">
        <f>"Yes"</f>
        <v>Yes</v>
      </c>
      <c r="J222" s="26" t="str">
        <f>"No"</f>
        <v>No</v>
      </c>
      <c r="K222" s="26">
        <f>INT(ResourceEffects[[#This Row],[Time Factor]]*TimeInterval/60/60/24)</f>
        <v>0</v>
      </c>
      <c r="L222" s="26">
        <f>INT(ResourceEffects[[#This Row],[Time Factor]]*TimeInterval/60/60)-ResourceEffects[[#This Row],[Days]]*24</f>
        <v>0</v>
      </c>
      <c r="M222" s="26">
        <f>INT(ResourceEffects[[#This Row],[Time Factor]]*TimeInterval/60)-ResourceEffects[[#This Row],[Hours]]*60-ResourceEffects[[#This Row],[Days]]*60*24</f>
        <v>0</v>
      </c>
      <c r="N222" s="26">
        <f>ResourceEffects[[#This Row],[Time Factor]]*TimeInterval-ResourceEffects[[#This Row],[Min]]*60-ResourceEffects[[#This Row],[Hours]]*60*60-ResourceEffects[[#This Row],[Days]]*60*60*24</f>
        <v>0</v>
      </c>
      <c r="P222" s="28">
        <f ca="1">INT(RAND()*999999999)</f>
        <v>926711627</v>
      </c>
      <c r="Q222" s="28">
        <f>_xlfn.XLOOKUP(ResourceEffects[[#This Row],[Protocol Name]],ProtocolNamesCol,ProtocolIds,"")</f>
        <v>14271</v>
      </c>
      <c r="R222" s="28">
        <f>ResourceEffects[[#This Row],[Time Factor]]</f>
        <v>0</v>
      </c>
      <c r="S222" s="28">
        <f>ResourceEffects[[#This Row],[Drone ID]]</f>
        <v>0</v>
      </c>
      <c r="T222" s="28">
        <f>_xlfn.XLOOKUP(ResourceEffects[[#This Row],[Resource Name]],ResourceNames,ResourceIds,"")</f>
        <v>3201</v>
      </c>
      <c r="U222" s="28">
        <f>_xlfn.XLOOKUP(ResourceEffects[[#This Row],[Event Type]],EventTypeNames,EventTypeIds,"")</f>
        <v>2</v>
      </c>
      <c r="V222" s="28">
        <f>IF(ResourceEffects[[#This Row],[Is Local]]="Yes",1,0)</f>
        <v>1</v>
      </c>
      <c r="W222" s="28">
        <f>IF(ResourceEffects[[#This Row],[Is Installed]]="Yes",1,0)</f>
        <v>0</v>
      </c>
      <c r="X222" s="28">
        <f>IF(ResourceEffects[[#This Row],[Status]]="Locked",1,0)</f>
        <v>0</v>
      </c>
      <c r="Y222" s="28">
        <f>IF(ResourceEffects[[#This Row],[event_type]]=1,0,1)</f>
        <v>1</v>
      </c>
      <c r="Z222" s="28">
        <f>IF(ResourceEffects[[#This Row],[Use Abundancies]]="Yes",1,0)</f>
        <v>0</v>
      </c>
      <c r="AA222" s="28">
        <f>ResourceEffects[[#This Row],[∆]]</f>
        <v>2</v>
      </c>
    </row>
    <row r="223" spans="1:27" hidden="1" x14ac:dyDescent="0.3">
      <c r="A223" s="32">
        <v>0</v>
      </c>
      <c r="B223" s="27" t="s">
        <v>128</v>
      </c>
      <c r="C223" s="26" t="s">
        <v>435</v>
      </c>
      <c r="D223" s="26">
        <v>1</v>
      </c>
      <c r="E223" s="51" t="s">
        <v>428</v>
      </c>
      <c r="F223" s="27" t="s">
        <v>310</v>
      </c>
      <c r="G223" s="26" t="str">
        <f>"No"</f>
        <v>No</v>
      </c>
      <c r="H223" s="26">
        <f>0</f>
        <v>0</v>
      </c>
      <c r="I223" s="26" t="str">
        <f>"Yes"</f>
        <v>Yes</v>
      </c>
      <c r="J223" s="26" t="str">
        <f>"No"</f>
        <v>No</v>
      </c>
      <c r="K223" s="26">
        <f>INT(ResourceEffects[[#This Row],[Time Factor]]*TimeInterval/60/60/24)</f>
        <v>0</v>
      </c>
      <c r="L223" s="26">
        <f>INT(ResourceEffects[[#This Row],[Time Factor]]*TimeInterval/60/60)-ResourceEffects[[#This Row],[Days]]*24</f>
        <v>0</v>
      </c>
      <c r="M223" s="26">
        <f>INT(ResourceEffects[[#This Row],[Time Factor]]*TimeInterval/60)-ResourceEffects[[#This Row],[Hours]]*60-ResourceEffects[[#This Row],[Days]]*60*24</f>
        <v>0</v>
      </c>
      <c r="N223" s="26">
        <f>ResourceEffects[[#This Row],[Time Factor]]*TimeInterval-ResourceEffects[[#This Row],[Min]]*60-ResourceEffects[[#This Row],[Hours]]*60*60-ResourceEffects[[#This Row],[Days]]*60*60*24</f>
        <v>0</v>
      </c>
      <c r="P223" s="28">
        <f ca="1">INT(RAND()*999999999)</f>
        <v>677263544</v>
      </c>
      <c r="Q223" s="28">
        <f>_xlfn.XLOOKUP(ResourceEffects[[#This Row],[Protocol Name]],ProtocolNamesCol,ProtocolIds,"")</f>
        <v>14271</v>
      </c>
      <c r="R223" s="28">
        <f>ResourceEffects[[#This Row],[Time Factor]]</f>
        <v>0</v>
      </c>
      <c r="S223" s="28">
        <f>ResourceEffects[[#This Row],[Drone ID]]</f>
        <v>0</v>
      </c>
      <c r="T223" s="28">
        <f>_xlfn.XLOOKUP(ResourceEffects[[#This Row],[Resource Name]],ResourceNames,ResourceIds,"")</f>
        <v>4271</v>
      </c>
      <c r="U223" s="28">
        <f>_xlfn.XLOOKUP(ResourceEffects[[#This Row],[Event Type]],EventTypeNames,EventTypeIds,"")</f>
        <v>1</v>
      </c>
      <c r="V223" s="28">
        <f>IF(ResourceEffects[[#This Row],[Is Local]]="Yes",1,0)</f>
        <v>1</v>
      </c>
      <c r="W223" s="28">
        <f>IF(ResourceEffects[[#This Row],[Is Installed]]="Yes",1,0)</f>
        <v>0</v>
      </c>
      <c r="X223" s="28">
        <f>IF(ResourceEffects[[#This Row],[Status]]="Locked",1,0)</f>
        <v>0</v>
      </c>
      <c r="Y223" s="28">
        <f>IF(ResourceEffects[[#This Row],[event_type]]=1,0,1)</f>
        <v>0</v>
      </c>
      <c r="Z223" s="28">
        <f>IF(ResourceEffects[[#This Row],[Use Abundancies]]="Yes",1,0)</f>
        <v>0</v>
      </c>
      <c r="AA223" s="28">
        <f>ResourceEffects[[#This Row],[∆]]</f>
        <v>1</v>
      </c>
    </row>
    <row r="224" spans="1:27" hidden="1" x14ac:dyDescent="0.3">
      <c r="A224" s="32">
        <v>0</v>
      </c>
      <c r="B224" s="27" t="s">
        <v>130</v>
      </c>
      <c r="C224" s="26" t="s">
        <v>436</v>
      </c>
      <c r="D224" s="26">
        <v>1</v>
      </c>
      <c r="E224" s="51" t="s">
        <v>428</v>
      </c>
      <c r="F224" s="27" t="s">
        <v>268</v>
      </c>
      <c r="G224" s="26" t="str">
        <f>"No"</f>
        <v>No</v>
      </c>
      <c r="H224" s="26">
        <f>0</f>
        <v>0</v>
      </c>
      <c r="I224" s="26" t="str">
        <f>"Yes"</f>
        <v>Yes</v>
      </c>
      <c r="J224" s="26" t="str">
        <f>"No"</f>
        <v>No</v>
      </c>
      <c r="K224" s="26">
        <f>INT(ResourceEffects[[#This Row],[Time Factor]]*TimeInterval/60/60/24)</f>
        <v>0</v>
      </c>
      <c r="L224" s="26">
        <f>INT(ResourceEffects[[#This Row],[Time Factor]]*TimeInterval/60/60)-ResourceEffects[[#This Row],[Days]]*24</f>
        <v>0</v>
      </c>
      <c r="M224" s="26">
        <f>INT(ResourceEffects[[#This Row],[Time Factor]]*TimeInterval/60)-ResourceEffects[[#This Row],[Hours]]*60-ResourceEffects[[#This Row],[Days]]*60*24</f>
        <v>0</v>
      </c>
      <c r="N224" s="26">
        <f>ResourceEffects[[#This Row],[Time Factor]]*TimeInterval-ResourceEffects[[#This Row],[Min]]*60-ResourceEffects[[#This Row],[Hours]]*60*60-ResourceEffects[[#This Row],[Days]]*60*60*24</f>
        <v>0</v>
      </c>
      <c r="P224" s="28">
        <f ca="1">INT(RAND()*999999999)</f>
        <v>485727217</v>
      </c>
      <c r="Q224" s="28">
        <f>_xlfn.XLOOKUP(ResourceEffects[[#This Row],[Protocol Name]],ProtocolNamesCol,ProtocolIds,"")</f>
        <v>14281</v>
      </c>
      <c r="R224" s="28">
        <f>ResourceEffects[[#This Row],[Time Factor]]</f>
        <v>0</v>
      </c>
      <c r="S224" s="28">
        <f>ResourceEffects[[#This Row],[Drone ID]]</f>
        <v>0</v>
      </c>
      <c r="T224" s="28">
        <f>_xlfn.XLOOKUP(ResourceEffects[[#This Row],[Resource Name]],ResourceNames,ResourceIds,"")</f>
        <v>3121</v>
      </c>
      <c r="U224" s="28">
        <f>_xlfn.XLOOKUP(ResourceEffects[[#This Row],[Event Type]],EventTypeNames,EventTypeIds,"")</f>
        <v>2</v>
      </c>
      <c r="V224" s="28">
        <f>IF(ResourceEffects[[#This Row],[Is Local]]="Yes",1,0)</f>
        <v>1</v>
      </c>
      <c r="W224" s="28">
        <f>IF(ResourceEffects[[#This Row],[Is Installed]]="Yes",1,0)</f>
        <v>0</v>
      </c>
      <c r="X224" s="28">
        <f>IF(ResourceEffects[[#This Row],[Status]]="Locked",1,0)</f>
        <v>0</v>
      </c>
      <c r="Y224" s="28">
        <f>IF(ResourceEffects[[#This Row],[event_type]]=1,0,1)</f>
        <v>1</v>
      </c>
      <c r="Z224" s="28">
        <f>IF(ResourceEffects[[#This Row],[Use Abundancies]]="Yes",1,0)</f>
        <v>0</v>
      </c>
      <c r="AA224" s="28">
        <f>ResourceEffects[[#This Row],[∆]]</f>
        <v>1</v>
      </c>
    </row>
    <row r="225" spans="1:27" hidden="1" x14ac:dyDescent="0.3">
      <c r="A225" s="32">
        <v>0</v>
      </c>
      <c r="B225" s="27" t="s">
        <v>130</v>
      </c>
      <c r="C225" s="26" t="s">
        <v>436</v>
      </c>
      <c r="D225" s="26">
        <v>1</v>
      </c>
      <c r="E225" s="51" t="s">
        <v>428</v>
      </c>
      <c r="F225" s="27" t="s">
        <v>270</v>
      </c>
      <c r="G225" s="26" t="str">
        <f>"No"</f>
        <v>No</v>
      </c>
      <c r="H225" s="26">
        <f>0</f>
        <v>0</v>
      </c>
      <c r="I225" s="26" t="str">
        <f>"Yes"</f>
        <v>Yes</v>
      </c>
      <c r="J225" s="26" t="str">
        <f>"No"</f>
        <v>No</v>
      </c>
      <c r="K225" s="26">
        <f>INT(ResourceEffects[[#This Row],[Time Factor]]*TimeInterval/60/60/24)</f>
        <v>0</v>
      </c>
      <c r="L225" s="26">
        <f>INT(ResourceEffects[[#This Row],[Time Factor]]*TimeInterval/60/60)-ResourceEffects[[#This Row],[Days]]*24</f>
        <v>0</v>
      </c>
      <c r="M225" s="26">
        <f>INT(ResourceEffects[[#This Row],[Time Factor]]*TimeInterval/60)-ResourceEffects[[#This Row],[Hours]]*60-ResourceEffects[[#This Row],[Days]]*60*24</f>
        <v>0</v>
      </c>
      <c r="N225" s="26">
        <f>ResourceEffects[[#This Row],[Time Factor]]*TimeInterval-ResourceEffects[[#This Row],[Min]]*60-ResourceEffects[[#This Row],[Hours]]*60*60-ResourceEffects[[#This Row],[Days]]*60*60*24</f>
        <v>0</v>
      </c>
      <c r="P225" s="28">
        <f ca="1">INT(RAND()*999999999)</f>
        <v>451275219</v>
      </c>
      <c r="Q225" s="28">
        <f>_xlfn.XLOOKUP(ResourceEffects[[#This Row],[Protocol Name]],ProtocolNamesCol,ProtocolIds,"")</f>
        <v>14281</v>
      </c>
      <c r="R225" s="28">
        <f>ResourceEffects[[#This Row],[Time Factor]]</f>
        <v>0</v>
      </c>
      <c r="S225" s="28">
        <f>ResourceEffects[[#This Row],[Drone ID]]</f>
        <v>0</v>
      </c>
      <c r="T225" s="28">
        <f>_xlfn.XLOOKUP(ResourceEffects[[#This Row],[Resource Name]],ResourceNames,ResourceIds,"")</f>
        <v>3141</v>
      </c>
      <c r="U225" s="28">
        <f>_xlfn.XLOOKUP(ResourceEffects[[#This Row],[Event Type]],EventTypeNames,EventTypeIds,"")</f>
        <v>2</v>
      </c>
      <c r="V225" s="28">
        <f>IF(ResourceEffects[[#This Row],[Is Local]]="Yes",1,0)</f>
        <v>1</v>
      </c>
      <c r="W225" s="28">
        <f>IF(ResourceEffects[[#This Row],[Is Installed]]="Yes",1,0)</f>
        <v>0</v>
      </c>
      <c r="X225" s="28">
        <f>IF(ResourceEffects[[#This Row],[Status]]="Locked",1,0)</f>
        <v>0</v>
      </c>
      <c r="Y225" s="28">
        <f>IF(ResourceEffects[[#This Row],[event_type]]=1,0,1)</f>
        <v>1</v>
      </c>
      <c r="Z225" s="28">
        <f>IF(ResourceEffects[[#This Row],[Use Abundancies]]="Yes",1,0)</f>
        <v>0</v>
      </c>
      <c r="AA225" s="28">
        <f>ResourceEffects[[#This Row],[∆]]</f>
        <v>1</v>
      </c>
    </row>
    <row r="226" spans="1:27" hidden="1" x14ac:dyDescent="0.3">
      <c r="A226" s="32">
        <v>0</v>
      </c>
      <c r="B226" s="27" t="s">
        <v>130</v>
      </c>
      <c r="C226" s="26" t="s">
        <v>436</v>
      </c>
      <c r="D226" s="26">
        <v>2</v>
      </c>
      <c r="E226" s="51" t="s">
        <v>428</v>
      </c>
      <c r="F226" s="27" t="s">
        <v>272</v>
      </c>
      <c r="G226" s="26" t="str">
        <f>"No"</f>
        <v>No</v>
      </c>
      <c r="H226" s="26">
        <f>0</f>
        <v>0</v>
      </c>
      <c r="I226" s="26" t="str">
        <f>"Yes"</f>
        <v>Yes</v>
      </c>
      <c r="J226" s="26" t="str">
        <f>"No"</f>
        <v>No</v>
      </c>
      <c r="K226" s="26">
        <f>INT(ResourceEffects[[#This Row],[Time Factor]]*TimeInterval/60/60/24)</f>
        <v>0</v>
      </c>
      <c r="L226" s="26">
        <f>INT(ResourceEffects[[#This Row],[Time Factor]]*TimeInterval/60/60)-ResourceEffects[[#This Row],[Days]]*24</f>
        <v>0</v>
      </c>
      <c r="M226" s="26">
        <f>INT(ResourceEffects[[#This Row],[Time Factor]]*TimeInterval/60)-ResourceEffects[[#This Row],[Hours]]*60-ResourceEffects[[#This Row],[Days]]*60*24</f>
        <v>0</v>
      </c>
      <c r="N226" s="26">
        <f>ResourceEffects[[#This Row],[Time Factor]]*TimeInterval-ResourceEffects[[#This Row],[Min]]*60-ResourceEffects[[#This Row],[Hours]]*60*60-ResourceEffects[[#This Row],[Days]]*60*60*24</f>
        <v>0</v>
      </c>
      <c r="P226" s="28">
        <f ca="1">INT(RAND()*999999999)</f>
        <v>687302420</v>
      </c>
      <c r="Q226" s="28">
        <f>_xlfn.XLOOKUP(ResourceEffects[[#This Row],[Protocol Name]],ProtocolNamesCol,ProtocolIds,"")</f>
        <v>14281</v>
      </c>
      <c r="R226" s="28">
        <f>ResourceEffects[[#This Row],[Time Factor]]</f>
        <v>0</v>
      </c>
      <c r="S226" s="28">
        <f>ResourceEffects[[#This Row],[Drone ID]]</f>
        <v>0</v>
      </c>
      <c r="T226" s="28">
        <f>_xlfn.XLOOKUP(ResourceEffects[[#This Row],[Resource Name]],ResourceNames,ResourceIds,"")</f>
        <v>3201</v>
      </c>
      <c r="U226" s="28">
        <f>_xlfn.XLOOKUP(ResourceEffects[[#This Row],[Event Type]],EventTypeNames,EventTypeIds,"")</f>
        <v>2</v>
      </c>
      <c r="V226" s="28">
        <f>IF(ResourceEffects[[#This Row],[Is Local]]="Yes",1,0)</f>
        <v>1</v>
      </c>
      <c r="W226" s="28">
        <f>IF(ResourceEffects[[#This Row],[Is Installed]]="Yes",1,0)</f>
        <v>0</v>
      </c>
      <c r="X226" s="28">
        <f>IF(ResourceEffects[[#This Row],[Status]]="Locked",1,0)</f>
        <v>0</v>
      </c>
      <c r="Y226" s="28">
        <f>IF(ResourceEffects[[#This Row],[event_type]]=1,0,1)</f>
        <v>1</v>
      </c>
      <c r="Z226" s="28">
        <f>IF(ResourceEffects[[#This Row],[Use Abundancies]]="Yes",1,0)</f>
        <v>0</v>
      </c>
      <c r="AA226" s="28">
        <f>ResourceEffects[[#This Row],[∆]]</f>
        <v>2</v>
      </c>
    </row>
    <row r="227" spans="1:27" hidden="1" x14ac:dyDescent="0.3">
      <c r="A227" s="32">
        <v>0</v>
      </c>
      <c r="B227" s="27" t="s">
        <v>130</v>
      </c>
      <c r="C227" s="26" t="s">
        <v>435</v>
      </c>
      <c r="D227" s="26">
        <v>1</v>
      </c>
      <c r="E227" s="51" t="s">
        <v>428</v>
      </c>
      <c r="F227" s="27" t="s">
        <v>312</v>
      </c>
      <c r="G227" s="26" t="str">
        <f>"No"</f>
        <v>No</v>
      </c>
      <c r="H227" s="26">
        <f>0</f>
        <v>0</v>
      </c>
      <c r="I227" s="26" t="str">
        <f>"Yes"</f>
        <v>Yes</v>
      </c>
      <c r="J227" s="26" t="str">
        <f>"No"</f>
        <v>No</v>
      </c>
      <c r="K227" s="26">
        <f>INT(ResourceEffects[[#This Row],[Time Factor]]*TimeInterval/60/60/24)</f>
        <v>0</v>
      </c>
      <c r="L227" s="26">
        <f>INT(ResourceEffects[[#This Row],[Time Factor]]*TimeInterval/60/60)-ResourceEffects[[#This Row],[Days]]*24</f>
        <v>0</v>
      </c>
      <c r="M227" s="26">
        <f>INT(ResourceEffects[[#This Row],[Time Factor]]*TimeInterval/60)-ResourceEffects[[#This Row],[Hours]]*60-ResourceEffects[[#This Row],[Days]]*60*24</f>
        <v>0</v>
      </c>
      <c r="N227" s="26">
        <f>ResourceEffects[[#This Row],[Time Factor]]*TimeInterval-ResourceEffects[[#This Row],[Min]]*60-ResourceEffects[[#This Row],[Hours]]*60*60-ResourceEffects[[#This Row],[Days]]*60*60*24</f>
        <v>0</v>
      </c>
      <c r="P227" s="28">
        <f ca="1">INT(RAND()*999999999)</f>
        <v>658357684</v>
      </c>
      <c r="Q227" s="28">
        <f>_xlfn.XLOOKUP(ResourceEffects[[#This Row],[Protocol Name]],ProtocolNamesCol,ProtocolIds,"")</f>
        <v>14281</v>
      </c>
      <c r="R227" s="28">
        <f>ResourceEffects[[#This Row],[Time Factor]]</f>
        <v>0</v>
      </c>
      <c r="S227" s="28">
        <f>ResourceEffects[[#This Row],[Drone ID]]</f>
        <v>0</v>
      </c>
      <c r="T227" s="28">
        <f>_xlfn.XLOOKUP(ResourceEffects[[#This Row],[Resource Name]],ResourceNames,ResourceIds,"")</f>
        <v>4281</v>
      </c>
      <c r="U227" s="28">
        <f>_xlfn.XLOOKUP(ResourceEffects[[#This Row],[Event Type]],EventTypeNames,EventTypeIds,"")</f>
        <v>1</v>
      </c>
      <c r="V227" s="28">
        <f>IF(ResourceEffects[[#This Row],[Is Local]]="Yes",1,0)</f>
        <v>1</v>
      </c>
      <c r="W227" s="28">
        <f>IF(ResourceEffects[[#This Row],[Is Installed]]="Yes",1,0)</f>
        <v>0</v>
      </c>
      <c r="X227" s="28">
        <f>IF(ResourceEffects[[#This Row],[Status]]="Locked",1,0)</f>
        <v>0</v>
      </c>
      <c r="Y227" s="28">
        <f>IF(ResourceEffects[[#This Row],[event_type]]=1,0,1)</f>
        <v>0</v>
      </c>
      <c r="Z227" s="28">
        <f>IF(ResourceEffects[[#This Row],[Use Abundancies]]="Yes",1,0)</f>
        <v>0</v>
      </c>
      <c r="AA227" s="28">
        <f>ResourceEffects[[#This Row],[∆]]</f>
        <v>1</v>
      </c>
    </row>
    <row r="228" spans="1:27" hidden="1" x14ac:dyDescent="0.3">
      <c r="A228" s="32">
        <v>0</v>
      </c>
      <c r="B228" s="27" t="s">
        <v>134</v>
      </c>
      <c r="C228" s="26" t="s">
        <v>436</v>
      </c>
      <c r="D228" s="26">
        <v>1</v>
      </c>
      <c r="E228" s="51" t="s">
        <v>428</v>
      </c>
      <c r="F228" s="27" t="s">
        <v>258</v>
      </c>
      <c r="G228" s="26" t="str">
        <f>"No"</f>
        <v>No</v>
      </c>
      <c r="H228" s="26">
        <f>0</f>
        <v>0</v>
      </c>
      <c r="I228" s="26" t="str">
        <f>"Yes"</f>
        <v>Yes</v>
      </c>
      <c r="J228" s="26" t="str">
        <f>"No"</f>
        <v>No</v>
      </c>
      <c r="K228" s="26">
        <f>INT(ResourceEffects[[#This Row],[Time Factor]]*TimeInterval/60/60/24)</f>
        <v>0</v>
      </c>
      <c r="L228" s="26">
        <f>INT(ResourceEffects[[#This Row],[Time Factor]]*TimeInterval/60/60)-ResourceEffects[[#This Row],[Days]]*24</f>
        <v>0</v>
      </c>
      <c r="M228" s="26">
        <f>INT(ResourceEffects[[#This Row],[Time Factor]]*TimeInterval/60)-ResourceEffects[[#This Row],[Hours]]*60-ResourceEffects[[#This Row],[Days]]*60*24</f>
        <v>0</v>
      </c>
      <c r="N228" s="26">
        <f>ResourceEffects[[#This Row],[Time Factor]]*TimeInterval-ResourceEffects[[#This Row],[Min]]*60-ResourceEffects[[#This Row],[Hours]]*60*60-ResourceEffects[[#This Row],[Days]]*60*60*24</f>
        <v>0</v>
      </c>
      <c r="P228" s="28">
        <f ca="1">INT(RAND()*999999999)</f>
        <v>566436230</v>
      </c>
      <c r="Q228" s="28">
        <f>_xlfn.XLOOKUP(ResourceEffects[[#This Row],[Protocol Name]],ProtocolNamesCol,ProtocolIds,"")</f>
        <v>14311</v>
      </c>
      <c r="R228" s="28">
        <f>ResourceEffects[[#This Row],[Time Factor]]</f>
        <v>0</v>
      </c>
      <c r="S228" s="28">
        <f>ResourceEffects[[#This Row],[Drone ID]]</f>
        <v>0</v>
      </c>
      <c r="T228" s="28">
        <f>_xlfn.XLOOKUP(ResourceEffects[[#This Row],[Resource Name]],ResourceNames,ResourceIds,"")</f>
        <v>3011</v>
      </c>
      <c r="U228" s="28">
        <f>_xlfn.XLOOKUP(ResourceEffects[[#This Row],[Event Type]],EventTypeNames,EventTypeIds,"")</f>
        <v>2</v>
      </c>
      <c r="V228" s="28">
        <f>IF(ResourceEffects[[#This Row],[Is Local]]="Yes",1,0)</f>
        <v>1</v>
      </c>
      <c r="W228" s="28">
        <f>IF(ResourceEffects[[#This Row],[Is Installed]]="Yes",1,0)</f>
        <v>0</v>
      </c>
      <c r="X228" s="28">
        <f>IF(ResourceEffects[[#This Row],[Status]]="Locked",1,0)</f>
        <v>0</v>
      </c>
      <c r="Y228" s="28">
        <f>IF(ResourceEffects[[#This Row],[event_type]]=1,0,1)</f>
        <v>1</v>
      </c>
      <c r="Z228" s="28">
        <f>IF(ResourceEffects[[#This Row],[Use Abundancies]]="Yes",1,0)</f>
        <v>0</v>
      </c>
      <c r="AA228" s="28">
        <f>ResourceEffects[[#This Row],[∆]]</f>
        <v>1</v>
      </c>
    </row>
    <row r="229" spans="1:27" hidden="1" x14ac:dyDescent="0.3">
      <c r="A229" s="32">
        <v>0</v>
      </c>
      <c r="B229" s="27" t="s">
        <v>134</v>
      </c>
      <c r="C229" s="26" t="s">
        <v>436</v>
      </c>
      <c r="D229" s="26">
        <v>1</v>
      </c>
      <c r="E229" s="51" t="s">
        <v>428</v>
      </c>
      <c r="F229" s="27" t="s">
        <v>278</v>
      </c>
      <c r="G229" s="26" t="str">
        <f>"No"</f>
        <v>No</v>
      </c>
      <c r="H229" s="26">
        <f>0</f>
        <v>0</v>
      </c>
      <c r="I229" s="26" t="str">
        <f>"Yes"</f>
        <v>Yes</v>
      </c>
      <c r="J229" s="26" t="str">
        <f>"No"</f>
        <v>No</v>
      </c>
      <c r="K229" s="26">
        <f>INT(ResourceEffects[[#This Row],[Time Factor]]*TimeInterval/60/60/24)</f>
        <v>0</v>
      </c>
      <c r="L229" s="26">
        <f>INT(ResourceEffects[[#This Row],[Time Factor]]*TimeInterval/60/60)-ResourceEffects[[#This Row],[Days]]*24</f>
        <v>0</v>
      </c>
      <c r="M229" s="26">
        <f>INT(ResourceEffects[[#This Row],[Time Factor]]*TimeInterval/60)-ResourceEffects[[#This Row],[Hours]]*60-ResourceEffects[[#This Row],[Days]]*60*24</f>
        <v>0</v>
      </c>
      <c r="N229" s="26">
        <f>ResourceEffects[[#This Row],[Time Factor]]*TimeInterval-ResourceEffects[[#This Row],[Min]]*60-ResourceEffects[[#This Row],[Hours]]*60*60-ResourceEffects[[#This Row],[Days]]*60*60*24</f>
        <v>0</v>
      </c>
      <c r="P229" s="28">
        <f ca="1">INT(RAND()*999999999)</f>
        <v>511594179</v>
      </c>
      <c r="Q229" s="28">
        <f>_xlfn.XLOOKUP(ResourceEffects[[#This Row],[Protocol Name]],ProtocolNamesCol,ProtocolIds,"")</f>
        <v>14311</v>
      </c>
      <c r="R229" s="28">
        <f>ResourceEffects[[#This Row],[Time Factor]]</f>
        <v>0</v>
      </c>
      <c r="S229" s="28">
        <f>ResourceEffects[[#This Row],[Drone ID]]</f>
        <v>0</v>
      </c>
      <c r="T229" s="28">
        <f>_xlfn.XLOOKUP(ResourceEffects[[#This Row],[Resource Name]],ResourceNames,ResourceIds,"")</f>
        <v>3301</v>
      </c>
      <c r="U229" s="28">
        <f>_xlfn.XLOOKUP(ResourceEffects[[#This Row],[Event Type]],EventTypeNames,EventTypeIds,"")</f>
        <v>2</v>
      </c>
      <c r="V229" s="28">
        <f>IF(ResourceEffects[[#This Row],[Is Local]]="Yes",1,0)</f>
        <v>1</v>
      </c>
      <c r="W229" s="28">
        <f>IF(ResourceEffects[[#This Row],[Is Installed]]="Yes",1,0)</f>
        <v>0</v>
      </c>
      <c r="X229" s="28">
        <f>IF(ResourceEffects[[#This Row],[Status]]="Locked",1,0)</f>
        <v>0</v>
      </c>
      <c r="Y229" s="28">
        <f>IF(ResourceEffects[[#This Row],[event_type]]=1,0,1)</f>
        <v>1</v>
      </c>
      <c r="Z229" s="28">
        <f>IF(ResourceEffects[[#This Row],[Use Abundancies]]="Yes",1,0)</f>
        <v>0</v>
      </c>
      <c r="AA229" s="28">
        <f>ResourceEffects[[#This Row],[∆]]</f>
        <v>1</v>
      </c>
    </row>
    <row r="230" spans="1:27" hidden="1" x14ac:dyDescent="0.3">
      <c r="A230" s="32">
        <v>0</v>
      </c>
      <c r="B230" s="27" t="s">
        <v>134</v>
      </c>
      <c r="C230" s="26" t="s">
        <v>435</v>
      </c>
      <c r="D230" s="26">
        <v>1</v>
      </c>
      <c r="E230" s="51" t="s">
        <v>428</v>
      </c>
      <c r="F230" s="27" t="s">
        <v>316</v>
      </c>
      <c r="G230" s="26" t="str">
        <f>"No"</f>
        <v>No</v>
      </c>
      <c r="H230" s="26">
        <f>0</f>
        <v>0</v>
      </c>
      <c r="I230" s="26" t="str">
        <f>"Yes"</f>
        <v>Yes</v>
      </c>
      <c r="J230" s="26" t="str">
        <f>"No"</f>
        <v>No</v>
      </c>
      <c r="K230" s="26">
        <f>INT(ResourceEffects[[#This Row],[Time Factor]]*TimeInterval/60/60/24)</f>
        <v>0</v>
      </c>
      <c r="L230" s="26">
        <f>INT(ResourceEffects[[#This Row],[Time Factor]]*TimeInterval/60/60)-ResourceEffects[[#This Row],[Days]]*24</f>
        <v>0</v>
      </c>
      <c r="M230" s="26">
        <f>INT(ResourceEffects[[#This Row],[Time Factor]]*TimeInterval/60)-ResourceEffects[[#This Row],[Hours]]*60-ResourceEffects[[#This Row],[Days]]*60*24</f>
        <v>0</v>
      </c>
      <c r="N230" s="26">
        <f>ResourceEffects[[#This Row],[Time Factor]]*TimeInterval-ResourceEffects[[#This Row],[Min]]*60-ResourceEffects[[#This Row],[Hours]]*60*60-ResourceEffects[[#This Row],[Days]]*60*60*24</f>
        <v>0</v>
      </c>
      <c r="P230" s="28">
        <f ca="1">INT(RAND()*999999999)</f>
        <v>269835240</v>
      </c>
      <c r="Q230" s="28">
        <f>_xlfn.XLOOKUP(ResourceEffects[[#This Row],[Protocol Name]],ProtocolNamesCol,ProtocolIds,"")</f>
        <v>14311</v>
      </c>
      <c r="R230" s="28">
        <f>ResourceEffects[[#This Row],[Time Factor]]</f>
        <v>0</v>
      </c>
      <c r="S230" s="28">
        <f>ResourceEffects[[#This Row],[Drone ID]]</f>
        <v>0</v>
      </c>
      <c r="T230" s="28">
        <f>_xlfn.XLOOKUP(ResourceEffects[[#This Row],[Resource Name]],ResourceNames,ResourceIds,"")</f>
        <v>4311</v>
      </c>
      <c r="U230" s="28">
        <f>_xlfn.XLOOKUP(ResourceEffects[[#This Row],[Event Type]],EventTypeNames,EventTypeIds,"")</f>
        <v>1</v>
      </c>
      <c r="V230" s="28">
        <f>IF(ResourceEffects[[#This Row],[Is Local]]="Yes",1,0)</f>
        <v>1</v>
      </c>
      <c r="W230" s="28">
        <f>IF(ResourceEffects[[#This Row],[Is Installed]]="Yes",1,0)</f>
        <v>0</v>
      </c>
      <c r="X230" s="28">
        <f>IF(ResourceEffects[[#This Row],[Status]]="Locked",1,0)</f>
        <v>0</v>
      </c>
      <c r="Y230" s="28">
        <f>IF(ResourceEffects[[#This Row],[event_type]]=1,0,1)</f>
        <v>0</v>
      </c>
      <c r="Z230" s="28">
        <f>IF(ResourceEffects[[#This Row],[Use Abundancies]]="Yes",1,0)</f>
        <v>0</v>
      </c>
      <c r="AA230" s="28">
        <f>ResourceEffects[[#This Row],[∆]]</f>
        <v>1</v>
      </c>
    </row>
    <row r="231" spans="1:27" hidden="1" x14ac:dyDescent="0.3">
      <c r="A231" s="32">
        <v>0</v>
      </c>
      <c r="B231" s="27" t="s">
        <v>136</v>
      </c>
      <c r="C231" s="26" t="s">
        <v>436</v>
      </c>
      <c r="D231" s="26">
        <v>1</v>
      </c>
      <c r="E231" s="51" t="s">
        <v>428</v>
      </c>
      <c r="F231" s="27" t="s">
        <v>258</v>
      </c>
      <c r="G231" s="26" t="str">
        <f>"No"</f>
        <v>No</v>
      </c>
      <c r="H231" s="26">
        <f>0</f>
        <v>0</v>
      </c>
      <c r="I231" s="26" t="str">
        <f>"Yes"</f>
        <v>Yes</v>
      </c>
      <c r="J231" s="26" t="str">
        <f>"No"</f>
        <v>No</v>
      </c>
      <c r="K231" s="26">
        <f>INT(ResourceEffects[[#This Row],[Time Factor]]*TimeInterval/60/60/24)</f>
        <v>0</v>
      </c>
      <c r="L231" s="26">
        <f>INT(ResourceEffects[[#This Row],[Time Factor]]*TimeInterval/60/60)-ResourceEffects[[#This Row],[Days]]*24</f>
        <v>0</v>
      </c>
      <c r="M231" s="26">
        <f>INT(ResourceEffects[[#This Row],[Time Factor]]*TimeInterval/60)-ResourceEffects[[#This Row],[Hours]]*60-ResourceEffects[[#This Row],[Days]]*60*24</f>
        <v>0</v>
      </c>
      <c r="N231" s="26">
        <f>ResourceEffects[[#This Row],[Time Factor]]*TimeInterval-ResourceEffects[[#This Row],[Min]]*60-ResourceEffects[[#This Row],[Hours]]*60*60-ResourceEffects[[#This Row],[Days]]*60*60*24</f>
        <v>0</v>
      </c>
      <c r="P231" s="28">
        <f ca="1">INT(RAND()*999999999)</f>
        <v>642314028</v>
      </c>
      <c r="Q231" s="28">
        <f>_xlfn.XLOOKUP(ResourceEffects[[#This Row],[Protocol Name]],ProtocolNamesCol,ProtocolIds,"")</f>
        <v>14321</v>
      </c>
      <c r="R231" s="28">
        <f>ResourceEffects[[#This Row],[Time Factor]]</f>
        <v>0</v>
      </c>
      <c r="S231" s="28">
        <f>ResourceEffects[[#This Row],[Drone ID]]</f>
        <v>0</v>
      </c>
      <c r="T231" s="28">
        <f>_xlfn.XLOOKUP(ResourceEffects[[#This Row],[Resource Name]],ResourceNames,ResourceIds,"")</f>
        <v>3011</v>
      </c>
      <c r="U231" s="28">
        <f>_xlfn.XLOOKUP(ResourceEffects[[#This Row],[Event Type]],EventTypeNames,EventTypeIds,"")</f>
        <v>2</v>
      </c>
      <c r="V231" s="28">
        <f>IF(ResourceEffects[[#This Row],[Is Local]]="Yes",1,0)</f>
        <v>1</v>
      </c>
      <c r="W231" s="28">
        <f>IF(ResourceEffects[[#This Row],[Is Installed]]="Yes",1,0)</f>
        <v>0</v>
      </c>
      <c r="X231" s="28">
        <f>IF(ResourceEffects[[#This Row],[Status]]="Locked",1,0)</f>
        <v>0</v>
      </c>
      <c r="Y231" s="28">
        <f>IF(ResourceEffects[[#This Row],[event_type]]=1,0,1)</f>
        <v>1</v>
      </c>
      <c r="Z231" s="28">
        <f>IF(ResourceEffects[[#This Row],[Use Abundancies]]="Yes",1,0)</f>
        <v>0</v>
      </c>
      <c r="AA231" s="28">
        <f>ResourceEffects[[#This Row],[∆]]</f>
        <v>1</v>
      </c>
    </row>
    <row r="232" spans="1:27" hidden="1" x14ac:dyDescent="0.3">
      <c r="A232" s="32">
        <v>0</v>
      </c>
      <c r="B232" s="27" t="s">
        <v>136</v>
      </c>
      <c r="C232" s="26" t="s">
        <v>436</v>
      </c>
      <c r="D232" s="26">
        <v>1</v>
      </c>
      <c r="E232" s="51" t="s">
        <v>428</v>
      </c>
      <c r="F232" s="27" t="s">
        <v>278</v>
      </c>
      <c r="G232" s="26" t="str">
        <f>"No"</f>
        <v>No</v>
      </c>
      <c r="H232" s="26">
        <f>0</f>
        <v>0</v>
      </c>
      <c r="I232" s="26" t="str">
        <f>"Yes"</f>
        <v>Yes</v>
      </c>
      <c r="J232" s="26" t="str">
        <f>"No"</f>
        <v>No</v>
      </c>
      <c r="K232" s="26">
        <f>INT(ResourceEffects[[#This Row],[Time Factor]]*TimeInterval/60/60/24)</f>
        <v>0</v>
      </c>
      <c r="L232" s="26">
        <f>INT(ResourceEffects[[#This Row],[Time Factor]]*TimeInterval/60/60)-ResourceEffects[[#This Row],[Days]]*24</f>
        <v>0</v>
      </c>
      <c r="M232" s="26">
        <f>INT(ResourceEffects[[#This Row],[Time Factor]]*TimeInterval/60)-ResourceEffects[[#This Row],[Hours]]*60-ResourceEffects[[#This Row],[Days]]*60*24</f>
        <v>0</v>
      </c>
      <c r="N232" s="26">
        <f>ResourceEffects[[#This Row],[Time Factor]]*TimeInterval-ResourceEffects[[#This Row],[Min]]*60-ResourceEffects[[#This Row],[Hours]]*60*60-ResourceEffects[[#This Row],[Days]]*60*60*24</f>
        <v>0</v>
      </c>
      <c r="P232" s="28">
        <f ca="1">INT(RAND()*999999999)</f>
        <v>544128914</v>
      </c>
      <c r="Q232" s="28">
        <f>_xlfn.XLOOKUP(ResourceEffects[[#This Row],[Protocol Name]],ProtocolNamesCol,ProtocolIds,"")</f>
        <v>14321</v>
      </c>
      <c r="R232" s="28">
        <f>ResourceEffects[[#This Row],[Time Factor]]</f>
        <v>0</v>
      </c>
      <c r="S232" s="28">
        <f>ResourceEffects[[#This Row],[Drone ID]]</f>
        <v>0</v>
      </c>
      <c r="T232" s="28">
        <f>_xlfn.XLOOKUP(ResourceEffects[[#This Row],[Resource Name]],ResourceNames,ResourceIds,"")</f>
        <v>3301</v>
      </c>
      <c r="U232" s="28">
        <f>_xlfn.XLOOKUP(ResourceEffects[[#This Row],[Event Type]],EventTypeNames,EventTypeIds,"")</f>
        <v>2</v>
      </c>
      <c r="V232" s="28">
        <f>IF(ResourceEffects[[#This Row],[Is Local]]="Yes",1,0)</f>
        <v>1</v>
      </c>
      <c r="W232" s="28">
        <f>IF(ResourceEffects[[#This Row],[Is Installed]]="Yes",1,0)</f>
        <v>0</v>
      </c>
      <c r="X232" s="28">
        <f>IF(ResourceEffects[[#This Row],[Status]]="Locked",1,0)</f>
        <v>0</v>
      </c>
      <c r="Y232" s="28">
        <f>IF(ResourceEffects[[#This Row],[event_type]]=1,0,1)</f>
        <v>1</v>
      </c>
      <c r="Z232" s="28">
        <f>IF(ResourceEffects[[#This Row],[Use Abundancies]]="Yes",1,0)</f>
        <v>0</v>
      </c>
      <c r="AA232" s="28">
        <f>ResourceEffects[[#This Row],[∆]]</f>
        <v>1</v>
      </c>
    </row>
    <row r="233" spans="1:27" hidden="1" x14ac:dyDescent="0.3">
      <c r="A233" s="32">
        <v>0</v>
      </c>
      <c r="B233" s="27" t="s">
        <v>136</v>
      </c>
      <c r="C233" s="26" t="s">
        <v>435</v>
      </c>
      <c r="D233" s="26">
        <v>1</v>
      </c>
      <c r="E233" s="51" t="s">
        <v>428</v>
      </c>
      <c r="F233" s="27" t="s">
        <v>318</v>
      </c>
      <c r="G233" s="26" t="str">
        <f>"No"</f>
        <v>No</v>
      </c>
      <c r="H233" s="26">
        <f>0</f>
        <v>0</v>
      </c>
      <c r="I233" s="26" t="str">
        <f>"Yes"</f>
        <v>Yes</v>
      </c>
      <c r="J233" s="26" t="str">
        <f>"No"</f>
        <v>No</v>
      </c>
      <c r="K233" s="26">
        <f>INT(ResourceEffects[[#This Row],[Time Factor]]*TimeInterval/60/60/24)</f>
        <v>0</v>
      </c>
      <c r="L233" s="26">
        <f>INT(ResourceEffects[[#This Row],[Time Factor]]*TimeInterval/60/60)-ResourceEffects[[#This Row],[Days]]*24</f>
        <v>0</v>
      </c>
      <c r="M233" s="26">
        <f>INT(ResourceEffects[[#This Row],[Time Factor]]*TimeInterval/60)-ResourceEffects[[#This Row],[Hours]]*60-ResourceEffects[[#This Row],[Days]]*60*24</f>
        <v>0</v>
      </c>
      <c r="N233" s="26">
        <f>ResourceEffects[[#This Row],[Time Factor]]*TimeInterval-ResourceEffects[[#This Row],[Min]]*60-ResourceEffects[[#This Row],[Hours]]*60*60-ResourceEffects[[#This Row],[Days]]*60*60*24</f>
        <v>0</v>
      </c>
      <c r="P233" s="28">
        <f ca="1">INT(RAND()*999999999)</f>
        <v>685821581</v>
      </c>
      <c r="Q233" s="28">
        <f>_xlfn.XLOOKUP(ResourceEffects[[#This Row],[Protocol Name]],ProtocolNamesCol,ProtocolIds,"")</f>
        <v>14321</v>
      </c>
      <c r="R233" s="28">
        <f>ResourceEffects[[#This Row],[Time Factor]]</f>
        <v>0</v>
      </c>
      <c r="S233" s="28">
        <f>ResourceEffects[[#This Row],[Drone ID]]</f>
        <v>0</v>
      </c>
      <c r="T233" s="28">
        <f>_xlfn.XLOOKUP(ResourceEffects[[#This Row],[Resource Name]],ResourceNames,ResourceIds,"")</f>
        <v>4321</v>
      </c>
      <c r="U233" s="28">
        <f>_xlfn.XLOOKUP(ResourceEffects[[#This Row],[Event Type]],EventTypeNames,EventTypeIds,"")</f>
        <v>1</v>
      </c>
      <c r="V233" s="28">
        <f>IF(ResourceEffects[[#This Row],[Is Local]]="Yes",1,0)</f>
        <v>1</v>
      </c>
      <c r="W233" s="28">
        <f>IF(ResourceEffects[[#This Row],[Is Installed]]="Yes",1,0)</f>
        <v>0</v>
      </c>
      <c r="X233" s="28">
        <f>IF(ResourceEffects[[#This Row],[Status]]="Locked",1,0)</f>
        <v>0</v>
      </c>
      <c r="Y233" s="28">
        <f>IF(ResourceEffects[[#This Row],[event_type]]=1,0,1)</f>
        <v>0</v>
      </c>
      <c r="Z233" s="28">
        <f>IF(ResourceEffects[[#This Row],[Use Abundancies]]="Yes",1,0)</f>
        <v>0</v>
      </c>
      <c r="AA233" s="28">
        <f>ResourceEffects[[#This Row],[∆]]</f>
        <v>1</v>
      </c>
    </row>
    <row r="234" spans="1:27" hidden="1" x14ac:dyDescent="0.3">
      <c r="A234" s="32">
        <v>0</v>
      </c>
      <c r="B234" s="27" t="s">
        <v>138</v>
      </c>
      <c r="C234" s="26" t="s">
        <v>436</v>
      </c>
      <c r="D234" s="26">
        <v>1</v>
      </c>
      <c r="E234" s="51" t="s">
        <v>428</v>
      </c>
      <c r="F234" s="27" t="s">
        <v>278</v>
      </c>
      <c r="G234" s="26" t="str">
        <f>"No"</f>
        <v>No</v>
      </c>
      <c r="H234" s="26">
        <f>0</f>
        <v>0</v>
      </c>
      <c r="I234" s="26" t="str">
        <f>"Yes"</f>
        <v>Yes</v>
      </c>
      <c r="J234" s="26" t="str">
        <f>"No"</f>
        <v>No</v>
      </c>
      <c r="K234" s="26">
        <f>INT(ResourceEffects[[#This Row],[Time Factor]]*TimeInterval/60/60/24)</f>
        <v>0</v>
      </c>
      <c r="L234" s="26">
        <f>INT(ResourceEffects[[#This Row],[Time Factor]]*TimeInterval/60/60)-ResourceEffects[[#This Row],[Days]]*24</f>
        <v>0</v>
      </c>
      <c r="M234" s="26">
        <f>INT(ResourceEffects[[#This Row],[Time Factor]]*TimeInterval/60)-ResourceEffects[[#This Row],[Hours]]*60-ResourceEffects[[#This Row],[Days]]*60*24</f>
        <v>0</v>
      </c>
      <c r="N234" s="26">
        <f>ResourceEffects[[#This Row],[Time Factor]]*TimeInterval-ResourceEffects[[#This Row],[Min]]*60-ResourceEffects[[#This Row],[Hours]]*60*60-ResourceEffects[[#This Row],[Days]]*60*60*24</f>
        <v>0</v>
      </c>
      <c r="P234" s="28">
        <f ca="1">INT(RAND()*999999999)</f>
        <v>449922364</v>
      </c>
      <c r="Q234" s="28">
        <f>_xlfn.XLOOKUP(ResourceEffects[[#This Row],[Protocol Name]],ProtocolNamesCol,ProtocolIds,"")</f>
        <v>14401</v>
      </c>
      <c r="R234" s="28">
        <f>ResourceEffects[[#This Row],[Time Factor]]</f>
        <v>0</v>
      </c>
      <c r="S234" s="28">
        <f>ResourceEffects[[#This Row],[Drone ID]]</f>
        <v>0</v>
      </c>
      <c r="T234" s="28">
        <f>_xlfn.XLOOKUP(ResourceEffects[[#This Row],[Resource Name]],ResourceNames,ResourceIds,"")</f>
        <v>3301</v>
      </c>
      <c r="U234" s="28">
        <f>_xlfn.XLOOKUP(ResourceEffects[[#This Row],[Event Type]],EventTypeNames,EventTypeIds,"")</f>
        <v>2</v>
      </c>
      <c r="V234" s="28">
        <f>IF(ResourceEffects[[#This Row],[Is Local]]="Yes",1,0)</f>
        <v>1</v>
      </c>
      <c r="W234" s="28">
        <f>IF(ResourceEffects[[#This Row],[Is Installed]]="Yes",1,0)</f>
        <v>0</v>
      </c>
      <c r="X234" s="28">
        <f>IF(ResourceEffects[[#This Row],[Status]]="Locked",1,0)</f>
        <v>0</v>
      </c>
      <c r="Y234" s="28">
        <f>IF(ResourceEffects[[#This Row],[event_type]]=1,0,1)</f>
        <v>1</v>
      </c>
      <c r="Z234" s="28">
        <f>IF(ResourceEffects[[#This Row],[Use Abundancies]]="Yes",1,0)</f>
        <v>0</v>
      </c>
      <c r="AA234" s="28">
        <f>ResourceEffects[[#This Row],[∆]]</f>
        <v>1</v>
      </c>
    </row>
    <row r="235" spans="1:27" hidden="1" x14ac:dyDescent="0.3">
      <c r="A235" s="32">
        <v>0</v>
      </c>
      <c r="B235" s="27" t="s">
        <v>138</v>
      </c>
      <c r="C235" s="26" t="s">
        <v>436</v>
      </c>
      <c r="D235" s="26">
        <v>1</v>
      </c>
      <c r="E235" s="51" t="s">
        <v>428</v>
      </c>
      <c r="F235" s="27" t="s">
        <v>280</v>
      </c>
      <c r="G235" s="26" t="str">
        <f>"No"</f>
        <v>No</v>
      </c>
      <c r="H235" s="26">
        <f>0</f>
        <v>0</v>
      </c>
      <c r="I235" s="26" t="str">
        <f>"Yes"</f>
        <v>Yes</v>
      </c>
      <c r="J235" s="26" t="str">
        <f>"No"</f>
        <v>No</v>
      </c>
      <c r="K235" s="26">
        <f>INT(ResourceEffects[[#This Row],[Time Factor]]*TimeInterval/60/60/24)</f>
        <v>0</v>
      </c>
      <c r="L235" s="26">
        <f>INT(ResourceEffects[[#This Row],[Time Factor]]*TimeInterval/60/60)-ResourceEffects[[#This Row],[Days]]*24</f>
        <v>0</v>
      </c>
      <c r="M235" s="26">
        <f>INT(ResourceEffects[[#This Row],[Time Factor]]*TimeInterval/60)-ResourceEffects[[#This Row],[Hours]]*60-ResourceEffects[[#This Row],[Days]]*60*24</f>
        <v>0</v>
      </c>
      <c r="N235" s="26">
        <f>ResourceEffects[[#This Row],[Time Factor]]*TimeInterval-ResourceEffects[[#This Row],[Min]]*60-ResourceEffects[[#This Row],[Hours]]*60*60-ResourceEffects[[#This Row],[Days]]*60*60*24</f>
        <v>0</v>
      </c>
      <c r="P235" s="28">
        <f ca="1">INT(RAND()*999999999)</f>
        <v>799112095</v>
      </c>
      <c r="Q235" s="28">
        <f>_xlfn.XLOOKUP(ResourceEffects[[#This Row],[Protocol Name]],ProtocolNamesCol,ProtocolIds,"")</f>
        <v>14401</v>
      </c>
      <c r="R235" s="28">
        <f>ResourceEffects[[#This Row],[Time Factor]]</f>
        <v>0</v>
      </c>
      <c r="S235" s="28">
        <f>ResourceEffects[[#This Row],[Drone ID]]</f>
        <v>0</v>
      </c>
      <c r="T235" s="28">
        <f>_xlfn.XLOOKUP(ResourceEffects[[#This Row],[Resource Name]],ResourceNames,ResourceIds,"")</f>
        <v>3311</v>
      </c>
      <c r="U235" s="28">
        <f>_xlfn.XLOOKUP(ResourceEffects[[#This Row],[Event Type]],EventTypeNames,EventTypeIds,"")</f>
        <v>2</v>
      </c>
      <c r="V235" s="28">
        <f>IF(ResourceEffects[[#This Row],[Is Local]]="Yes",1,0)</f>
        <v>1</v>
      </c>
      <c r="W235" s="28">
        <f>IF(ResourceEffects[[#This Row],[Is Installed]]="Yes",1,0)</f>
        <v>0</v>
      </c>
      <c r="X235" s="28">
        <f>IF(ResourceEffects[[#This Row],[Status]]="Locked",1,0)</f>
        <v>0</v>
      </c>
      <c r="Y235" s="28">
        <f>IF(ResourceEffects[[#This Row],[event_type]]=1,0,1)</f>
        <v>1</v>
      </c>
      <c r="Z235" s="28">
        <f>IF(ResourceEffects[[#This Row],[Use Abundancies]]="Yes",1,0)</f>
        <v>0</v>
      </c>
      <c r="AA235" s="28">
        <f>ResourceEffects[[#This Row],[∆]]</f>
        <v>1</v>
      </c>
    </row>
    <row r="236" spans="1:27" hidden="1" x14ac:dyDescent="0.3">
      <c r="A236" s="32">
        <v>0</v>
      </c>
      <c r="B236" s="27" t="s">
        <v>138</v>
      </c>
      <c r="C236" s="26" t="s">
        <v>436</v>
      </c>
      <c r="D236" s="26">
        <v>1</v>
      </c>
      <c r="E236" s="51" t="s">
        <v>428</v>
      </c>
      <c r="F236" s="27" t="s">
        <v>282</v>
      </c>
      <c r="G236" s="26" t="str">
        <f>"No"</f>
        <v>No</v>
      </c>
      <c r="H236" s="26">
        <f>0</f>
        <v>0</v>
      </c>
      <c r="I236" s="26" t="str">
        <f>"Yes"</f>
        <v>Yes</v>
      </c>
      <c r="J236" s="26" t="str">
        <f>"No"</f>
        <v>No</v>
      </c>
      <c r="K236" s="26">
        <f>INT(ResourceEffects[[#This Row],[Time Factor]]*TimeInterval/60/60/24)</f>
        <v>0</v>
      </c>
      <c r="L236" s="26">
        <f>INT(ResourceEffects[[#This Row],[Time Factor]]*TimeInterval/60/60)-ResourceEffects[[#This Row],[Days]]*24</f>
        <v>0</v>
      </c>
      <c r="M236" s="26">
        <f>INT(ResourceEffects[[#This Row],[Time Factor]]*TimeInterval/60)-ResourceEffects[[#This Row],[Hours]]*60-ResourceEffects[[#This Row],[Days]]*60*24</f>
        <v>0</v>
      </c>
      <c r="N236" s="26">
        <f>ResourceEffects[[#This Row],[Time Factor]]*TimeInterval-ResourceEffects[[#This Row],[Min]]*60-ResourceEffects[[#This Row],[Hours]]*60*60-ResourceEffects[[#This Row],[Days]]*60*60*24</f>
        <v>0</v>
      </c>
      <c r="P236" s="28">
        <f ca="1">INT(RAND()*999999999)</f>
        <v>468913172</v>
      </c>
      <c r="Q236" s="28">
        <f>_xlfn.XLOOKUP(ResourceEffects[[#This Row],[Protocol Name]],ProtocolNamesCol,ProtocolIds,"")</f>
        <v>14401</v>
      </c>
      <c r="R236" s="28">
        <f>ResourceEffects[[#This Row],[Time Factor]]</f>
        <v>0</v>
      </c>
      <c r="S236" s="28">
        <f>ResourceEffects[[#This Row],[Drone ID]]</f>
        <v>0</v>
      </c>
      <c r="T236" s="28">
        <f>_xlfn.XLOOKUP(ResourceEffects[[#This Row],[Resource Name]],ResourceNames,ResourceIds,"")</f>
        <v>3321</v>
      </c>
      <c r="U236" s="28">
        <f>_xlfn.XLOOKUP(ResourceEffects[[#This Row],[Event Type]],EventTypeNames,EventTypeIds,"")</f>
        <v>2</v>
      </c>
      <c r="V236" s="28">
        <f>IF(ResourceEffects[[#This Row],[Is Local]]="Yes",1,0)</f>
        <v>1</v>
      </c>
      <c r="W236" s="28">
        <f>IF(ResourceEffects[[#This Row],[Is Installed]]="Yes",1,0)</f>
        <v>0</v>
      </c>
      <c r="X236" s="28">
        <f>IF(ResourceEffects[[#This Row],[Status]]="Locked",1,0)</f>
        <v>0</v>
      </c>
      <c r="Y236" s="28">
        <f>IF(ResourceEffects[[#This Row],[event_type]]=1,0,1)</f>
        <v>1</v>
      </c>
      <c r="Z236" s="28">
        <f>IF(ResourceEffects[[#This Row],[Use Abundancies]]="Yes",1,0)</f>
        <v>0</v>
      </c>
      <c r="AA236" s="28">
        <f>ResourceEffects[[#This Row],[∆]]</f>
        <v>1</v>
      </c>
    </row>
    <row r="237" spans="1:27" hidden="1" x14ac:dyDescent="0.3">
      <c r="A237" s="32">
        <v>0</v>
      </c>
      <c r="B237" s="27" t="s">
        <v>138</v>
      </c>
      <c r="C237" s="26" t="s">
        <v>435</v>
      </c>
      <c r="D237" s="26">
        <v>1</v>
      </c>
      <c r="E237" s="51" t="s">
        <v>428</v>
      </c>
      <c r="F237" s="27" t="s">
        <v>320</v>
      </c>
      <c r="G237" s="26" t="str">
        <f>"No"</f>
        <v>No</v>
      </c>
      <c r="H237" s="26">
        <f>0</f>
        <v>0</v>
      </c>
      <c r="I237" s="26" t="str">
        <f>"Yes"</f>
        <v>Yes</v>
      </c>
      <c r="J237" s="26" t="str">
        <f>"No"</f>
        <v>No</v>
      </c>
      <c r="K237" s="26">
        <f>INT(ResourceEffects[[#This Row],[Time Factor]]*TimeInterval/60/60/24)</f>
        <v>0</v>
      </c>
      <c r="L237" s="26">
        <f>INT(ResourceEffects[[#This Row],[Time Factor]]*TimeInterval/60/60)-ResourceEffects[[#This Row],[Days]]*24</f>
        <v>0</v>
      </c>
      <c r="M237" s="26">
        <f>INT(ResourceEffects[[#This Row],[Time Factor]]*TimeInterval/60)-ResourceEffects[[#This Row],[Hours]]*60-ResourceEffects[[#This Row],[Days]]*60*24</f>
        <v>0</v>
      </c>
      <c r="N237" s="26">
        <f>ResourceEffects[[#This Row],[Time Factor]]*TimeInterval-ResourceEffects[[#This Row],[Min]]*60-ResourceEffects[[#This Row],[Hours]]*60*60-ResourceEffects[[#This Row],[Days]]*60*60*24</f>
        <v>0</v>
      </c>
      <c r="P237" s="28">
        <f ca="1">INT(RAND()*999999999)</f>
        <v>804954175</v>
      </c>
      <c r="Q237" s="28">
        <f>_xlfn.XLOOKUP(ResourceEffects[[#This Row],[Protocol Name]],ProtocolNamesCol,ProtocolIds,"")</f>
        <v>14401</v>
      </c>
      <c r="R237" s="28">
        <f>ResourceEffects[[#This Row],[Time Factor]]</f>
        <v>0</v>
      </c>
      <c r="S237" s="28">
        <f>ResourceEffects[[#This Row],[Drone ID]]</f>
        <v>0</v>
      </c>
      <c r="T237" s="28">
        <f>_xlfn.XLOOKUP(ResourceEffects[[#This Row],[Resource Name]],ResourceNames,ResourceIds,"")</f>
        <v>4401</v>
      </c>
      <c r="U237" s="28">
        <f>_xlfn.XLOOKUP(ResourceEffects[[#This Row],[Event Type]],EventTypeNames,EventTypeIds,"")</f>
        <v>1</v>
      </c>
      <c r="V237" s="28">
        <f>IF(ResourceEffects[[#This Row],[Is Local]]="Yes",1,0)</f>
        <v>1</v>
      </c>
      <c r="W237" s="28">
        <f>IF(ResourceEffects[[#This Row],[Is Installed]]="Yes",1,0)</f>
        <v>0</v>
      </c>
      <c r="X237" s="28">
        <f>IF(ResourceEffects[[#This Row],[Status]]="Locked",1,0)</f>
        <v>0</v>
      </c>
      <c r="Y237" s="28">
        <f>IF(ResourceEffects[[#This Row],[event_type]]=1,0,1)</f>
        <v>0</v>
      </c>
      <c r="Z237" s="28">
        <f>IF(ResourceEffects[[#This Row],[Use Abundancies]]="Yes",1,0)</f>
        <v>0</v>
      </c>
      <c r="AA237" s="28">
        <f>ResourceEffects[[#This Row],[∆]]</f>
        <v>1</v>
      </c>
    </row>
    <row r="238" spans="1:27" hidden="1" x14ac:dyDescent="0.3">
      <c r="A238" s="32">
        <v>0</v>
      </c>
      <c r="B238" s="27" t="s">
        <v>140</v>
      </c>
      <c r="C238" s="26" t="s">
        <v>436</v>
      </c>
      <c r="D238" s="26">
        <v>1</v>
      </c>
      <c r="E238" s="51" t="s">
        <v>428</v>
      </c>
      <c r="F238" s="27" t="s">
        <v>280</v>
      </c>
      <c r="G238" s="26" t="str">
        <f>"No"</f>
        <v>No</v>
      </c>
      <c r="H238" s="26">
        <f>0</f>
        <v>0</v>
      </c>
      <c r="I238" s="26" t="str">
        <f>"Yes"</f>
        <v>Yes</v>
      </c>
      <c r="J238" s="26" t="str">
        <f>"No"</f>
        <v>No</v>
      </c>
      <c r="K238" s="26">
        <f>INT(ResourceEffects[[#This Row],[Time Factor]]*TimeInterval/60/60/24)</f>
        <v>0</v>
      </c>
      <c r="L238" s="26">
        <f>INT(ResourceEffects[[#This Row],[Time Factor]]*TimeInterval/60/60)-ResourceEffects[[#This Row],[Days]]*24</f>
        <v>0</v>
      </c>
      <c r="M238" s="26">
        <f>INT(ResourceEffects[[#This Row],[Time Factor]]*TimeInterval/60)-ResourceEffects[[#This Row],[Hours]]*60-ResourceEffects[[#This Row],[Days]]*60*24</f>
        <v>0</v>
      </c>
      <c r="N238" s="26">
        <f>ResourceEffects[[#This Row],[Time Factor]]*TimeInterval-ResourceEffects[[#This Row],[Min]]*60-ResourceEffects[[#This Row],[Hours]]*60*60-ResourceEffects[[#This Row],[Days]]*60*60*24</f>
        <v>0</v>
      </c>
      <c r="P238" s="28">
        <f ca="1">INT(RAND()*999999999)</f>
        <v>148733714</v>
      </c>
      <c r="Q238" s="28">
        <f>_xlfn.XLOOKUP(ResourceEffects[[#This Row],[Protocol Name]],ProtocolNamesCol,ProtocolIds,"")</f>
        <v>14411</v>
      </c>
      <c r="R238" s="28">
        <f>ResourceEffects[[#This Row],[Time Factor]]</f>
        <v>0</v>
      </c>
      <c r="S238" s="28">
        <f>ResourceEffects[[#This Row],[Drone ID]]</f>
        <v>0</v>
      </c>
      <c r="T238" s="28">
        <f>_xlfn.XLOOKUP(ResourceEffects[[#This Row],[Resource Name]],ResourceNames,ResourceIds,"")</f>
        <v>3311</v>
      </c>
      <c r="U238" s="28">
        <f>_xlfn.XLOOKUP(ResourceEffects[[#This Row],[Event Type]],EventTypeNames,EventTypeIds,"")</f>
        <v>2</v>
      </c>
      <c r="V238" s="28">
        <f>IF(ResourceEffects[[#This Row],[Is Local]]="Yes",1,0)</f>
        <v>1</v>
      </c>
      <c r="W238" s="28">
        <f>IF(ResourceEffects[[#This Row],[Is Installed]]="Yes",1,0)</f>
        <v>0</v>
      </c>
      <c r="X238" s="28">
        <f>IF(ResourceEffects[[#This Row],[Status]]="Locked",1,0)</f>
        <v>0</v>
      </c>
      <c r="Y238" s="28">
        <f>IF(ResourceEffects[[#This Row],[event_type]]=1,0,1)</f>
        <v>1</v>
      </c>
      <c r="Z238" s="28">
        <f>IF(ResourceEffects[[#This Row],[Use Abundancies]]="Yes",1,0)</f>
        <v>0</v>
      </c>
      <c r="AA238" s="28">
        <f>ResourceEffects[[#This Row],[∆]]</f>
        <v>1</v>
      </c>
    </row>
    <row r="239" spans="1:27" hidden="1" x14ac:dyDescent="0.3">
      <c r="A239" s="32">
        <v>0</v>
      </c>
      <c r="B239" s="27" t="s">
        <v>140</v>
      </c>
      <c r="C239" s="26" t="s">
        <v>436</v>
      </c>
      <c r="D239" s="26">
        <v>1</v>
      </c>
      <c r="E239" s="51" t="s">
        <v>428</v>
      </c>
      <c r="F239" s="27" t="s">
        <v>282</v>
      </c>
      <c r="G239" s="26" t="str">
        <f>"No"</f>
        <v>No</v>
      </c>
      <c r="H239" s="26">
        <f>0</f>
        <v>0</v>
      </c>
      <c r="I239" s="26" t="str">
        <f>"Yes"</f>
        <v>Yes</v>
      </c>
      <c r="J239" s="26" t="str">
        <f>"No"</f>
        <v>No</v>
      </c>
      <c r="K239" s="26">
        <f>INT(ResourceEffects[[#This Row],[Time Factor]]*TimeInterval/60/60/24)</f>
        <v>0</v>
      </c>
      <c r="L239" s="26">
        <f>INT(ResourceEffects[[#This Row],[Time Factor]]*TimeInterval/60/60)-ResourceEffects[[#This Row],[Days]]*24</f>
        <v>0</v>
      </c>
      <c r="M239" s="26">
        <f>INT(ResourceEffects[[#This Row],[Time Factor]]*TimeInterval/60)-ResourceEffects[[#This Row],[Hours]]*60-ResourceEffects[[#This Row],[Days]]*60*24</f>
        <v>0</v>
      </c>
      <c r="N239" s="26">
        <f>ResourceEffects[[#This Row],[Time Factor]]*TimeInterval-ResourceEffects[[#This Row],[Min]]*60-ResourceEffects[[#This Row],[Hours]]*60*60-ResourceEffects[[#This Row],[Days]]*60*60*24</f>
        <v>0</v>
      </c>
      <c r="P239" s="28">
        <f ca="1">INT(RAND()*999999999)</f>
        <v>722459345</v>
      </c>
      <c r="Q239" s="28">
        <f>_xlfn.XLOOKUP(ResourceEffects[[#This Row],[Protocol Name]],ProtocolNamesCol,ProtocolIds,"")</f>
        <v>14411</v>
      </c>
      <c r="R239" s="28">
        <f>ResourceEffects[[#This Row],[Time Factor]]</f>
        <v>0</v>
      </c>
      <c r="S239" s="28">
        <f>ResourceEffects[[#This Row],[Drone ID]]</f>
        <v>0</v>
      </c>
      <c r="T239" s="28">
        <f>_xlfn.XLOOKUP(ResourceEffects[[#This Row],[Resource Name]],ResourceNames,ResourceIds,"")</f>
        <v>3321</v>
      </c>
      <c r="U239" s="28">
        <f>_xlfn.XLOOKUP(ResourceEffects[[#This Row],[Event Type]],EventTypeNames,EventTypeIds,"")</f>
        <v>2</v>
      </c>
      <c r="V239" s="28">
        <f>IF(ResourceEffects[[#This Row],[Is Local]]="Yes",1,0)</f>
        <v>1</v>
      </c>
      <c r="W239" s="28">
        <f>IF(ResourceEffects[[#This Row],[Is Installed]]="Yes",1,0)</f>
        <v>0</v>
      </c>
      <c r="X239" s="28">
        <f>IF(ResourceEffects[[#This Row],[Status]]="Locked",1,0)</f>
        <v>0</v>
      </c>
      <c r="Y239" s="28">
        <f>IF(ResourceEffects[[#This Row],[event_type]]=1,0,1)</f>
        <v>1</v>
      </c>
      <c r="Z239" s="28">
        <f>IF(ResourceEffects[[#This Row],[Use Abundancies]]="Yes",1,0)</f>
        <v>0</v>
      </c>
      <c r="AA239" s="28">
        <f>ResourceEffects[[#This Row],[∆]]</f>
        <v>1</v>
      </c>
    </row>
    <row r="240" spans="1:27" hidden="1" x14ac:dyDescent="0.3">
      <c r="A240" s="32">
        <v>0</v>
      </c>
      <c r="B240" s="27" t="s">
        <v>140</v>
      </c>
      <c r="C240" s="26" t="s">
        <v>436</v>
      </c>
      <c r="D240" s="26">
        <v>1</v>
      </c>
      <c r="E240" s="51" t="s">
        <v>428</v>
      </c>
      <c r="F240" s="27" t="s">
        <v>284</v>
      </c>
      <c r="G240" s="26" t="str">
        <f>"No"</f>
        <v>No</v>
      </c>
      <c r="H240" s="26">
        <f>0</f>
        <v>0</v>
      </c>
      <c r="I240" s="26" t="str">
        <f>"Yes"</f>
        <v>Yes</v>
      </c>
      <c r="J240" s="26" t="str">
        <f>"No"</f>
        <v>No</v>
      </c>
      <c r="K240" s="26">
        <f>INT(ResourceEffects[[#This Row],[Time Factor]]*TimeInterval/60/60/24)</f>
        <v>0</v>
      </c>
      <c r="L240" s="26">
        <f>INT(ResourceEffects[[#This Row],[Time Factor]]*TimeInterval/60/60)-ResourceEffects[[#This Row],[Days]]*24</f>
        <v>0</v>
      </c>
      <c r="M240" s="26">
        <f>INT(ResourceEffects[[#This Row],[Time Factor]]*TimeInterval/60)-ResourceEffects[[#This Row],[Hours]]*60-ResourceEffects[[#This Row],[Days]]*60*24</f>
        <v>0</v>
      </c>
      <c r="N240" s="26">
        <f>ResourceEffects[[#This Row],[Time Factor]]*TimeInterval-ResourceEffects[[#This Row],[Min]]*60-ResourceEffects[[#This Row],[Hours]]*60*60-ResourceEffects[[#This Row],[Days]]*60*60*24</f>
        <v>0</v>
      </c>
      <c r="P240" s="28">
        <f ca="1">INT(RAND()*999999999)</f>
        <v>603417770</v>
      </c>
      <c r="Q240" s="28">
        <f>_xlfn.XLOOKUP(ResourceEffects[[#This Row],[Protocol Name]],ProtocolNamesCol,ProtocolIds,"")</f>
        <v>14411</v>
      </c>
      <c r="R240" s="28">
        <f>ResourceEffects[[#This Row],[Time Factor]]</f>
        <v>0</v>
      </c>
      <c r="S240" s="28">
        <f>ResourceEffects[[#This Row],[Drone ID]]</f>
        <v>0</v>
      </c>
      <c r="T240" s="28">
        <f>_xlfn.XLOOKUP(ResourceEffects[[#This Row],[Resource Name]],ResourceNames,ResourceIds,"")</f>
        <v>3331</v>
      </c>
      <c r="U240" s="28">
        <f>_xlfn.XLOOKUP(ResourceEffects[[#This Row],[Event Type]],EventTypeNames,EventTypeIds,"")</f>
        <v>2</v>
      </c>
      <c r="V240" s="28">
        <f>IF(ResourceEffects[[#This Row],[Is Local]]="Yes",1,0)</f>
        <v>1</v>
      </c>
      <c r="W240" s="28">
        <f>IF(ResourceEffects[[#This Row],[Is Installed]]="Yes",1,0)</f>
        <v>0</v>
      </c>
      <c r="X240" s="28">
        <f>IF(ResourceEffects[[#This Row],[Status]]="Locked",1,0)</f>
        <v>0</v>
      </c>
      <c r="Y240" s="28">
        <f>IF(ResourceEffects[[#This Row],[event_type]]=1,0,1)</f>
        <v>1</v>
      </c>
      <c r="Z240" s="28">
        <f>IF(ResourceEffects[[#This Row],[Use Abundancies]]="Yes",1,0)</f>
        <v>0</v>
      </c>
      <c r="AA240" s="28">
        <f>ResourceEffects[[#This Row],[∆]]</f>
        <v>1</v>
      </c>
    </row>
    <row r="241" spans="1:27" hidden="1" x14ac:dyDescent="0.3">
      <c r="A241" s="32">
        <v>0</v>
      </c>
      <c r="B241" s="27" t="s">
        <v>140</v>
      </c>
      <c r="C241" s="26" t="s">
        <v>435</v>
      </c>
      <c r="D241" s="26">
        <v>1</v>
      </c>
      <c r="E241" s="51" t="s">
        <v>428</v>
      </c>
      <c r="F241" s="27" t="s">
        <v>322</v>
      </c>
      <c r="G241" s="26" t="str">
        <f>"No"</f>
        <v>No</v>
      </c>
      <c r="H241" s="26">
        <f>0</f>
        <v>0</v>
      </c>
      <c r="I241" s="26" t="str">
        <f>"Yes"</f>
        <v>Yes</v>
      </c>
      <c r="J241" s="26" t="str">
        <f>"No"</f>
        <v>No</v>
      </c>
      <c r="K241" s="26">
        <f>INT(ResourceEffects[[#This Row],[Time Factor]]*TimeInterval/60/60/24)</f>
        <v>0</v>
      </c>
      <c r="L241" s="26">
        <f>INT(ResourceEffects[[#This Row],[Time Factor]]*TimeInterval/60/60)-ResourceEffects[[#This Row],[Days]]*24</f>
        <v>0</v>
      </c>
      <c r="M241" s="26">
        <f>INT(ResourceEffects[[#This Row],[Time Factor]]*TimeInterval/60)-ResourceEffects[[#This Row],[Hours]]*60-ResourceEffects[[#This Row],[Days]]*60*24</f>
        <v>0</v>
      </c>
      <c r="N241" s="26">
        <f>ResourceEffects[[#This Row],[Time Factor]]*TimeInterval-ResourceEffects[[#This Row],[Min]]*60-ResourceEffects[[#This Row],[Hours]]*60*60-ResourceEffects[[#This Row],[Days]]*60*60*24</f>
        <v>0</v>
      </c>
      <c r="P241" s="28">
        <f ca="1">INT(RAND()*999999999)</f>
        <v>504956121</v>
      </c>
      <c r="Q241" s="28">
        <f>_xlfn.XLOOKUP(ResourceEffects[[#This Row],[Protocol Name]],ProtocolNamesCol,ProtocolIds,"")</f>
        <v>14411</v>
      </c>
      <c r="R241" s="28">
        <f>ResourceEffects[[#This Row],[Time Factor]]</f>
        <v>0</v>
      </c>
      <c r="S241" s="28">
        <f>ResourceEffects[[#This Row],[Drone ID]]</f>
        <v>0</v>
      </c>
      <c r="T241" s="28">
        <f>_xlfn.XLOOKUP(ResourceEffects[[#This Row],[Resource Name]],ResourceNames,ResourceIds,"")</f>
        <v>4411</v>
      </c>
      <c r="U241" s="28">
        <f>_xlfn.XLOOKUP(ResourceEffects[[#This Row],[Event Type]],EventTypeNames,EventTypeIds,"")</f>
        <v>1</v>
      </c>
      <c r="V241" s="28">
        <f>IF(ResourceEffects[[#This Row],[Is Local]]="Yes",1,0)</f>
        <v>1</v>
      </c>
      <c r="W241" s="28">
        <f>IF(ResourceEffects[[#This Row],[Is Installed]]="Yes",1,0)</f>
        <v>0</v>
      </c>
      <c r="X241" s="28">
        <f>IF(ResourceEffects[[#This Row],[Status]]="Locked",1,0)</f>
        <v>0</v>
      </c>
      <c r="Y241" s="28">
        <f>IF(ResourceEffects[[#This Row],[event_type]]=1,0,1)</f>
        <v>0</v>
      </c>
      <c r="Z241" s="28">
        <f>IF(ResourceEffects[[#This Row],[Use Abundancies]]="Yes",1,0)</f>
        <v>0</v>
      </c>
      <c r="AA241" s="28">
        <f>ResourceEffects[[#This Row],[∆]]</f>
        <v>1</v>
      </c>
    </row>
    <row r="242" spans="1:27" hidden="1" x14ac:dyDescent="0.3">
      <c r="A242" s="32">
        <v>0</v>
      </c>
      <c r="B242" s="27" t="s">
        <v>142</v>
      </c>
      <c r="C242" s="26" t="s">
        <v>436</v>
      </c>
      <c r="D242" s="26">
        <v>1</v>
      </c>
      <c r="E242" s="51" t="s">
        <v>428</v>
      </c>
      <c r="F242" s="27" t="s">
        <v>256</v>
      </c>
      <c r="G242" s="26" t="str">
        <f>"No"</f>
        <v>No</v>
      </c>
      <c r="H242" s="26">
        <f>0</f>
        <v>0</v>
      </c>
      <c r="I242" s="26" t="str">
        <f>"Yes"</f>
        <v>Yes</v>
      </c>
      <c r="J242" s="26" t="str">
        <f>"No"</f>
        <v>No</v>
      </c>
      <c r="K242" s="26">
        <f>INT(ResourceEffects[[#This Row],[Time Factor]]*TimeInterval/60/60/24)</f>
        <v>0</v>
      </c>
      <c r="L242" s="26">
        <f>INT(ResourceEffects[[#This Row],[Time Factor]]*TimeInterval/60/60)-ResourceEffects[[#This Row],[Days]]*24</f>
        <v>0</v>
      </c>
      <c r="M242" s="26">
        <f>INT(ResourceEffects[[#This Row],[Time Factor]]*TimeInterval/60)-ResourceEffects[[#This Row],[Hours]]*60-ResourceEffects[[#This Row],[Days]]*60*24</f>
        <v>0</v>
      </c>
      <c r="N242" s="26">
        <f>ResourceEffects[[#This Row],[Time Factor]]*TimeInterval-ResourceEffects[[#This Row],[Min]]*60-ResourceEffects[[#This Row],[Hours]]*60*60-ResourceEffects[[#This Row],[Days]]*60*60*24</f>
        <v>0</v>
      </c>
      <c r="P242" s="28">
        <f ca="1">INT(RAND()*999999999)</f>
        <v>312462536</v>
      </c>
      <c r="Q242" s="28">
        <f>_xlfn.XLOOKUP(ResourceEffects[[#This Row],[Protocol Name]],ProtocolNamesCol,ProtocolIds,"")</f>
        <v>14421</v>
      </c>
      <c r="R242" s="28">
        <f>ResourceEffects[[#This Row],[Time Factor]]</f>
        <v>0</v>
      </c>
      <c r="S242" s="28">
        <f>ResourceEffects[[#This Row],[Drone ID]]</f>
        <v>0</v>
      </c>
      <c r="T242" s="28">
        <f>_xlfn.XLOOKUP(ResourceEffects[[#This Row],[Resource Name]],ResourceNames,ResourceIds,"")</f>
        <v>3001</v>
      </c>
      <c r="U242" s="28">
        <f>_xlfn.XLOOKUP(ResourceEffects[[#This Row],[Event Type]],EventTypeNames,EventTypeIds,"")</f>
        <v>2</v>
      </c>
      <c r="V242" s="28">
        <f>IF(ResourceEffects[[#This Row],[Is Local]]="Yes",1,0)</f>
        <v>1</v>
      </c>
      <c r="W242" s="28">
        <f>IF(ResourceEffects[[#This Row],[Is Installed]]="Yes",1,0)</f>
        <v>0</v>
      </c>
      <c r="X242" s="28">
        <f>IF(ResourceEffects[[#This Row],[Status]]="Locked",1,0)</f>
        <v>0</v>
      </c>
      <c r="Y242" s="28">
        <f>IF(ResourceEffects[[#This Row],[event_type]]=1,0,1)</f>
        <v>1</v>
      </c>
      <c r="Z242" s="28">
        <f>IF(ResourceEffects[[#This Row],[Use Abundancies]]="Yes",1,0)</f>
        <v>0</v>
      </c>
      <c r="AA242" s="28">
        <f>ResourceEffects[[#This Row],[∆]]</f>
        <v>1</v>
      </c>
    </row>
    <row r="243" spans="1:27" hidden="1" x14ac:dyDescent="0.3">
      <c r="A243" s="32">
        <v>0</v>
      </c>
      <c r="B243" s="27" t="s">
        <v>142</v>
      </c>
      <c r="C243" s="26" t="s">
        <v>436</v>
      </c>
      <c r="D243" s="26">
        <v>1</v>
      </c>
      <c r="E243" s="51" t="s">
        <v>428</v>
      </c>
      <c r="F243" s="27" t="s">
        <v>272</v>
      </c>
      <c r="G243" s="26" t="str">
        <f>"No"</f>
        <v>No</v>
      </c>
      <c r="H243" s="26">
        <f>0</f>
        <v>0</v>
      </c>
      <c r="I243" s="26" t="str">
        <f>"Yes"</f>
        <v>Yes</v>
      </c>
      <c r="J243" s="26" t="str">
        <f>"No"</f>
        <v>No</v>
      </c>
      <c r="K243" s="26">
        <f>INT(ResourceEffects[[#This Row],[Time Factor]]*TimeInterval/60/60/24)</f>
        <v>0</v>
      </c>
      <c r="L243" s="26">
        <f>INT(ResourceEffects[[#This Row],[Time Factor]]*TimeInterval/60/60)-ResourceEffects[[#This Row],[Days]]*24</f>
        <v>0</v>
      </c>
      <c r="M243" s="26">
        <f>INT(ResourceEffects[[#This Row],[Time Factor]]*TimeInterval/60)-ResourceEffects[[#This Row],[Hours]]*60-ResourceEffects[[#This Row],[Days]]*60*24</f>
        <v>0</v>
      </c>
      <c r="N243" s="26">
        <f>ResourceEffects[[#This Row],[Time Factor]]*TimeInterval-ResourceEffects[[#This Row],[Min]]*60-ResourceEffects[[#This Row],[Hours]]*60*60-ResourceEffects[[#This Row],[Days]]*60*60*24</f>
        <v>0</v>
      </c>
      <c r="P243" s="28">
        <f ca="1">INT(RAND()*999999999)</f>
        <v>150250652</v>
      </c>
      <c r="Q243" s="28">
        <f>_xlfn.XLOOKUP(ResourceEffects[[#This Row],[Protocol Name]],ProtocolNamesCol,ProtocolIds,"")</f>
        <v>14421</v>
      </c>
      <c r="R243" s="28">
        <f>ResourceEffects[[#This Row],[Time Factor]]</f>
        <v>0</v>
      </c>
      <c r="S243" s="28">
        <f>ResourceEffects[[#This Row],[Drone ID]]</f>
        <v>0</v>
      </c>
      <c r="T243" s="28">
        <f>_xlfn.XLOOKUP(ResourceEffects[[#This Row],[Resource Name]],ResourceNames,ResourceIds,"")</f>
        <v>3201</v>
      </c>
      <c r="U243" s="28">
        <f>_xlfn.XLOOKUP(ResourceEffects[[#This Row],[Event Type]],EventTypeNames,EventTypeIds,"")</f>
        <v>2</v>
      </c>
      <c r="V243" s="28">
        <f>IF(ResourceEffects[[#This Row],[Is Local]]="Yes",1,0)</f>
        <v>1</v>
      </c>
      <c r="W243" s="28">
        <f>IF(ResourceEffects[[#This Row],[Is Installed]]="Yes",1,0)</f>
        <v>0</v>
      </c>
      <c r="X243" s="28">
        <f>IF(ResourceEffects[[#This Row],[Status]]="Locked",1,0)</f>
        <v>0</v>
      </c>
      <c r="Y243" s="28">
        <f>IF(ResourceEffects[[#This Row],[event_type]]=1,0,1)</f>
        <v>1</v>
      </c>
      <c r="Z243" s="28">
        <f>IF(ResourceEffects[[#This Row],[Use Abundancies]]="Yes",1,0)</f>
        <v>0</v>
      </c>
      <c r="AA243" s="28">
        <f>ResourceEffects[[#This Row],[∆]]</f>
        <v>1</v>
      </c>
    </row>
    <row r="244" spans="1:27" hidden="1" x14ac:dyDescent="0.3">
      <c r="A244" s="32">
        <v>0</v>
      </c>
      <c r="B244" s="27" t="s">
        <v>142</v>
      </c>
      <c r="C244" s="26" t="s">
        <v>436</v>
      </c>
      <c r="D244" s="26">
        <v>1</v>
      </c>
      <c r="E244" s="51" t="s">
        <v>428</v>
      </c>
      <c r="F244" s="27" t="s">
        <v>276</v>
      </c>
      <c r="G244" s="26" t="str">
        <f>"No"</f>
        <v>No</v>
      </c>
      <c r="H244" s="26">
        <f>0</f>
        <v>0</v>
      </c>
      <c r="I244" s="26" t="str">
        <f>"Yes"</f>
        <v>Yes</v>
      </c>
      <c r="J244" s="26" t="str">
        <f>"No"</f>
        <v>No</v>
      </c>
      <c r="K244" s="26">
        <f>INT(ResourceEffects[[#This Row],[Time Factor]]*TimeInterval/60/60/24)</f>
        <v>0</v>
      </c>
      <c r="L244" s="26">
        <f>INT(ResourceEffects[[#This Row],[Time Factor]]*TimeInterval/60/60)-ResourceEffects[[#This Row],[Days]]*24</f>
        <v>0</v>
      </c>
      <c r="M244" s="26">
        <f>INT(ResourceEffects[[#This Row],[Time Factor]]*TimeInterval/60)-ResourceEffects[[#This Row],[Hours]]*60-ResourceEffects[[#This Row],[Days]]*60*24</f>
        <v>0</v>
      </c>
      <c r="N244" s="26">
        <f>ResourceEffects[[#This Row],[Time Factor]]*TimeInterval-ResourceEffects[[#This Row],[Min]]*60-ResourceEffects[[#This Row],[Hours]]*60*60-ResourceEffects[[#This Row],[Days]]*60*60*24</f>
        <v>0</v>
      </c>
      <c r="P244" s="28">
        <f ca="1">INT(RAND()*999999999)</f>
        <v>301402471</v>
      </c>
      <c r="Q244" s="28">
        <f>_xlfn.XLOOKUP(ResourceEffects[[#This Row],[Protocol Name]],ProtocolNamesCol,ProtocolIds,"")</f>
        <v>14421</v>
      </c>
      <c r="R244" s="28">
        <f>ResourceEffects[[#This Row],[Time Factor]]</f>
        <v>0</v>
      </c>
      <c r="S244" s="28">
        <f>ResourceEffects[[#This Row],[Drone ID]]</f>
        <v>0</v>
      </c>
      <c r="T244" s="28">
        <f>_xlfn.XLOOKUP(ResourceEffects[[#This Row],[Resource Name]],ResourceNames,ResourceIds,"")</f>
        <v>3221</v>
      </c>
      <c r="U244" s="28">
        <f>_xlfn.XLOOKUP(ResourceEffects[[#This Row],[Event Type]],EventTypeNames,EventTypeIds,"")</f>
        <v>2</v>
      </c>
      <c r="V244" s="28">
        <f>IF(ResourceEffects[[#This Row],[Is Local]]="Yes",1,0)</f>
        <v>1</v>
      </c>
      <c r="W244" s="28">
        <f>IF(ResourceEffects[[#This Row],[Is Installed]]="Yes",1,0)</f>
        <v>0</v>
      </c>
      <c r="X244" s="28">
        <f>IF(ResourceEffects[[#This Row],[Status]]="Locked",1,0)</f>
        <v>0</v>
      </c>
      <c r="Y244" s="28">
        <f>IF(ResourceEffects[[#This Row],[event_type]]=1,0,1)</f>
        <v>1</v>
      </c>
      <c r="Z244" s="28">
        <f>IF(ResourceEffects[[#This Row],[Use Abundancies]]="Yes",1,0)</f>
        <v>0</v>
      </c>
      <c r="AA244" s="28">
        <f>ResourceEffects[[#This Row],[∆]]</f>
        <v>1</v>
      </c>
    </row>
    <row r="245" spans="1:27" hidden="1" x14ac:dyDescent="0.3">
      <c r="A245" s="32">
        <v>0</v>
      </c>
      <c r="B245" s="27" t="s">
        <v>142</v>
      </c>
      <c r="C245" s="26" t="s">
        <v>435</v>
      </c>
      <c r="D245" s="26">
        <v>1</v>
      </c>
      <c r="E245" s="51" t="s">
        <v>428</v>
      </c>
      <c r="F245" s="27" t="s">
        <v>324</v>
      </c>
      <c r="G245" s="26" t="str">
        <f>"No"</f>
        <v>No</v>
      </c>
      <c r="H245" s="26">
        <f>0</f>
        <v>0</v>
      </c>
      <c r="I245" s="26" t="str">
        <f>"Yes"</f>
        <v>Yes</v>
      </c>
      <c r="J245" s="26" t="str">
        <f>"No"</f>
        <v>No</v>
      </c>
      <c r="K245" s="26">
        <f>INT(ResourceEffects[[#This Row],[Time Factor]]*TimeInterval/60/60/24)</f>
        <v>0</v>
      </c>
      <c r="L245" s="26">
        <f>INT(ResourceEffects[[#This Row],[Time Factor]]*TimeInterval/60/60)-ResourceEffects[[#This Row],[Days]]*24</f>
        <v>0</v>
      </c>
      <c r="M245" s="26">
        <f>INT(ResourceEffects[[#This Row],[Time Factor]]*TimeInterval/60)-ResourceEffects[[#This Row],[Hours]]*60-ResourceEffects[[#This Row],[Days]]*60*24</f>
        <v>0</v>
      </c>
      <c r="N245" s="26">
        <f>ResourceEffects[[#This Row],[Time Factor]]*TimeInterval-ResourceEffects[[#This Row],[Min]]*60-ResourceEffects[[#This Row],[Hours]]*60*60-ResourceEffects[[#This Row],[Days]]*60*60*24</f>
        <v>0</v>
      </c>
      <c r="P245" s="28">
        <f ca="1">INT(RAND()*999999999)</f>
        <v>861059305</v>
      </c>
      <c r="Q245" s="28">
        <f>_xlfn.XLOOKUP(ResourceEffects[[#This Row],[Protocol Name]],ProtocolNamesCol,ProtocolIds,"")</f>
        <v>14421</v>
      </c>
      <c r="R245" s="28">
        <f>ResourceEffects[[#This Row],[Time Factor]]</f>
        <v>0</v>
      </c>
      <c r="S245" s="28">
        <f>ResourceEffects[[#This Row],[Drone ID]]</f>
        <v>0</v>
      </c>
      <c r="T245" s="28">
        <f>_xlfn.XLOOKUP(ResourceEffects[[#This Row],[Resource Name]],ResourceNames,ResourceIds,"")</f>
        <v>4421</v>
      </c>
      <c r="U245" s="28">
        <f>_xlfn.XLOOKUP(ResourceEffects[[#This Row],[Event Type]],EventTypeNames,EventTypeIds,"")</f>
        <v>1</v>
      </c>
      <c r="V245" s="28">
        <f>IF(ResourceEffects[[#This Row],[Is Local]]="Yes",1,0)</f>
        <v>1</v>
      </c>
      <c r="W245" s="28">
        <f>IF(ResourceEffects[[#This Row],[Is Installed]]="Yes",1,0)</f>
        <v>0</v>
      </c>
      <c r="X245" s="28">
        <f>IF(ResourceEffects[[#This Row],[Status]]="Locked",1,0)</f>
        <v>0</v>
      </c>
      <c r="Y245" s="28">
        <f>IF(ResourceEffects[[#This Row],[event_type]]=1,0,1)</f>
        <v>0</v>
      </c>
      <c r="Z245" s="28">
        <f>IF(ResourceEffects[[#This Row],[Use Abundancies]]="Yes",1,0)</f>
        <v>0</v>
      </c>
      <c r="AA245" s="28">
        <f>ResourceEffects[[#This Row],[∆]]</f>
        <v>1</v>
      </c>
    </row>
    <row r="246" spans="1:27" hidden="1" x14ac:dyDescent="0.3">
      <c r="A246" s="32">
        <v>0</v>
      </c>
      <c r="B246" s="27" t="s">
        <v>144</v>
      </c>
      <c r="C246" s="26" t="s">
        <v>436</v>
      </c>
      <c r="D246" s="26">
        <v>1</v>
      </c>
      <c r="E246" s="51" t="s">
        <v>428</v>
      </c>
      <c r="F246" s="27" t="s">
        <v>278</v>
      </c>
      <c r="G246" s="26" t="str">
        <f>"No"</f>
        <v>No</v>
      </c>
      <c r="H246" s="26">
        <f>0</f>
        <v>0</v>
      </c>
      <c r="I246" s="26" t="str">
        <f>"Yes"</f>
        <v>Yes</v>
      </c>
      <c r="J246" s="26" t="str">
        <f>"No"</f>
        <v>No</v>
      </c>
      <c r="K246" s="26">
        <f>INT(ResourceEffects[[#This Row],[Time Factor]]*TimeInterval/60/60/24)</f>
        <v>0</v>
      </c>
      <c r="L246" s="26">
        <f>INT(ResourceEffects[[#This Row],[Time Factor]]*TimeInterval/60/60)-ResourceEffects[[#This Row],[Days]]*24</f>
        <v>0</v>
      </c>
      <c r="M246" s="26">
        <f>INT(ResourceEffects[[#This Row],[Time Factor]]*TimeInterval/60)-ResourceEffects[[#This Row],[Hours]]*60-ResourceEffects[[#This Row],[Days]]*60*24</f>
        <v>0</v>
      </c>
      <c r="N246" s="26">
        <f>ResourceEffects[[#This Row],[Time Factor]]*TimeInterval-ResourceEffects[[#This Row],[Min]]*60-ResourceEffects[[#This Row],[Hours]]*60*60-ResourceEffects[[#This Row],[Days]]*60*60*24</f>
        <v>0</v>
      </c>
      <c r="P246" s="28">
        <f ca="1">INT(RAND()*999999999)</f>
        <v>806726826</v>
      </c>
      <c r="Q246" s="28">
        <f>_xlfn.XLOOKUP(ResourceEffects[[#This Row],[Protocol Name]],ProtocolNamesCol,ProtocolIds,"")</f>
        <v>14431</v>
      </c>
      <c r="R246" s="28">
        <f>ResourceEffects[[#This Row],[Time Factor]]</f>
        <v>0</v>
      </c>
      <c r="S246" s="28">
        <f>ResourceEffects[[#This Row],[Drone ID]]</f>
        <v>0</v>
      </c>
      <c r="T246" s="28">
        <f>_xlfn.XLOOKUP(ResourceEffects[[#This Row],[Resource Name]],ResourceNames,ResourceIds,"")</f>
        <v>3301</v>
      </c>
      <c r="U246" s="28">
        <f>_xlfn.XLOOKUP(ResourceEffects[[#This Row],[Event Type]],EventTypeNames,EventTypeIds,"")</f>
        <v>2</v>
      </c>
      <c r="V246" s="28">
        <f>IF(ResourceEffects[[#This Row],[Is Local]]="Yes",1,0)</f>
        <v>1</v>
      </c>
      <c r="W246" s="28">
        <f>IF(ResourceEffects[[#This Row],[Is Installed]]="Yes",1,0)</f>
        <v>0</v>
      </c>
      <c r="X246" s="28">
        <f>IF(ResourceEffects[[#This Row],[Status]]="Locked",1,0)</f>
        <v>0</v>
      </c>
      <c r="Y246" s="28">
        <f>IF(ResourceEffects[[#This Row],[event_type]]=1,0,1)</f>
        <v>1</v>
      </c>
      <c r="Z246" s="28">
        <f>IF(ResourceEffects[[#This Row],[Use Abundancies]]="Yes",1,0)</f>
        <v>0</v>
      </c>
      <c r="AA246" s="28">
        <f>ResourceEffects[[#This Row],[∆]]</f>
        <v>1</v>
      </c>
    </row>
    <row r="247" spans="1:27" hidden="1" x14ac:dyDescent="0.3">
      <c r="A247" s="32">
        <v>0</v>
      </c>
      <c r="B247" s="27" t="s">
        <v>144</v>
      </c>
      <c r="C247" s="26" t="s">
        <v>436</v>
      </c>
      <c r="D247" s="26">
        <v>1</v>
      </c>
      <c r="E247" s="51" t="s">
        <v>428</v>
      </c>
      <c r="F247" s="27" t="s">
        <v>282</v>
      </c>
      <c r="G247" s="26" t="str">
        <f>"No"</f>
        <v>No</v>
      </c>
      <c r="H247" s="26">
        <f>0</f>
        <v>0</v>
      </c>
      <c r="I247" s="26" t="str">
        <f>"Yes"</f>
        <v>Yes</v>
      </c>
      <c r="J247" s="26" t="str">
        <f>"No"</f>
        <v>No</v>
      </c>
      <c r="K247" s="26">
        <f>INT(ResourceEffects[[#This Row],[Time Factor]]*TimeInterval/60/60/24)</f>
        <v>0</v>
      </c>
      <c r="L247" s="26">
        <f>INT(ResourceEffects[[#This Row],[Time Factor]]*TimeInterval/60/60)-ResourceEffects[[#This Row],[Days]]*24</f>
        <v>0</v>
      </c>
      <c r="M247" s="26">
        <f>INT(ResourceEffects[[#This Row],[Time Factor]]*TimeInterval/60)-ResourceEffects[[#This Row],[Hours]]*60-ResourceEffects[[#This Row],[Days]]*60*24</f>
        <v>0</v>
      </c>
      <c r="N247" s="26">
        <f>ResourceEffects[[#This Row],[Time Factor]]*TimeInterval-ResourceEffects[[#This Row],[Min]]*60-ResourceEffects[[#This Row],[Hours]]*60*60-ResourceEffects[[#This Row],[Days]]*60*60*24</f>
        <v>0</v>
      </c>
      <c r="P247" s="28">
        <f ca="1">INT(RAND()*999999999)</f>
        <v>78567297</v>
      </c>
      <c r="Q247" s="28">
        <f>_xlfn.XLOOKUP(ResourceEffects[[#This Row],[Protocol Name]],ProtocolNamesCol,ProtocolIds,"")</f>
        <v>14431</v>
      </c>
      <c r="R247" s="28">
        <f>ResourceEffects[[#This Row],[Time Factor]]</f>
        <v>0</v>
      </c>
      <c r="S247" s="28">
        <f>ResourceEffects[[#This Row],[Drone ID]]</f>
        <v>0</v>
      </c>
      <c r="T247" s="28">
        <f>_xlfn.XLOOKUP(ResourceEffects[[#This Row],[Resource Name]],ResourceNames,ResourceIds,"")</f>
        <v>3321</v>
      </c>
      <c r="U247" s="28">
        <f>_xlfn.XLOOKUP(ResourceEffects[[#This Row],[Event Type]],EventTypeNames,EventTypeIds,"")</f>
        <v>2</v>
      </c>
      <c r="V247" s="28">
        <f>IF(ResourceEffects[[#This Row],[Is Local]]="Yes",1,0)</f>
        <v>1</v>
      </c>
      <c r="W247" s="28">
        <f>IF(ResourceEffects[[#This Row],[Is Installed]]="Yes",1,0)</f>
        <v>0</v>
      </c>
      <c r="X247" s="28">
        <f>IF(ResourceEffects[[#This Row],[Status]]="Locked",1,0)</f>
        <v>0</v>
      </c>
      <c r="Y247" s="28">
        <f>IF(ResourceEffects[[#This Row],[event_type]]=1,0,1)</f>
        <v>1</v>
      </c>
      <c r="Z247" s="28">
        <f>IF(ResourceEffects[[#This Row],[Use Abundancies]]="Yes",1,0)</f>
        <v>0</v>
      </c>
      <c r="AA247" s="28">
        <f>ResourceEffects[[#This Row],[∆]]</f>
        <v>1</v>
      </c>
    </row>
    <row r="248" spans="1:27" hidden="1" x14ac:dyDescent="0.3">
      <c r="A248" s="32">
        <v>0</v>
      </c>
      <c r="B248" s="27" t="s">
        <v>144</v>
      </c>
      <c r="C248" s="26" t="s">
        <v>436</v>
      </c>
      <c r="D248" s="26">
        <v>1</v>
      </c>
      <c r="E248" s="51" t="s">
        <v>428</v>
      </c>
      <c r="F248" s="27" t="s">
        <v>284</v>
      </c>
      <c r="G248" s="26" t="str">
        <f>"No"</f>
        <v>No</v>
      </c>
      <c r="H248" s="26">
        <f>0</f>
        <v>0</v>
      </c>
      <c r="I248" s="26" t="str">
        <f>"Yes"</f>
        <v>Yes</v>
      </c>
      <c r="J248" s="26" t="str">
        <f>"No"</f>
        <v>No</v>
      </c>
      <c r="K248" s="26">
        <f>INT(ResourceEffects[[#This Row],[Time Factor]]*TimeInterval/60/60/24)</f>
        <v>0</v>
      </c>
      <c r="L248" s="26">
        <f>INT(ResourceEffects[[#This Row],[Time Factor]]*TimeInterval/60/60)-ResourceEffects[[#This Row],[Days]]*24</f>
        <v>0</v>
      </c>
      <c r="M248" s="26">
        <f>INT(ResourceEffects[[#This Row],[Time Factor]]*TimeInterval/60)-ResourceEffects[[#This Row],[Hours]]*60-ResourceEffects[[#This Row],[Days]]*60*24</f>
        <v>0</v>
      </c>
      <c r="N248" s="26">
        <f>ResourceEffects[[#This Row],[Time Factor]]*TimeInterval-ResourceEffects[[#This Row],[Min]]*60-ResourceEffects[[#This Row],[Hours]]*60*60-ResourceEffects[[#This Row],[Days]]*60*60*24</f>
        <v>0</v>
      </c>
      <c r="P248" s="28">
        <f ca="1">INT(RAND()*999999999)</f>
        <v>225192731</v>
      </c>
      <c r="Q248" s="28">
        <f>_xlfn.XLOOKUP(ResourceEffects[[#This Row],[Protocol Name]],ProtocolNamesCol,ProtocolIds,"")</f>
        <v>14431</v>
      </c>
      <c r="R248" s="28">
        <f>ResourceEffects[[#This Row],[Time Factor]]</f>
        <v>0</v>
      </c>
      <c r="S248" s="28">
        <f>ResourceEffects[[#This Row],[Drone ID]]</f>
        <v>0</v>
      </c>
      <c r="T248" s="28">
        <f>_xlfn.XLOOKUP(ResourceEffects[[#This Row],[Resource Name]],ResourceNames,ResourceIds,"")</f>
        <v>3331</v>
      </c>
      <c r="U248" s="28">
        <f>_xlfn.XLOOKUP(ResourceEffects[[#This Row],[Event Type]],EventTypeNames,EventTypeIds,"")</f>
        <v>2</v>
      </c>
      <c r="V248" s="28">
        <f>IF(ResourceEffects[[#This Row],[Is Local]]="Yes",1,0)</f>
        <v>1</v>
      </c>
      <c r="W248" s="28">
        <f>IF(ResourceEffects[[#This Row],[Is Installed]]="Yes",1,0)</f>
        <v>0</v>
      </c>
      <c r="X248" s="28">
        <f>IF(ResourceEffects[[#This Row],[Status]]="Locked",1,0)</f>
        <v>0</v>
      </c>
      <c r="Y248" s="28">
        <f>IF(ResourceEffects[[#This Row],[event_type]]=1,0,1)</f>
        <v>1</v>
      </c>
      <c r="Z248" s="28">
        <f>IF(ResourceEffects[[#This Row],[Use Abundancies]]="Yes",1,0)</f>
        <v>0</v>
      </c>
      <c r="AA248" s="28">
        <f>ResourceEffects[[#This Row],[∆]]</f>
        <v>1</v>
      </c>
    </row>
    <row r="249" spans="1:27" hidden="1" x14ac:dyDescent="0.3">
      <c r="A249" s="32">
        <v>0</v>
      </c>
      <c r="B249" s="27" t="s">
        <v>144</v>
      </c>
      <c r="C249" s="26" t="s">
        <v>435</v>
      </c>
      <c r="D249" s="26">
        <v>1</v>
      </c>
      <c r="E249" s="51" t="s">
        <v>428</v>
      </c>
      <c r="F249" s="27" t="s">
        <v>326</v>
      </c>
      <c r="G249" s="26" t="str">
        <f>"No"</f>
        <v>No</v>
      </c>
      <c r="H249" s="26">
        <f>0</f>
        <v>0</v>
      </c>
      <c r="I249" s="26" t="str">
        <f>"Yes"</f>
        <v>Yes</v>
      </c>
      <c r="J249" s="26" t="str">
        <f>"No"</f>
        <v>No</v>
      </c>
      <c r="K249" s="26">
        <f>INT(ResourceEffects[[#This Row],[Time Factor]]*TimeInterval/60/60/24)</f>
        <v>0</v>
      </c>
      <c r="L249" s="26">
        <f>INT(ResourceEffects[[#This Row],[Time Factor]]*TimeInterval/60/60)-ResourceEffects[[#This Row],[Days]]*24</f>
        <v>0</v>
      </c>
      <c r="M249" s="26">
        <f>INT(ResourceEffects[[#This Row],[Time Factor]]*TimeInterval/60)-ResourceEffects[[#This Row],[Hours]]*60-ResourceEffects[[#This Row],[Days]]*60*24</f>
        <v>0</v>
      </c>
      <c r="N249" s="26">
        <f>ResourceEffects[[#This Row],[Time Factor]]*TimeInterval-ResourceEffects[[#This Row],[Min]]*60-ResourceEffects[[#This Row],[Hours]]*60*60-ResourceEffects[[#This Row],[Days]]*60*60*24</f>
        <v>0</v>
      </c>
      <c r="P249" s="28">
        <f ca="1">INT(RAND()*999999999)</f>
        <v>656770459</v>
      </c>
      <c r="Q249" s="28">
        <f>_xlfn.XLOOKUP(ResourceEffects[[#This Row],[Protocol Name]],ProtocolNamesCol,ProtocolIds,"")</f>
        <v>14431</v>
      </c>
      <c r="R249" s="28">
        <f>ResourceEffects[[#This Row],[Time Factor]]</f>
        <v>0</v>
      </c>
      <c r="S249" s="28">
        <f>ResourceEffects[[#This Row],[Drone ID]]</f>
        <v>0</v>
      </c>
      <c r="T249" s="28">
        <f>_xlfn.XLOOKUP(ResourceEffects[[#This Row],[Resource Name]],ResourceNames,ResourceIds,"")</f>
        <v>4431</v>
      </c>
      <c r="U249" s="28">
        <f>_xlfn.XLOOKUP(ResourceEffects[[#This Row],[Event Type]],EventTypeNames,EventTypeIds,"")</f>
        <v>1</v>
      </c>
      <c r="V249" s="28">
        <f>IF(ResourceEffects[[#This Row],[Is Local]]="Yes",1,0)</f>
        <v>1</v>
      </c>
      <c r="W249" s="28">
        <f>IF(ResourceEffects[[#This Row],[Is Installed]]="Yes",1,0)</f>
        <v>0</v>
      </c>
      <c r="X249" s="28">
        <f>IF(ResourceEffects[[#This Row],[Status]]="Locked",1,0)</f>
        <v>0</v>
      </c>
      <c r="Y249" s="28">
        <f>IF(ResourceEffects[[#This Row],[event_type]]=1,0,1)</f>
        <v>0</v>
      </c>
      <c r="Z249" s="28">
        <f>IF(ResourceEffects[[#This Row],[Use Abundancies]]="Yes",1,0)</f>
        <v>0</v>
      </c>
      <c r="AA249" s="28">
        <f>ResourceEffects[[#This Row],[∆]]</f>
        <v>1</v>
      </c>
    </row>
    <row r="250" spans="1:27" hidden="1" x14ac:dyDescent="0.3">
      <c r="A250" s="32">
        <v>0</v>
      </c>
      <c r="B250" s="27" t="s">
        <v>146</v>
      </c>
      <c r="C250" s="26" t="s">
        <v>436</v>
      </c>
      <c r="D250" s="26">
        <v>1</v>
      </c>
      <c r="E250" s="51" t="s">
        <v>428</v>
      </c>
      <c r="F250" s="27" t="s">
        <v>260</v>
      </c>
      <c r="G250" s="26" t="str">
        <f>"No"</f>
        <v>No</v>
      </c>
      <c r="H250" s="26">
        <f>0</f>
        <v>0</v>
      </c>
      <c r="I250" s="26" t="str">
        <f>"Yes"</f>
        <v>Yes</v>
      </c>
      <c r="J250" s="26" t="str">
        <f>"No"</f>
        <v>No</v>
      </c>
      <c r="K250" s="26">
        <f>INT(ResourceEffects[[#This Row],[Time Factor]]*TimeInterval/60/60/24)</f>
        <v>0</v>
      </c>
      <c r="L250" s="26">
        <f>INT(ResourceEffects[[#This Row],[Time Factor]]*TimeInterval/60/60)-ResourceEffects[[#This Row],[Days]]*24</f>
        <v>0</v>
      </c>
      <c r="M250" s="26">
        <f>INT(ResourceEffects[[#This Row],[Time Factor]]*TimeInterval/60)-ResourceEffects[[#This Row],[Hours]]*60-ResourceEffects[[#This Row],[Days]]*60*24</f>
        <v>0</v>
      </c>
      <c r="N250" s="26">
        <f>ResourceEffects[[#This Row],[Time Factor]]*TimeInterval-ResourceEffects[[#This Row],[Min]]*60-ResourceEffects[[#This Row],[Hours]]*60*60-ResourceEffects[[#This Row],[Days]]*60*60*24</f>
        <v>0</v>
      </c>
      <c r="P250" s="28">
        <f ca="1">INT(RAND()*999999999)</f>
        <v>730338759</v>
      </c>
      <c r="Q250" s="28">
        <f>_xlfn.XLOOKUP(ResourceEffects[[#This Row],[Protocol Name]],ProtocolNamesCol,ProtocolIds,"")</f>
        <v>14501</v>
      </c>
      <c r="R250" s="28">
        <f>ResourceEffects[[#This Row],[Time Factor]]</f>
        <v>0</v>
      </c>
      <c r="S250" s="28">
        <f>ResourceEffects[[#This Row],[Drone ID]]</f>
        <v>0</v>
      </c>
      <c r="T250" s="28">
        <f>_xlfn.XLOOKUP(ResourceEffects[[#This Row],[Resource Name]],ResourceNames,ResourceIds,"")</f>
        <v>3021</v>
      </c>
      <c r="U250" s="28">
        <f>_xlfn.XLOOKUP(ResourceEffects[[#This Row],[Event Type]],EventTypeNames,EventTypeIds,"")</f>
        <v>2</v>
      </c>
      <c r="V250" s="28">
        <f>IF(ResourceEffects[[#This Row],[Is Local]]="Yes",1,0)</f>
        <v>1</v>
      </c>
      <c r="W250" s="28">
        <f>IF(ResourceEffects[[#This Row],[Is Installed]]="Yes",1,0)</f>
        <v>0</v>
      </c>
      <c r="X250" s="28">
        <f>IF(ResourceEffects[[#This Row],[Status]]="Locked",1,0)</f>
        <v>0</v>
      </c>
      <c r="Y250" s="28">
        <f>IF(ResourceEffects[[#This Row],[event_type]]=1,0,1)</f>
        <v>1</v>
      </c>
      <c r="Z250" s="28">
        <f>IF(ResourceEffects[[#This Row],[Use Abundancies]]="Yes",1,0)</f>
        <v>0</v>
      </c>
      <c r="AA250" s="28">
        <f>ResourceEffects[[#This Row],[∆]]</f>
        <v>1</v>
      </c>
    </row>
    <row r="251" spans="1:27" hidden="1" x14ac:dyDescent="0.3">
      <c r="A251" s="32">
        <v>0</v>
      </c>
      <c r="B251" s="27" t="s">
        <v>146</v>
      </c>
      <c r="C251" s="26" t="s">
        <v>436</v>
      </c>
      <c r="D251" s="26">
        <v>1</v>
      </c>
      <c r="E251" s="51" t="s">
        <v>428</v>
      </c>
      <c r="F251" s="27" t="s">
        <v>276</v>
      </c>
      <c r="G251" s="26" t="str">
        <f>"No"</f>
        <v>No</v>
      </c>
      <c r="H251" s="26">
        <f>0</f>
        <v>0</v>
      </c>
      <c r="I251" s="26" t="str">
        <f>"Yes"</f>
        <v>Yes</v>
      </c>
      <c r="J251" s="26" t="str">
        <f>"No"</f>
        <v>No</v>
      </c>
      <c r="K251" s="26">
        <f>INT(ResourceEffects[[#This Row],[Time Factor]]*TimeInterval/60/60/24)</f>
        <v>0</v>
      </c>
      <c r="L251" s="26">
        <f>INT(ResourceEffects[[#This Row],[Time Factor]]*TimeInterval/60/60)-ResourceEffects[[#This Row],[Days]]*24</f>
        <v>0</v>
      </c>
      <c r="M251" s="26">
        <f>INT(ResourceEffects[[#This Row],[Time Factor]]*TimeInterval/60)-ResourceEffects[[#This Row],[Hours]]*60-ResourceEffects[[#This Row],[Days]]*60*24</f>
        <v>0</v>
      </c>
      <c r="N251" s="26">
        <f>ResourceEffects[[#This Row],[Time Factor]]*TimeInterval-ResourceEffects[[#This Row],[Min]]*60-ResourceEffects[[#This Row],[Hours]]*60*60-ResourceEffects[[#This Row],[Days]]*60*60*24</f>
        <v>0</v>
      </c>
      <c r="P251" s="28">
        <f ca="1">INT(RAND()*999999999)</f>
        <v>575593891</v>
      </c>
      <c r="Q251" s="28">
        <f>_xlfn.XLOOKUP(ResourceEffects[[#This Row],[Protocol Name]],ProtocolNamesCol,ProtocolIds,"")</f>
        <v>14501</v>
      </c>
      <c r="R251" s="28">
        <f>ResourceEffects[[#This Row],[Time Factor]]</f>
        <v>0</v>
      </c>
      <c r="S251" s="28">
        <f>ResourceEffects[[#This Row],[Drone ID]]</f>
        <v>0</v>
      </c>
      <c r="T251" s="28">
        <f>_xlfn.XLOOKUP(ResourceEffects[[#This Row],[Resource Name]],ResourceNames,ResourceIds,"")</f>
        <v>3221</v>
      </c>
      <c r="U251" s="28">
        <f>_xlfn.XLOOKUP(ResourceEffects[[#This Row],[Event Type]],EventTypeNames,EventTypeIds,"")</f>
        <v>2</v>
      </c>
      <c r="V251" s="28">
        <f>IF(ResourceEffects[[#This Row],[Is Local]]="Yes",1,0)</f>
        <v>1</v>
      </c>
      <c r="W251" s="28">
        <f>IF(ResourceEffects[[#This Row],[Is Installed]]="Yes",1,0)</f>
        <v>0</v>
      </c>
      <c r="X251" s="28">
        <f>IF(ResourceEffects[[#This Row],[Status]]="Locked",1,0)</f>
        <v>0</v>
      </c>
      <c r="Y251" s="28">
        <f>IF(ResourceEffects[[#This Row],[event_type]]=1,0,1)</f>
        <v>1</v>
      </c>
      <c r="Z251" s="28">
        <f>IF(ResourceEffects[[#This Row],[Use Abundancies]]="Yes",1,0)</f>
        <v>0</v>
      </c>
      <c r="AA251" s="28">
        <f>ResourceEffects[[#This Row],[∆]]</f>
        <v>1</v>
      </c>
    </row>
    <row r="252" spans="1:27" hidden="1" x14ac:dyDescent="0.3">
      <c r="A252" s="32">
        <v>0</v>
      </c>
      <c r="B252" s="27" t="s">
        <v>146</v>
      </c>
      <c r="C252" s="26" t="s">
        <v>436</v>
      </c>
      <c r="D252" s="26">
        <v>1</v>
      </c>
      <c r="E252" s="51" t="s">
        <v>428</v>
      </c>
      <c r="F252" s="27" t="s">
        <v>282</v>
      </c>
      <c r="G252" s="26" t="str">
        <f>"No"</f>
        <v>No</v>
      </c>
      <c r="H252" s="26">
        <f>0</f>
        <v>0</v>
      </c>
      <c r="I252" s="26" t="str">
        <f>"Yes"</f>
        <v>Yes</v>
      </c>
      <c r="J252" s="26" t="str">
        <f>"No"</f>
        <v>No</v>
      </c>
      <c r="K252" s="26">
        <f>INT(ResourceEffects[[#This Row],[Time Factor]]*TimeInterval/60/60/24)</f>
        <v>0</v>
      </c>
      <c r="L252" s="26">
        <f>INT(ResourceEffects[[#This Row],[Time Factor]]*TimeInterval/60/60)-ResourceEffects[[#This Row],[Days]]*24</f>
        <v>0</v>
      </c>
      <c r="M252" s="26">
        <f>INT(ResourceEffects[[#This Row],[Time Factor]]*TimeInterval/60)-ResourceEffects[[#This Row],[Hours]]*60-ResourceEffects[[#This Row],[Days]]*60*24</f>
        <v>0</v>
      </c>
      <c r="N252" s="26">
        <f>ResourceEffects[[#This Row],[Time Factor]]*TimeInterval-ResourceEffects[[#This Row],[Min]]*60-ResourceEffects[[#This Row],[Hours]]*60*60-ResourceEffects[[#This Row],[Days]]*60*60*24</f>
        <v>0</v>
      </c>
      <c r="P252" s="28">
        <f ca="1">INT(RAND()*999999999)</f>
        <v>271417646</v>
      </c>
      <c r="Q252" s="28">
        <f>_xlfn.XLOOKUP(ResourceEffects[[#This Row],[Protocol Name]],ProtocolNamesCol,ProtocolIds,"")</f>
        <v>14501</v>
      </c>
      <c r="R252" s="28">
        <f>ResourceEffects[[#This Row],[Time Factor]]</f>
        <v>0</v>
      </c>
      <c r="S252" s="28">
        <f>ResourceEffects[[#This Row],[Drone ID]]</f>
        <v>0</v>
      </c>
      <c r="T252" s="28">
        <f>_xlfn.XLOOKUP(ResourceEffects[[#This Row],[Resource Name]],ResourceNames,ResourceIds,"")</f>
        <v>3321</v>
      </c>
      <c r="U252" s="28">
        <f>_xlfn.XLOOKUP(ResourceEffects[[#This Row],[Event Type]],EventTypeNames,EventTypeIds,"")</f>
        <v>2</v>
      </c>
      <c r="V252" s="28">
        <f>IF(ResourceEffects[[#This Row],[Is Local]]="Yes",1,0)</f>
        <v>1</v>
      </c>
      <c r="W252" s="28">
        <f>IF(ResourceEffects[[#This Row],[Is Installed]]="Yes",1,0)</f>
        <v>0</v>
      </c>
      <c r="X252" s="28">
        <f>IF(ResourceEffects[[#This Row],[Status]]="Locked",1,0)</f>
        <v>0</v>
      </c>
      <c r="Y252" s="28">
        <f>IF(ResourceEffects[[#This Row],[event_type]]=1,0,1)</f>
        <v>1</v>
      </c>
      <c r="Z252" s="28">
        <f>IF(ResourceEffects[[#This Row],[Use Abundancies]]="Yes",1,0)</f>
        <v>0</v>
      </c>
      <c r="AA252" s="28">
        <f>ResourceEffects[[#This Row],[∆]]</f>
        <v>1</v>
      </c>
    </row>
    <row r="253" spans="1:27" hidden="1" x14ac:dyDescent="0.3">
      <c r="A253" s="32">
        <v>0</v>
      </c>
      <c r="B253" s="27" t="s">
        <v>146</v>
      </c>
      <c r="C253" s="26" t="s">
        <v>435</v>
      </c>
      <c r="D253" s="26">
        <v>1</v>
      </c>
      <c r="E253" s="51" t="s">
        <v>428</v>
      </c>
      <c r="F253" s="27" t="s">
        <v>328</v>
      </c>
      <c r="G253" s="26" t="str">
        <f>"No"</f>
        <v>No</v>
      </c>
      <c r="H253" s="26">
        <f>0</f>
        <v>0</v>
      </c>
      <c r="I253" s="26" t="str">
        <f>"Yes"</f>
        <v>Yes</v>
      </c>
      <c r="J253" s="26" t="str">
        <f>"No"</f>
        <v>No</v>
      </c>
      <c r="K253" s="26">
        <f>INT(ResourceEffects[[#This Row],[Time Factor]]*TimeInterval/60/60/24)</f>
        <v>0</v>
      </c>
      <c r="L253" s="26">
        <f>INT(ResourceEffects[[#This Row],[Time Factor]]*TimeInterval/60/60)-ResourceEffects[[#This Row],[Days]]*24</f>
        <v>0</v>
      </c>
      <c r="M253" s="26">
        <f>INT(ResourceEffects[[#This Row],[Time Factor]]*TimeInterval/60)-ResourceEffects[[#This Row],[Hours]]*60-ResourceEffects[[#This Row],[Days]]*60*24</f>
        <v>0</v>
      </c>
      <c r="N253" s="26">
        <f>ResourceEffects[[#This Row],[Time Factor]]*TimeInterval-ResourceEffects[[#This Row],[Min]]*60-ResourceEffects[[#This Row],[Hours]]*60*60-ResourceEffects[[#This Row],[Days]]*60*60*24</f>
        <v>0</v>
      </c>
      <c r="P253" s="28">
        <f ca="1">INT(RAND()*999999999)</f>
        <v>644582208</v>
      </c>
      <c r="Q253" s="28">
        <f>_xlfn.XLOOKUP(ResourceEffects[[#This Row],[Protocol Name]],ProtocolNamesCol,ProtocolIds,"")</f>
        <v>14501</v>
      </c>
      <c r="R253" s="28">
        <f>ResourceEffects[[#This Row],[Time Factor]]</f>
        <v>0</v>
      </c>
      <c r="S253" s="28">
        <f>ResourceEffects[[#This Row],[Drone ID]]</f>
        <v>0</v>
      </c>
      <c r="T253" s="28">
        <f>_xlfn.XLOOKUP(ResourceEffects[[#This Row],[Resource Name]],ResourceNames,ResourceIds,"")</f>
        <v>4501</v>
      </c>
      <c r="U253" s="28">
        <f>_xlfn.XLOOKUP(ResourceEffects[[#This Row],[Event Type]],EventTypeNames,EventTypeIds,"")</f>
        <v>1</v>
      </c>
      <c r="V253" s="28">
        <f>IF(ResourceEffects[[#This Row],[Is Local]]="Yes",1,0)</f>
        <v>1</v>
      </c>
      <c r="W253" s="28">
        <f>IF(ResourceEffects[[#This Row],[Is Installed]]="Yes",1,0)</f>
        <v>0</v>
      </c>
      <c r="X253" s="28">
        <f>IF(ResourceEffects[[#This Row],[Status]]="Locked",1,0)</f>
        <v>0</v>
      </c>
      <c r="Y253" s="28">
        <f>IF(ResourceEffects[[#This Row],[event_type]]=1,0,1)</f>
        <v>0</v>
      </c>
      <c r="Z253" s="28">
        <f>IF(ResourceEffects[[#This Row],[Use Abundancies]]="Yes",1,0)</f>
        <v>0</v>
      </c>
      <c r="AA253" s="28">
        <f>ResourceEffects[[#This Row],[∆]]</f>
        <v>1</v>
      </c>
    </row>
    <row r="254" spans="1:27" hidden="1" x14ac:dyDescent="0.3">
      <c r="A254" s="32">
        <v>0</v>
      </c>
      <c r="B254" s="27" t="s">
        <v>148</v>
      </c>
      <c r="C254" s="26" t="s">
        <v>436</v>
      </c>
      <c r="D254" s="26">
        <v>20</v>
      </c>
      <c r="E254" s="51" t="s">
        <v>428</v>
      </c>
      <c r="F254" s="27" t="s">
        <v>204</v>
      </c>
      <c r="G254" s="26" t="str">
        <f>"No"</f>
        <v>No</v>
      </c>
      <c r="H254" s="26">
        <f>0</f>
        <v>0</v>
      </c>
      <c r="I254" s="26" t="str">
        <f>"Yes"</f>
        <v>Yes</v>
      </c>
      <c r="J254" s="26" t="str">
        <f>"No"</f>
        <v>No</v>
      </c>
      <c r="K254" s="26">
        <f>INT(ResourceEffects[[#This Row],[Time Factor]]*TimeInterval/60/60/24)</f>
        <v>0</v>
      </c>
      <c r="L254" s="26">
        <f>INT(ResourceEffects[[#This Row],[Time Factor]]*TimeInterval/60/60)-ResourceEffects[[#This Row],[Days]]*24</f>
        <v>0</v>
      </c>
      <c r="M254" s="26">
        <f>INT(ResourceEffects[[#This Row],[Time Factor]]*TimeInterval/60)-ResourceEffects[[#This Row],[Hours]]*60-ResourceEffects[[#This Row],[Days]]*60*24</f>
        <v>0</v>
      </c>
      <c r="N254" s="26">
        <f>ResourceEffects[[#This Row],[Time Factor]]*TimeInterval-ResourceEffects[[#This Row],[Min]]*60-ResourceEffects[[#This Row],[Hours]]*60*60-ResourceEffects[[#This Row],[Days]]*60*60*24</f>
        <v>0</v>
      </c>
      <c r="P254" s="28">
        <f ca="1">INT(RAND()*999999999)</f>
        <v>472951716</v>
      </c>
      <c r="Q254" s="28">
        <f>_xlfn.XLOOKUP(ResourceEffects[[#This Row],[Protocol Name]],ProtocolNamesCol,ProtocolIds,"")</f>
        <v>21000</v>
      </c>
      <c r="R254" s="28">
        <f>ResourceEffects[[#This Row],[Time Factor]]</f>
        <v>0</v>
      </c>
      <c r="S254" s="28">
        <f>ResourceEffects[[#This Row],[Drone ID]]</f>
        <v>0</v>
      </c>
      <c r="T254" s="28">
        <f>_xlfn.XLOOKUP(ResourceEffects[[#This Row],[Resource Name]],ResourceNames,ResourceIds,"")</f>
        <v>1000</v>
      </c>
      <c r="U254" s="28">
        <f>_xlfn.XLOOKUP(ResourceEffects[[#This Row],[Event Type]],EventTypeNames,EventTypeIds,"")</f>
        <v>2</v>
      </c>
      <c r="V254" s="28">
        <f>IF(ResourceEffects[[#This Row],[Is Local]]="Yes",1,0)</f>
        <v>1</v>
      </c>
      <c r="W254" s="28">
        <f>IF(ResourceEffects[[#This Row],[Is Installed]]="Yes",1,0)</f>
        <v>0</v>
      </c>
      <c r="X254" s="28">
        <f>IF(ResourceEffects[[#This Row],[Status]]="Locked",1,0)</f>
        <v>0</v>
      </c>
      <c r="Y254" s="28">
        <f>IF(ResourceEffects[[#This Row],[event_type]]=1,0,1)</f>
        <v>1</v>
      </c>
      <c r="Z254" s="28">
        <f>IF(ResourceEffects[[#This Row],[Use Abundancies]]="Yes",1,0)</f>
        <v>0</v>
      </c>
      <c r="AA254" s="28">
        <f>ResourceEffects[[#This Row],[∆]]</f>
        <v>20</v>
      </c>
    </row>
    <row r="255" spans="1:27" hidden="1" x14ac:dyDescent="0.3">
      <c r="A255" s="32">
        <v>0</v>
      </c>
      <c r="B255" s="27" t="s">
        <v>148</v>
      </c>
      <c r="C255" s="26" t="s">
        <v>435</v>
      </c>
      <c r="D255" s="26">
        <v>1</v>
      </c>
      <c r="E255" s="51" t="s">
        <v>428</v>
      </c>
      <c r="F255" s="27" t="s">
        <v>229</v>
      </c>
      <c r="G255" s="26" t="str">
        <f>"No"</f>
        <v>No</v>
      </c>
      <c r="H255" s="26">
        <f>0</f>
        <v>0</v>
      </c>
      <c r="I255" s="26" t="str">
        <f>"Yes"</f>
        <v>Yes</v>
      </c>
      <c r="J255" s="26" t="str">
        <f>"No"</f>
        <v>No</v>
      </c>
      <c r="K255" s="26">
        <f>INT(ResourceEffects[[#This Row],[Time Factor]]*TimeInterval/60/60/24)</f>
        <v>0</v>
      </c>
      <c r="L255" s="26">
        <f>INT(ResourceEffects[[#This Row],[Time Factor]]*TimeInterval/60/60)-ResourceEffects[[#This Row],[Days]]*24</f>
        <v>0</v>
      </c>
      <c r="M255" s="26">
        <f>INT(ResourceEffects[[#This Row],[Time Factor]]*TimeInterval/60)-ResourceEffects[[#This Row],[Hours]]*60-ResourceEffects[[#This Row],[Days]]*60*24</f>
        <v>0</v>
      </c>
      <c r="N255" s="26">
        <f>ResourceEffects[[#This Row],[Time Factor]]*TimeInterval-ResourceEffects[[#This Row],[Min]]*60-ResourceEffects[[#This Row],[Hours]]*60*60-ResourceEffects[[#This Row],[Days]]*60*60*24</f>
        <v>0</v>
      </c>
      <c r="P255" s="28">
        <f ca="1">INT(RAND()*999999999)</f>
        <v>9580282</v>
      </c>
      <c r="Q255" s="28">
        <f>_xlfn.XLOOKUP(ResourceEffects[[#This Row],[Protocol Name]],ProtocolNamesCol,ProtocolIds,"")</f>
        <v>21000</v>
      </c>
      <c r="R255" s="28">
        <f>ResourceEffects[[#This Row],[Time Factor]]</f>
        <v>0</v>
      </c>
      <c r="S255" s="28">
        <f>ResourceEffects[[#This Row],[Drone ID]]</f>
        <v>0</v>
      </c>
      <c r="T255" s="28">
        <f>_xlfn.XLOOKUP(ResourceEffects[[#This Row],[Resource Name]],ResourceNames,ResourceIds,"")</f>
        <v>2011</v>
      </c>
      <c r="U255" s="28">
        <f>_xlfn.XLOOKUP(ResourceEffects[[#This Row],[Event Type]],EventTypeNames,EventTypeIds,"")</f>
        <v>1</v>
      </c>
      <c r="V255" s="28">
        <f>IF(ResourceEffects[[#This Row],[Is Local]]="Yes",1,0)</f>
        <v>1</v>
      </c>
      <c r="W255" s="28">
        <f>IF(ResourceEffects[[#This Row],[Is Installed]]="Yes",1,0)</f>
        <v>0</v>
      </c>
      <c r="X255" s="28">
        <f>IF(ResourceEffects[[#This Row],[Status]]="Locked",1,0)</f>
        <v>0</v>
      </c>
      <c r="Y255" s="28">
        <f>IF(ResourceEffects[[#This Row],[event_type]]=1,0,1)</f>
        <v>0</v>
      </c>
      <c r="Z255" s="28">
        <f>IF(ResourceEffects[[#This Row],[Use Abundancies]]="Yes",1,0)</f>
        <v>0</v>
      </c>
      <c r="AA255" s="28">
        <f>ResourceEffects[[#This Row],[∆]]</f>
        <v>1</v>
      </c>
    </row>
    <row r="256" spans="1:27" hidden="1" x14ac:dyDescent="0.3">
      <c r="A256" s="32">
        <v>0</v>
      </c>
      <c r="B256" s="27" t="s">
        <v>148</v>
      </c>
      <c r="C256" s="26" t="s">
        <v>435</v>
      </c>
      <c r="D256" s="26">
        <v>2</v>
      </c>
      <c r="E256" s="51" t="s">
        <v>428</v>
      </c>
      <c r="F256" s="27" t="s">
        <v>241</v>
      </c>
      <c r="G256" s="26" t="str">
        <f>"No"</f>
        <v>No</v>
      </c>
      <c r="H256" s="26">
        <f>0</f>
        <v>0</v>
      </c>
      <c r="I256" s="26" t="str">
        <f>"Yes"</f>
        <v>Yes</v>
      </c>
      <c r="J256" s="26" t="str">
        <f>"No"</f>
        <v>No</v>
      </c>
      <c r="K256" s="26">
        <f>INT(ResourceEffects[[#This Row],[Time Factor]]*TimeInterval/60/60/24)</f>
        <v>0</v>
      </c>
      <c r="L256" s="26">
        <f>INT(ResourceEffects[[#This Row],[Time Factor]]*TimeInterval/60/60)-ResourceEffects[[#This Row],[Days]]*24</f>
        <v>0</v>
      </c>
      <c r="M256" s="26">
        <f>INT(ResourceEffects[[#This Row],[Time Factor]]*TimeInterval/60)-ResourceEffects[[#This Row],[Hours]]*60-ResourceEffects[[#This Row],[Days]]*60*24</f>
        <v>0</v>
      </c>
      <c r="N256" s="26">
        <f>ResourceEffects[[#This Row],[Time Factor]]*TimeInterval-ResourceEffects[[#This Row],[Min]]*60-ResourceEffects[[#This Row],[Hours]]*60*60-ResourceEffects[[#This Row],[Days]]*60*60*24</f>
        <v>0</v>
      </c>
      <c r="P256" s="28">
        <f ca="1">INT(RAND()*999999999)</f>
        <v>215903828</v>
      </c>
      <c r="Q256" s="28">
        <f>_xlfn.XLOOKUP(ResourceEffects[[#This Row],[Protocol Name]],ProtocolNamesCol,ProtocolIds,"")</f>
        <v>21000</v>
      </c>
      <c r="R256" s="28">
        <f>ResourceEffects[[#This Row],[Time Factor]]</f>
        <v>0</v>
      </c>
      <c r="S256" s="28">
        <f>ResourceEffects[[#This Row],[Drone ID]]</f>
        <v>0</v>
      </c>
      <c r="T256" s="28">
        <f>_xlfn.XLOOKUP(ResourceEffects[[#This Row],[Resource Name]],ResourceNames,ResourceIds,"")</f>
        <v>2031</v>
      </c>
      <c r="U256" s="28">
        <f>_xlfn.XLOOKUP(ResourceEffects[[#This Row],[Event Type]],EventTypeNames,EventTypeIds,"")</f>
        <v>1</v>
      </c>
      <c r="V256" s="28">
        <f>IF(ResourceEffects[[#This Row],[Is Local]]="Yes",1,0)</f>
        <v>1</v>
      </c>
      <c r="W256" s="28">
        <f>IF(ResourceEffects[[#This Row],[Is Installed]]="Yes",1,0)</f>
        <v>0</v>
      </c>
      <c r="X256" s="28">
        <f>IF(ResourceEffects[[#This Row],[Status]]="Locked",1,0)</f>
        <v>0</v>
      </c>
      <c r="Y256" s="28">
        <f>IF(ResourceEffects[[#This Row],[event_type]]=1,0,1)</f>
        <v>0</v>
      </c>
      <c r="Z256" s="28">
        <f>IF(ResourceEffects[[#This Row],[Use Abundancies]]="Yes",1,0)</f>
        <v>0</v>
      </c>
      <c r="AA256" s="28">
        <f>ResourceEffects[[#This Row],[∆]]</f>
        <v>2</v>
      </c>
    </row>
    <row r="257" spans="1:27" hidden="1" x14ac:dyDescent="0.3">
      <c r="A257" s="32">
        <v>0</v>
      </c>
      <c r="B257" s="27" t="s">
        <v>148</v>
      </c>
      <c r="C257" s="26" t="s">
        <v>435</v>
      </c>
      <c r="D257" s="26">
        <v>1</v>
      </c>
      <c r="E257" s="51" t="s">
        <v>428</v>
      </c>
      <c r="F257" s="27" t="s">
        <v>247</v>
      </c>
      <c r="G257" s="26" t="str">
        <f>"No"</f>
        <v>No</v>
      </c>
      <c r="H257" s="26">
        <f>0</f>
        <v>0</v>
      </c>
      <c r="I257" s="26" t="str">
        <f>"Yes"</f>
        <v>Yes</v>
      </c>
      <c r="J257" s="26" t="str">
        <f>"No"</f>
        <v>No</v>
      </c>
      <c r="K257" s="26">
        <f>INT(ResourceEffects[[#This Row],[Time Factor]]*TimeInterval/60/60/24)</f>
        <v>0</v>
      </c>
      <c r="L257" s="26">
        <f>INT(ResourceEffects[[#This Row],[Time Factor]]*TimeInterval/60/60)-ResourceEffects[[#This Row],[Days]]*24</f>
        <v>0</v>
      </c>
      <c r="M257" s="26">
        <f>INT(ResourceEffects[[#This Row],[Time Factor]]*TimeInterval/60)-ResourceEffects[[#This Row],[Hours]]*60-ResourceEffects[[#This Row],[Days]]*60*24</f>
        <v>0</v>
      </c>
      <c r="N257" s="26">
        <f>ResourceEffects[[#This Row],[Time Factor]]*TimeInterval-ResourceEffects[[#This Row],[Min]]*60-ResourceEffects[[#This Row],[Hours]]*60*60-ResourceEffects[[#This Row],[Days]]*60*60*24</f>
        <v>0</v>
      </c>
      <c r="P257" s="28">
        <f ca="1">INT(RAND()*999999999)</f>
        <v>889870546</v>
      </c>
      <c r="Q257" s="28">
        <f>_xlfn.XLOOKUP(ResourceEffects[[#This Row],[Protocol Name]],ProtocolNamesCol,ProtocolIds,"")</f>
        <v>21000</v>
      </c>
      <c r="R257" s="28">
        <f>ResourceEffects[[#This Row],[Time Factor]]</f>
        <v>0</v>
      </c>
      <c r="S257" s="28">
        <f>ResourceEffects[[#This Row],[Drone ID]]</f>
        <v>0</v>
      </c>
      <c r="T257" s="28">
        <f>_xlfn.XLOOKUP(ResourceEffects[[#This Row],[Resource Name]],ResourceNames,ResourceIds,"")</f>
        <v>2041</v>
      </c>
      <c r="U257" s="28">
        <f>_xlfn.XLOOKUP(ResourceEffects[[#This Row],[Event Type]],EventTypeNames,EventTypeIds,"")</f>
        <v>1</v>
      </c>
      <c r="V257" s="28">
        <f>IF(ResourceEffects[[#This Row],[Is Local]]="Yes",1,0)</f>
        <v>1</v>
      </c>
      <c r="W257" s="28">
        <f>IF(ResourceEffects[[#This Row],[Is Installed]]="Yes",1,0)</f>
        <v>0</v>
      </c>
      <c r="X257" s="28">
        <f>IF(ResourceEffects[[#This Row],[Status]]="Locked",1,0)</f>
        <v>0</v>
      </c>
      <c r="Y257" s="28">
        <f>IF(ResourceEffects[[#This Row],[event_type]]=1,0,1)</f>
        <v>0</v>
      </c>
      <c r="Z257" s="28">
        <f>IF(ResourceEffects[[#This Row],[Use Abundancies]]="Yes",1,0)</f>
        <v>0</v>
      </c>
      <c r="AA257" s="28">
        <f>ResourceEffects[[#This Row],[∆]]</f>
        <v>1</v>
      </c>
    </row>
    <row r="258" spans="1:27" hidden="1" x14ac:dyDescent="0.3">
      <c r="A258" s="32">
        <v>0</v>
      </c>
      <c r="B258" s="27" t="s">
        <v>150</v>
      </c>
      <c r="C258" s="26" t="s">
        <v>436</v>
      </c>
      <c r="D258" s="26">
        <v>20</v>
      </c>
      <c r="E258" s="51" t="s">
        <v>428</v>
      </c>
      <c r="F258" s="27" t="s">
        <v>206</v>
      </c>
      <c r="G258" s="26" t="str">
        <f>"No"</f>
        <v>No</v>
      </c>
      <c r="H258" s="26">
        <f>0</f>
        <v>0</v>
      </c>
      <c r="I258" s="26" t="str">
        <f>"Yes"</f>
        <v>Yes</v>
      </c>
      <c r="J258" s="26" t="str">
        <f>"No"</f>
        <v>No</v>
      </c>
      <c r="K258" s="26">
        <f>INT(ResourceEffects[[#This Row],[Time Factor]]*TimeInterval/60/60/24)</f>
        <v>0</v>
      </c>
      <c r="L258" s="26">
        <f>INT(ResourceEffects[[#This Row],[Time Factor]]*TimeInterval/60/60)-ResourceEffects[[#This Row],[Days]]*24</f>
        <v>0</v>
      </c>
      <c r="M258" s="26">
        <f>INT(ResourceEffects[[#This Row],[Time Factor]]*TimeInterval/60)-ResourceEffects[[#This Row],[Hours]]*60-ResourceEffects[[#This Row],[Days]]*60*24</f>
        <v>0</v>
      </c>
      <c r="N258" s="26">
        <f>ResourceEffects[[#This Row],[Time Factor]]*TimeInterval-ResourceEffects[[#This Row],[Min]]*60-ResourceEffects[[#This Row],[Hours]]*60*60-ResourceEffects[[#This Row],[Days]]*60*60*24</f>
        <v>0</v>
      </c>
      <c r="P258" s="28">
        <f ca="1">INT(RAND()*999999999)</f>
        <v>528172311</v>
      </c>
      <c r="Q258" s="28">
        <f>_xlfn.XLOOKUP(ResourceEffects[[#This Row],[Protocol Name]],ProtocolNamesCol,ProtocolIds,"")</f>
        <v>21010</v>
      </c>
      <c r="R258" s="28">
        <f>ResourceEffects[[#This Row],[Time Factor]]</f>
        <v>0</v>
      </c>
      <c r="S258" s="28">
        <f>ResourceEffects[[#This Row],[Drone ID]]</f>
        <v>0</v>
      </c>
      <c r="T258" s="28">
        <f>_xlfn.XLOOKUP(ResourceEffects[[#This Row],[Resource Name]],ResourceNames,ResourceIds,"")</f>
        <v>1010</v>
      </c>
      <c r="U258" s="28">
        <f>_xlfn.XLOOKUP(ResourceEffects[[#This Row],[Event Type]],EventTypeNames,EventTypeIds,"")</f>
        <v>2</v>
      </c>
      <c r="V258" s="28">
        <f>IF(ResourceEffects[[#This Row],[Is Local]]="Yes",1,0)</f>
        <v>1</v>
      </c>
      <c r="W258" s="28">
        <f>IF(ResourceEffects[[#This Row],[Is Installed]]="Yes",1,0)</f>
        <v>0</v>
      </c>
      <c r="X258" s="28">
        <f>IF(ResourceEffects[[#This Row],[Status]]="Locked",1,0)</f>
        <v>0</v>
      </c>
      <c r="Y258" s="28">
        <f>IF(ResourceEffects[[#This Row],[event_type]]=1,0,1)</f>
        <v>1</v>
      </c>
      <c r="Z258" s="28">
        <f>IF(ResourceEffects[[#This Row],[Use Abundancies]]="Yes",1,0)</f>
        <v>0</v>
      </c>
      <c r="AA258" s="28">
        <f>ResourceEffects[[#This Row],[∆]]</f>
        <v>20</v>
      </c>
    </row>
    <row r="259" spans="1:27" hidden="1" x14ac:dyDescent="0.3">
      <c r="A259" s="32">
        <v>0</v>
      </c>
      <c r="B259" s="27" t="s">
        <v>150</v>
      </c>
      <c r="C259" s="26" t="s">
        <v>435</v>
      </c>
      <c r="D259" s="26">
        <v>3</v>
      </c>
      <c r="E259" s="51" t="s">
        <v>428</v>
      </c>
      <c r="F259" s="27" t="s">
        <v>229</v>
      </c>
      <c r="G259" s="26" t="str">
        <f>"No"</f>
        <v>No</v>
      </c>
      <c r="H259" s="26">
        <f>0</f>
        <v>0</v>
      </c>
      <c r="I259" s="26" t="str">
        <f>"Yes"</f>
        <v>Yes</v>
      </c>
      <c r="J259" s="26" t="str">
        <f>"No"</f>
        <v>No</v>
      </c>
      <c r="K259" s="26">
        <f>INT(ResourceEffects[[#This Row],[Time Factor]]*TimeInterval/60/60/24)</f>
        <v>0</v>
      </c>
      <c r="L259" s="26">
        <f>INT(ResourceEffects[[#This Row],[Time Factor]]*TimeInterval/60/60)-ResourceEffects[[#This Row],[Days]]*24</f>
        <v>0</v>
      </c>
      <c r="M259" s="26">
        <f>INT(ResourceEffects[[#This Row],[Time Factor]]*TimeInterval/60)-ResourceEffects[[#This Row],[Hours]]*60-ResourceEffects[[#This Row],[Days]]*60*24</f>
        <v>0</v>
      </c>
      <c r="N259" s="26">
        <f>ResourceEffects[[#This Row],[Time Factor]]*TimeInterval-ResourceEffects[[#This Row],[Min]]*60-ResourceEffects[[#This Row],[Hours]]*60*60-ResourceEffects[[#This Row],[Days]]*60*60*24</f>
        <v>0</v>
      </c>
      <c r="P259" s="28">
        <f ca="1">INT(RAND()*999999999)</f>
        <v>288029700</v>
      </c>
      <c r="Q259" s="28">
        <f>_xlfn.XLOOKUP(ResourceEffects[[#This Row],[Protocol Name]],ProtocolNamesCol,ProtocolIds,"")</f>
        <v>21010</v>
      </c>
      <c r="R259" s="28">
        <f>ResourceEffects[[#This Row],[Time Factor]]</f>
        <v>0</v>
      </c>
      <c r="S259" s="28">
        <f>ResourceEffects[[#This Row],[Drone ID]]</f>
        <v>0</v>
      </c>
      <c r="T259" s="28">
        <f>_xlfn.XLOOKUP(ResourceEffects[[#This Row],[Resource Name]],ResourceNames,ResourceIds,"")</f>
        <v>2011</v>
      </c>
      <c r="U259" s="28">
        <f>_xlfn.XLOOKUP(ResourceEffects[[#This Row],[Event Type]],EventTypeNames,EventTypeIds,"")</f>
        <v>1</v>
      </c>
      <c r="V259" s="28">
        <f>IF(ResourceEffects[[#This Row],[Is Local]]="Yes",1,0)</f>
        <v>1</v>
      </c>
      <c r="W259" s="28">
        <f>IF(ResourceEffects[[#This Row],[Is Installed]]="Yes",1,0)</f>
        <v>0</v>
      </c>
      <c r="X259" s="28">
        <f>IF(ResourceEffects[[#This Row],[Status]]="Locked",1,0)</f>
        <v>0</v>
      </c>
      <c r="Y259" s="28">
        <f>IF(ResourceEffects[[#This Row],[event_type]]=1,0,1)</f>
        <v>0</v>
      </c>
      <c r="Z259" s="28">
        <f>IF(ResourceEffects[[#This Row],[Use Abundancies]]="Yes",1,0)</f>
        <v>0</v>
      </c>
      <c r="AA259" s="28">
        <f>ResourceEffects[[#This Row],[∆]]</f>
        <v>3</v>
      </c>
    </row>
    <row r="260" spans="1:27" hidden="1" x14ac:dyDescent="0.3">
      <c r="A260" s="32">
        <v>0</v>
      </c>
      <c r="B260" s="27" t="s">
        <v>150</v>
      </c>
      <c r="C260" s="26" t="s">
        <v>435</v>
      </c>
      <c r="D260" s="26">
        <v>1</v>
      </c>
      <c r="E260" s="51" t="s">
        <v>428</v>
      </c>
      <c r="F260" s="27" t="s">
        <v>241</v>
      </c>
      <c r="G260" s="26" t="str">
        <f>"No"</f>
        <v>No</v>
      </c>
      <c r="H260" s="26">
        <f>0</f>
        <v>0</v>
      </c>
      <c r="I260" s="26" t="str">
        <f>"Yes"</f>
        <v>Yes</v>
      </c>
      <c r="J260" s="26" t="str">
        <f>"No"</f>
        <v>No</v>
      </c>
      <c r="K260" s="26">
        <f>INT(ResourceEffects[[#This Row],[Time Factor]]*TimeInterval/60/60/24)</f>
        <v>0</v>
      </c>
      <c r="L260" s="26">
        <f>INT(ResourceEffects[[#This Row],[Time Factor]]*TimeInterval/60/60)-ResourceEffects[[#This Row],[Days]]*24</f>
        <v>0</v>
      </c>
      <c r="M260" s="26">
        <f>INT(ResourceEffects[[#This Row],[Time Factor]]*TimeInterval/60)-ResourceEffects[[#This Row],[Hours]]*60-ResourceEffects[[#This Row],[Days]]*60*24</f>
        <v>0</v>
      </c>
      <c r="N260" s="26">
        <f>ResourceEffects[[#This Row],[Time Factor]]*TimeInterval-ResourceEffects[[#This Row],[Min]]*60-ResourceEffects[[#This Row],[Hours]]*60*60-ResourceEffects[[#This Row],[Days]]*60*60*24</f>
        <v>0</v>
      </c>
      <c r="P260" s="28">
        <f ca="1">INT(RAND()*999999999)</f>
        <v>770204118</v>
      </c>
      <c r="Q260" s="28">
        <f>_xlfn.XLOOKUP(ResourceEffects[[#This Row],[Protocol Name]],ProtocolNamesCol,ProtocolIds,"")</f>
        <v>21010</v>
      </c>
      <c r="R260" s="28">
        <f>ResourceEffects[[#This Row],[Time Factor]]</f>
        <v>0</v>
      </c>
      <c r="S260" s="28">
        <f>ResourceEffects[[#This Row],[Drone ID]]</f>
        <v>0</v>
      </c>
      <c r="T260" s="28">
        <f>_xlfn.XLOOKUP(ResourceEffects[[#This Row],[Resource Name]],ResourceNames,ResourceIds,"")</f>
        <v>2031</v>
      </c>
      <c r="U260" s="28">
        <f>_xlfn.XLOOKUP(ResourceEffects[[#This Row],[Event Type]],EventTypeNames,EventTypeIds,"")</f>
        <v>1</v>
      </c>
      <c r="V260" s="28">
        <f>IF(ResourceEffects[[#This Row],[Is Local]]="Yes",1,0)</f>
        <v>1</v>
      </c>
      <c r="W260" s="28">
        <f>IF(ResourceEffects[[#This Row],[Is Installed]]="Yes",1,0)</f>
        <v>0</v>
      </c>
      <c r="X260" s="28">
        <f>IF(ResourceEffects[[#This Row],[Status]]="Locked",1,0)</f>
        <v>0</v>
      </c>
      <c r="Y260" s="28">
        <f>IF(ResourceEffects[[#This Row],[event_type]]=1,0,1)</f>
        <v>0</v>
      </c>
      <c r="Z260" s="28">
        <f>IF(ResourceEffects[[#This Row],[Use Abundancies]]="Yes",1,0)</f>
        <v>0</v>
      </c>
      <c r="AA260" s="28">
        <f>ResourceEffects[[#This Row],[∆]]</f>
        <v>1</v>
      </c>
    </row>
    <row r="261" spans="1:27" hidden="1" x14ac:dyDescent="0.3">
      <c r="A261" s="32">
        <v>0</v>
      </c>
      <c r="B261" s="27" t="s">
        <v>150</v>
      </c>
      <c r="C261" s="26" t="s">
        <v>435</v>
      </c>
      <c r="D261" s="26">
        <v>1</v>
      </c>
      <c r="E261" s="51" t="s">
        <v>428</v>
      </c>
      <c r="F261" s="27" t="s">
        <v>245</v>
      </c>
      <c r="G261" s="26" t="str">
        <f>"No"</f>
        <v>No</v>
      </c>
      <c r="H261" s="26">
        <f>0</f>
        <v>0</v>
      </c>
      <c r="I261" s="26" t="str">
        <f>"Yes"</f>
        <v>Yes</v>
      </c>
      <c r="J261" s="26" t="str">
        <f>"No"</f>
        <v>No</v>
      </c>
      <c r="K261" s="26">
        <f>INT(ResourceEffects[[#This Row],[Time Factor]]*TimeInterval/60/60/24)</f>
        <v>0</v>
      </c>
      <c r="L261" s="26">
        <f>INT(ResourceEffects[[#This Row],[Time Factor]]*TimeInterval/60/60)-ResourceEffects[[#This Row],[Days]]*24</f>
        <v>0</v>
      </c>
      <c r="M261" s="26">
        <f>INT(ResourceEffects[[#This Row],[Time Factor]]*TimeInterval/60)-ResourceEffects[[#This Row],[Hours]]*60-ResourceEffects[[#This Row],[Days]]*60*24</f>
        <v>0</v>
      </c>
      <c r="N261" s="26">
        <f>ResourceEffects[[#This Row],[Time Factor]]*TimeInterval-ResourceEffects[[#This Row],[Min]]*60-ResourceEffects[[#This Row],[Hours]]*60*60-ResourceEffects[[#This Row],[Days]]*60*60*24</f>
        <v>0</v>
      </c>
      <c r="P261" s="28">
        <f ca="1">INT(RAND()*999999999)</f>
        <v>497098059</v>
      </c>
      <c r="Q261" s="28">
        <f>_xlfn.XLOOKUP(ResourceEffects[[#This Row],[Protocol Name]],ProtocolNamesCol,ProtocolIds,"")</f>
        <v>21010</v>
      </c>
      <c r="R261" s="28">
        <f>ResourceEffects[[#This Row],[Time Factor]]</f>
        <v>0</v>
      </c>
      <c r="S261" s="28">
        <f>ResourceEffects[[#This Row],[Drone ID]]</f>
        <v>0</v>
      </c>
      <c r="T261" s="28">
        <f>_xlfn.XLOOKUP(ResourceEffects[[#This Row],[Resource Name]],ResourceNames,ResourceIds,"")</f>
        <v>2033</v>
      </c>
      <c r="U261" s="28">
        <f>_xlfn.XLOOKUP(ResourceEffects[[#This Row],[Event Type]],EventTypeNames,EventTypeIds,"")</f>
        <v>1</v>
      </c>
      <c r="V261" s="28">
        <f>IF(ResourceEffects[[#This Row],[Is Local]]="Yes",1,0)</f>
        <v>1</v>
      </c>
      <c r="W261" s="28">
        <f>IF(ResourceEffects[[#This Row],[Is Installed]]="Yes",1,0)</f>
        <v>0</v>
      </c>
      <c r="X261" s="28">
        <f>IF(ResourceEffects[[#This Row],[Status]]="Locked",1,0)</f>
        <v>0</v>
      </c>
      <c r="Y261" s="28">
        <f>IF(ResourceEffects[[#This Row],[event_type]]=1,0,1)</f>
        <v>0</v>
      </c>
      <c r="Z261" s="28">
        <f>IF(ResourceEffects[[#This Row],[Use Abundancies]]="Yes",1,0)</f>
        <v>0</v>
      </c>
      <c r="AA261" s="28">
        <f>ResourceEffects[[#This Row],[∆]]</f>
        <v>1</v>
      </c>
    </row>
    <row r="262" spans="1:27" hidden="1" x14ac:dyDescent="0.3">
      <c r="A262" s="32">
        <v>0</v>
      </c>
      <c r="B262" s="27" t="s">
        <v>152</v>
      </c>
      <c r="C262" s="26" t="s">
        <v>436</v>
      </c>
      <c r="D262" s="26">
        <v>9</v>
      </c>
      <c r="E262" s="51" t="s">
        <v>428</v>
      </c>
      <c r="F262" s="27" t="s">
        <v>207</v>
      </c>
      <c r="G262" s="26" t="str">
        <f>"No"</f>
        <v>No</v>
      </c>
      <c r="H262" s="26">
        <f>0</f>
        <v>0</v>
      </c>
      <c r="I262" s="26" t="str">
        <f>"Yes"</f>
        <v>Yes</v>
      </c>
      <c r="J262" s="26" t="str">
        <f>"No"</f>
        <v>No</v>
      </c>
      <c r="K262" s="26">
        <f>INT(ResourceEffects[[#This Row],[Time Factor]]*TimeInterval/60/60/24)</f>
        <v>0</v>
      </c>
      <c r="L262" s="26">
        <f>INT(ResourceEffects[[#This Row],[Time Factor]]*TimeInterval/60/60)-ResourceEffects[[#This Row],[Days]]*24</f>
        <v>0</v>
      </c>
      <c r="M262" s="26">
        <f>INT(ResourceEffects[[#This Row],[Time Factor]]*TimeInterval/60)-ResourceEffects[[#This Row],[Hours]]*60-ResourceEffects[[#This Row],[Days]]*60*24</f>
        <v>0</v>
      </c>
      <c r="N262" s="26">
        <f>ResourceEffects[[#This Row],[Time Factor]]*TimeInterval-ResourceEffects[[#This Row],[Min]]*60-ResourceEffects[[#This Row],[Hours]]*60*60-ResourceEffects[[#This Row],[Days]]*60*60*24</f>
        <v>0</v>
      </c>
      <c r="P262" s="28">
        <f ca="1">INT(RAND()*999999999)</f>
        <v>137398774</v>
      </c>
      <c r="Q262" s="28">
        <f>_xlfn.XLOOKUP(ResourceEffects[[#This Row],[Protocol Name]],ProtocolNamesCol,ProtocolIds,"")</f>
        <v>21020</v>
      </c>
      <c r="R262" s="28">
        <f>ResourceEffects[[#This Row],[Time Factor]]</f>
        <v>0</v>
      </c>
      <c r="S262" s="28">
        <f>ResourceEffects[[#This Row],[Drone ID]]</f>
        <v>0</v>
      </c>
      <c r="T262" s="28">
        <f>_xlfn.XLOOKUP(ResourceEffects[[#This Row],[Resource Name]],ResourceNames,ResourceIds,"")</f>
        <v>1020</v>
      </c>
      <c r="U262" s="28">
        <f>_xlfn.XLOOKUP(ResourceEffects[[#This Row],[Event Type]],EventTypeNames,EventTypeIds,"")</f>
        <v>2</v>
      </c>
      <c r="V262" s="28">
        <f>IF(ResourceEffects[[#This Row],[Is Local]]="Yes",1,0)</f>
        <v>1</v>
      </c>
      <c r="W262" s="28">
        <f>IF(ResourceEffects[[#This Row],[Is Installed]]="Yes",1,0)</f>
        <v>0</v>
      </c>
      <c r="X262" s="28">
        <f>IF(ResourceEffects[[#This Row],[Status]]="Locked",1,0)</f>
        <v>0</v>
      </c>
      <c r="Y262" s="28">
        <f>IF(ResourceEffects[[#This Row],[event_type]]=1,0,1)</f>
        <v>1</v>
      </c>
      <c r="Z262" s="28">
        <f>IF(ResourceEffects[[#This Row],[Use Abundancies]]="Yes",1,0)</f>
        <v>0</v>
      </c>
      <c r="AA262" s="28">
        <f>ResourceEffects[[#This Row],[∆]]</f>
        <v>9</v>
      </c>
    </row>
    <row r="263" spans="1:27" hidden="1" x14ac:dyDescent="0.3">
      <c r="A263" s="32">
        <v>0</v>
      </c>
      <c r="B263" s="27" t="s">
        <v>152</v>
      </c>
      <c r="C263" s="26" t="s">
        <v>435</v>
      </c>
      <c r="D263" s="26">
        <v>1</v>
      </c>
      <c r="E263" s="51" t="s">
        <v>428</v>
      </c>
      <c r="F263" s="27" t="s">
        <v>231</v>
      </c>
      <c r="G263" s="26" t="str">
        <f>"No"</f>
        <v>No</v>
      </c>
      <c r="H263" s="26">
        <f>0</f>
        <v>0</v>
      </c>
      <c r="I263" s="26" t="str">
        <f>"Yes"</f>
        <v>Yes</v>
      </c>
      <c r="J263" s="26" t="str">
        <f>"No"</f>
        <v>No</v>
      </c>
      <c r="K263" s="26">
        <f>INT(ResourceEffects[[#This Row],[Time Factor]]*TimeInterval/60/60/24)</f>
        <v>0</v>
      </c>
      <c r="L263" s="26">
        <f>INT(ResourceEffects[[#This Row],[Time Factor]]*TimeInterval/60/60)-ResourceEffects[[#This Row],[Days]]*24</f>
        <v>0</v>
      </c>
      <c r="M263" s="26">
        <f>INT(ResourceEffects[[#This Row],[Time Factor]]*TimeInterval/60)-ResourceEffects[[#This Row],[Hours]]*60-ResourceEffects[[#This Row],[Days]]*60*24</f>
        <v>0</v>
      </c>
      <c r="N263" s="26">
        <f>ResourceEffects[[#This Row],[Time Factor]]*TimeInterval-ResourceEffects[[#This Row],[Min]]*60-ResourceEffects[[#This Row],[Hours]]*60*60-ResourceEffects[[#This Row],[Days]]*60*60*24</f>
        <v>0</v>
      </c>
      <c r="P263" s="28">
        <f ca="1">INT(RAND()*999999999)</f>
        <v>357819978</v>
      </c>
      <c r="Q263" s="28">
        <f>_xlfn.XLOOKUP(ResourceEffects[[#This Row],[Protocol Name]],ProtocolNamesCol,ProtocolIds,"")</f>
        <v>21020</v>
      </c>
      <c r="R263" s="28">
        <f>ResourceEffects[[#This Row],[Time Factor]]</f>
        <v>0</v>
      </c>
      <c r="S263" s="28">
        <f>ResourceEffects[[#This Row],[Drone ID]]</f>
        <v>0</v>
      </c>
      <c r="T263" s="28">
        <f>_xlfn.XLOOKUP(ResourceEffects[[#This Row],[Resource Name]],ResourceNames,ResourceIds,"")</f>
        <v>2012</v>
      </c>
      <c r="U263" s="28">
        <f>_xlfn.XLOOKUP(ResourceEffects[[#This Row],[Event Type]],EventTypeNames,EventTypeIds,"")</f>
        <v>1</v>
      </c>
      <c r="V263" s="28">
        <f>IF(ResourceEffects[[#This Row],[Is Local]]="Yes",1,0)</f>
        <v>1</v>
      </c>
      <c r="W263" s="28">
        <f>IF(ResourceEffects[[#This Row],[Is Installed]]="Yes",1,0)</f>
        <v>0</v>
      </c>
      <c r="X263" s="28">
        <f>IF(ResourceEffects[[#This Row],[Status]]="Locked",1,0)</f>
        <v>0</v>
      </c>
      <c r="Y263" s="28">
        <f>IF(ResourceEffects[[#This Row],[event_type]]=1,0,1)</f>
        <v>0</v>
      </c>
      <c r="Z263" s="28">
        <f>IF(ResourceEffects[[#This Row],[Use Abundancies]]="Yes",1,0)</f>
        <v>0</v>
      </c>
      <c r="AA263" s="28">
        <f>ResourceEffects[[#This Row],[∆]]</f>
        <v>1</v>
      </c>
    </row>
    <row r="264" spans="1:27" hidden="1" x14ac:dyDescent="0.3">
      <c r="A264" s="32">
        <v>0</v>
      </c>
      <c r="B264" s="27" t="s">
        <v>152</v>
      </c>
      <c r="C264" s="26" t="s">
        <v>435</v>
      </c>
      <c r="D264" s="26">
        <v>1</v>
      </c>
      <c r="E264" s="51" t="s">
        <v>428</v>
      </c>
      <c r="F264" s="27" t="s">
        <v>233</v>
      </c>
      <c r="G264" s="26" t="str">
        <f>"No"</f>
        <v>No</v>
      </c>
      <c r="H264" s="26">
        <f>0</f>
        <v>0</v>
      </c>
      <c r="I264" s="26" t="str">
        <f>"Yes"</f>
        <v>Yes</v>
      </c>
      <c r="J264" s="26" t="str">
        <f>"No"</f>
        <v>No</v>
      </c>
      <c r="K264" s="26">
        <f>INT(ResourceEffects[[#This Row],[Time Factor]]*TimeInterval/60/60/24)</f>
        <v>0</v>
      </c>
      <c r="L264" s="26">
        <f>INT(ResourceEffects[[#This Row],[Time Factor]]*TimeInterval/60/60)-ResourceEffects[[#This Row],[Days]]*24</f>
        <v>0</v>
      </c>
      <c r="M264" s="26">
        <f>INT(ResourceEffects[[#This Row],[Time Factor]]*TimeInterval/60)-ResourceEffects[[#This Row],[Hours]]*60-ResourceEffects[[#This Row],[Days]]*60*24</f>
        <v>0</v>
      </c>
      <c r="N264" s="26">
        <f>ResourceEffects[[#This Row],[Time Factor]]*TimeInterval-ResourceEffects[[#This Row],[Min]]*60-ResourceEffects[[#This Row],[Hours]]*60*60-ResourceEffects[[#This Row],[Days]]*60*60*24</f>
        <v>0</v>
      </c>
      <c r="P264" s="28">
        <f ca="1">INT(RAND()*999999999)</f>
        <v>617858263</v>
      </c>
      <c r="Q264" s="28">
        <f>_xlfn.XLOOKUP(ResourceEffects[[#This Row],[Protocol Name]],ProtocolNamesCol,ProtocolIds,"")</f>
        <v>21020</v>
      </c>
      <c r="R264" s="28">
        <f>ResourceEffects[[#This Row],[Time Factor]]</f>
        <v>0</v>
      </c>
      <c r="S264" s="28">
        <f>ResourceEffects[[#This Row],[Drone ID]]</f>
        <v>0</v>
      </c>
      <c r="T264" s="28">
        <f>_xlfn.XLOOKUP(ResourceEffects[[#This Row],[Resource Name]],ResourceNames,ResourceIds,"")</f>
        <v>2013</v>
      </c>
      <c r="U264" s="28">
        <f>_xlfn.XLOOKUP(ResourceEffects[[#This Row],[Event Type]],EventTypeNames,EventTypeIds,"")</f>
        <v>1</v>
      </c>
      <c r="V264" s="28">
        <f>IF(ResourceEffects[[#This Row],[Is Local]]="Yes",1,0)</f>
        <v>1</v>
      </c>
      <c r="W264" s="28">
        <f>IF(ResourceEffects[[#This Row],[Is Installed]]="Yes",1,0)</f>
        <v>0</v>
      </c>
      <c r="X264" s="28">
        <f>IF(ResourceEffects[[#This Row],[Status]]="Locked",1,0)</f>
        <v>0</v>
      </c>
      <c r="Y264" s="28">
        <f>IF(ResourceEffects[[#This Row],[event_type]]=1,0,1)</f>
        <v>0</v>
      </c>
      <c r="Z264" s="28">
        <f>IF(ResourceEffects[[#This Row],[Use Abundancies]]="Yes",1,0)</f>
        <v>0</v>
      </c>
      <c r="AA264" s="28">
        <f>ResourceEffects[[#This Row],[∆]]</f>
        <v>1</v>
      </c>
    </row>
    <row r="265" spans="1:27" hidden="1" x14ac:dyDescent="0.3">
      <c r="A265" s="32">
        <v>0</v>
      </c>
      <c r="B265" s="27" t="s">
        <v>152</v>
      </c>
      <c r="C265" s="26" t="s">
        <v>435</v>
      </c>
      <c r="D265" s="26">
        <v>1</v>
      </c>
      <c r="E265" s="51" t="s">
        <v>428</v>
      </c>
      <c r="F265" s="27" t="s">
        <v>247</v>
      </c>
      <c r="G265" s="26" t="str">
        <f>"No"</f>
        <v>No</v>
      </c>
      <c r="H265" s="26">
        <f>0</f>
        <v>0</v>
      </c>
      <c r="I265" s="26" t="str">
        <f>"Yes"</f>
        <v>Yes</v>
      </c>
      <c r="J265" s="26" t="str">
        <f>"No"</f>
        <v>No</v>
      </c>
      <c r="K265" s="26">
        <f>INT(ResourceEffects[[#This Row],[Time Factor]]*TimeInterval/60/60/24)</f>
        <v>0</v>
      </c>
      <c r="L265" s="26">
        <f>INT(ResourceEffects[[#This Row],[Time Factor]]*TimeInterval/60/60)-ResourceEffects[[#This Row],[Days]]*24</f>
        <v>0</v>
      </c>
      <c r="M265" s="26">
        <f>INT(ResourceEffects[[#This Row],[Time Factor]]*TimeInterval/60)-ResourceEffects[[#This Row],[Hours]]*60-ResourceEffects[[#This Row],[Days]]*60*24</f>
        <v>0</v>
      </c>
      <c r="N265" s="26">
        <f>ResourceEffects[[#This Row],[Time Factor]]*TimeInterval-ResourceEffects[[#This Row],[Min]]*60-ResourceEffects[[#This Row],[Hours]]*60*60-ResourceEffects[[#This Row],[Days]]*60*60*24</f>
        <v>0</v>
      </c>
      <c r="P265" s="28">
        <f ca="1">INT(RAND()*999999999)</f>
        <v>728477862</v>
      </c>
      <c r="Q265" s="28">
        <f>_xlfn.XLOOKUP(ResourceEffects[[#This Row],[Protocol Name]],ProtocolNamesCol,ProtocolIds,"")</f>
        <v>21020</v>
      </c>
      <c r="R265" s="28">
        <f>ResourceEffects[[#This Row],[Time Factor]]</f>
        <v>0</v>
      </c>
      <c r="S265" s="28">
        <f>ResourceEffects[[#This Row],[Drone ID]]</f>
        <v>0</v>
      </c>
      <c r="T265" s="28">
        <f>_xlfn.XLOOKUP(ResourceEffects[[#This Row],[Resource Name]],ResourceNames,ResourceIds,"")</f>
        <v>2041</v>
      </c>
      <c r="U265" s="28">
        <f>_xlfn.XLOOKUP(ResourceEffects[[#This Row],[Event Type]],EventTypeNames,EventTypeIds,"")</f>
        <v>1</v>
      </c>
      <c r="V265" s="28">
        <f>IF(ResourceEffects[[#This Row],[Is Local]]="Yes",1,0)</f>
        <v>1</v>
      </c>
      <c r="W265" s="28">
        <f>IF(ResourceEffects[[#This Row],[Is Installed]]="Yes",1,0)</f>
        <v>0</v>
      </c>
      <c r="X265" s="28">
        <f>IF(ResourceEffects[[#This Row],[Status]]="Locked",1,0)</f>
        <v>0</v>
      </c>
      <c r="Y265" s="28">
        <f>IF(ResourceEffects[[#This Row],[event_type]]=1,0,1)</f>
        <v>0</v>
      </c>
      <c r="Z265" s="28">
        <f>IF(ResourceEffects[[#This Row],[Use Abundancies]]="Yes",1,0)</f>
        <v>0</v>
      </c>
      <c r="AA265" s="28">
        <f>ResourceEffects[[#This Row],[∆]]</f>
        <v>1</v>
      </c>
    </row>
    <row r="266" spans="1:27" hidden="1" x14ac:dyDescent="0.3">
      <c r="A266" s="32">
        <v>0</v>
      </c>
      <c r="B266" s="27" t="s">
        <v>154</v>
      </c>
      <c r="C266" s="26" t="s">
        <v>436</v>
      </c>
      <c r="D266" s="26">
        <v>8</v>
      </c>
      <c r="E266" s="51" t="s">
        <v>428</v>
      </c>
      <c r="F266" s="27" t="s">
        <v>208</v>
      </c>
      <c r="G266" s="26" t="str">
        <f>"No"</f>
        <v>No</v>
      </c>
      <c r="H266" s="26">
        <f>0</f>
        <v>0</v>
      </c>
      <c r="I266" s="26" t="str">
        <f>"Yes"</f>
        <v>Yes</v>
      </c>
      <c r="J266" s="26" t="str">
        <f>"No"</f>
        <v>No</v>
      </c>
      <c r="K266" s="26">
        <f>INT(ResourceEffects[[#This Row],[Time Factor]]*TimeInterval/60/60/24)</f>
        <v>0</v>
      </c>
      <c r="L266" s="26">
        <f>INT(ResourceEffects[[#This Row],[Time Factor]]*TimeInterval/60/60)-ResourceEffects[[#This Row],[Days]]*24</f>
        <v>0</v>
      </c>
      <c r="M266" s="26">
        <f>INT(ResourceEffects[[#This Row],[Time Factor]]*TimeInterval/60)-ResourceEffects[[#This Row],[Hours]]*60-ResourceEffects[[#This Row],[Days]]*60*24</f>
        <v>0</v>
      </c>
      <c r="N266" s="26">
        <f>ResourceEffects[[#This Row],[Time Factor]]*TimeInterval-ResourceEffects[[#This Row],[Min]]*60-ResourceEffects[[#This Row],[Hours]]*60*60-ResourceEffects[[#This Row],[Days]]*60*60*24</f>
        <v>0</v>
      </c>
      <c r="P266" s="28">
        <f ca="1">INT(RAND()*999999999)</f>
        <v>953250326</v>
      </c>
      <c r="Q266" s="28">
        <f>_xlfn.XLOOKUP(ResourceEffects[[#This Row],[Protocol Name]],ProtocolNamesCol,ProtocolIds,"")</f>
        <v>21030</v>
      </c>
      <c r="R266" s="28">
        <f>ResourceEffects[[#This Row],[Time Factor]]</f>
        <v>0</v>
      </c>
      <c r="S266" s="28">
        <f>ResourceEffects[[#This Row],[Drone ID]]</f>
        <v>0</v>
      </c>
      <c r="T266" s="28">
        <f>_xlfn.XLOOKUP(ResourceEffects[[#This Row],[Resource Name]],ResourceNames,ResourceIds,"")</f>
        <v>1030</v>
      </c>
      <c r="U266" s="28">
        <f>_xlfn.XLOOKUP(ResourceEffects[[#This Row],[Event Type]],EventTypeNames,EventTypeIds,"")</f>
        <v>2</v>
      </c>
      <c r="V266" s="28">
        <f>IF(ResourceEffects[[#This Row],[Is Local]]="Yes",1,0)</f>
        <v>1</v>
      </c>
      <c r="W266" s="28">
        <f>IF(ResourceEffects[[#This Row],[Is Installed]]="Yes",1,0)</f>
        <v>0</v>
      </c>
      <c r="X266" s="28">
        <f>IF(ResourceEffects[[#This Row],[Status]]="Locked",1,0)</f>
        <v>0</v>
      </c>
      <c r="Y266" s="28">
        <f>IF(ResourceEffects[[#This Row],[event_type]]=1,0,1)</f>
        <v>1</v>
      </c>
      <c r="Z266" s="28">
        <f>IF(ResourceEffects[[#This Row],[Use Abundancies]]="Yes",1,0)</f>
        <v>0</v>
      </c>
      <c r="AA266" s="28">
        <f>ResourceEffects[[#This Row],[∆]]</f>
        <v>8</v>
      </c>
    </row>
    <row r="267" spans="1:27" hidden="1" x14ac:dyDescent="0.3">
      <c r="A267" s="32">
        <v>0</v>
      </c>
      <c r="B267" s="27" t="s">
        <v>154</v>
      </c>
      <c r="C267" s="26" t="s">
        <v>435</v>
      </c>
      <c r="D267" s="26">
        <v>2</v>
      </c>
      <c r="E267" s="51" t="s">
        <v>428</v>
      </c>
      <c r="F267" s="27" t="s">
        <v>229</v>
      </c>
      <c r="G267" s="26" t="str">
        <f>"No"</f>
        <v>No</v>
      </c>
      <c r="H267" s="26">
        <f>0</f>
        <v>0</v>
      </c>
      <c r="I267" s="26" t="str">
        <f>"Yes"</f>
        <v>Yes</v>
      </c>
      <c r="J267" s="26" t="str">
        <f>"No"</f>
        <v>No</v>
      </c>
      <c r="K267" s="26">
        <f>INT(ResourceEffects[[#This Row],[Time Factor]]*TimeInterval/60/60/24)</f>
        <v>0</v>
      </c>
      <c r="L267" s="26">
        <f>INT(ResourceEffects[[#This Row],[Time Factor]]*TimeInterval/60/60)-ResourceEffects[[#This Row],[Days]]*24</f>
        <v>0</v>
      </c>
      <c r="M267" s="26">
        <f>INT(ResourceEffects[[#This Row],[Time Factor]]*TimeInterval/60)-ResourceEffects[[#This Row],[Hours]]*60-ResourceEffects[[#This Row],[Days]]*60*24</f>
        <v>0</v>
      </c>
      <c r="N267" s="26">
        <f>ResourceEffects[[#This Row],[Time Factor]]*TimeInterval-ResourceEffects[[#This Row],[Min]]*60-ResourceEffects[[#This Row],[Hours]]*60*60-ResourceEffects[[#This Row],[Days]]*60*60*24</f>
        <v>0</v>
      </c>
      <c r="P267" s="28">
        <f ca="1">INT(RAND()*999999999)</f>
        <v>631739096</v>
      </c>
      <c r="Q267" s="28">
        <f>_xlfn.XLOOKUP(ResourceEffects[[#This Row],[Protocol Name]],ProtocolNamesCol,ProtocolIds,"")</f>
        <v>21030</v>
      </c>
      <c r="R267" s="28">
        <f>ResourceEffects[[#This Row],[Time Factor]]</f>
        <v>0</v>
      </c>
      <c r="S267" s="28">
        <f>ResourceEffects[[#This Row],[Drone ID]]</f>
        <v>0</v>
      </c>
      <c r="T267" s="28">
        <f>_xlfn.XLOOKUP(ResourceEffects[[#This Row],[Resource Name]],ResourceNames,ResourceIds,"")</f>
        <v>2011</v>
      </c>
      <c r="U267" s="28">
        <f>_xlfn.XLOOKUP(ResourceEffects[[#This Row],[Event Type]],EventTypeNames,EventTypeIds,"")</f>
        <v>1</v>
      </c>
      <c r="V267" s="28">
        <f>IF(ResourceEffects[[#This Row],[Is Local]]="Yes",1,0)</f>
        <v>1</v>
      </c>
      <c r="W267" s="28">
        <f>IF(ResourceEffects[[#This Row],[Is Installed]]="Yes",1,0)</f>
        <v>0</v>
      </c>
      <c r="X267" s="28">
        <f>IF(ResourceEffects[[#This Row],[Status]]="Locked",1,0)</f>
        <v>0</v>
      </c>
      <c r="Y267" s="28">
        <f>IF(ResourceEffects[[#This Row],[event_type]]=1,0,1)</f>
        <v>0</v>
      </c>
      <c r="Z267" s="28">
        <f>IF(ResourceEffects[[#This Row],[Use Abundancies]]="Yes",1,0)</f>
        <v>0</v>
      </c>
      <c r="AA267" s="28">
        <f>ResourceEffects[[#This Row],[∆]]</f>
        <v>2</v>
      </c>
    </row>
    <row r="268" spans="1:27" hidden="1" x14ac:dyDescent="0.3">
      <c r="A268" s="32">
        <v>0</v>
      </c>
      <c r="B268" s="27" t="s">
        <v>154</v>
      </c>
      <c r="C268" s="26" t="s">
        <v>435</v>
      </c>
      <c r="D268" s="26">
        <v>1</v>
      </c>
      <c r="E268" s="51" t="s">
        <v>428</v>
      </c>
      <c r="F268" s="27" t="s">
        <v>233</v>
      </c>
      <c r="G268" s="26" t="str">
        <f>"No"</f>
        <v>No</v>
      </c>
      <c r="H268" s="26">
        <f>0</f>
        <v>0</v>
      </c>
      <c r="I268" s="26" t="str">
        <f>"Yes"</f>
        <v>Yes</v>
      </c>
      <c r="J268" s="26" t="str">
        <f>"No"</f>
        <v>No</v>
      </c>
      <c r="K268" s="26">
        <f>INT(ResourceEffects[[#This Row],[Time Factor]]*TimeInterval/60/60/24)</f>
        <v>0</v>
      </c>
      <c r="L268" s="26">
        <f>INT(ResourceEffects[[#This Row],[Time Factor]]*TimeInterval/60/60)-ResourceEffects[[#This Row],[Days]]*24</f>
        <v>0</v>
      </c>
      <c r="M268" s="26">
        <f>INT(ResourceEffects[[#This Row],[Time Factor]]*TimeInterval/60)-ResourceEffects[[#This Row],[Hours]]*60-ResourceEffects[[#This Row],[Days]]*60*24</f>
        <v>0</v>
      </c>
      <c r="N268" s="26">
        <f>ResourceEffects[[#This Row],[Time Factor]]*TimeInterval-ResourceEffects[[#This Row],[Min]]*60-ResourceEffects[[#This Row],[Hours]]*60*60-ResourceEffects[[#This Row],[Days]]*60*60*24</f>
        <v>0</v>
      </c>
      <c r="P268" s="28">
        <f ca="1">INT(RAND()*999999999)</f>
        <v>648694616</v>
      </c>
      <c r="Q268" s="28">
        <f>_xlfn.XLOOKUP(ResourceEffects[[#This Row],[Protocol Name]],ProtocolNamesCol,ProtocolIds,"")</f>
        <v>21030</v>
      </c>
      <c r="R268" s="28">
        <f>ResourceEffects[[#This Row],[Time Factor]]</f>
        <v>0</v>
      </c>
      <c r="S268" s="28">
        <f>ResourceEffects[[#This Row],[Drone ID]]</f>
        <v>0</v>
      </c>
      <c r="T268" s="28">
        <f>_xlfn.XLOOKUP(ResourceEffects[[#This Row],[Resource Name]],ResourceNames,ResourceIds,"")</f>
        <v>2013</v>
      </c>
      <c r="U268" s="28">
        <f>_xlfn.XLOOKUP(ResourceEffects[[#This Row],[Event Type]],EventTypeNames,EventTypeIds,"")</f>
        <v>1</v>
      </c>
      <c r="V268" s="28">
        <f>IF(ResourceEffects[[#This Row],[Is Local]]="Yes",1,0)</f>
        <v>1</v>
      </c>
      <c r="W268" s="28">
        <f>IF(ResourceEffects[[#This Row],[Is Installed]]="Yes",1,0)</f>
        <v>0</v>
      </c>
      <c r="X268" s="28">
        <f>IF(ResourceEffects[[#This Row],[Status]]="Locked",1,0)</f>
        <v>0</v>
      </c>
      <c r="Y268" s="28">
        <f>IF(ResourceEffects[[#This Row],[event_type]]=1,0,1)</f>
        <v>0</v>
      </c>
      <c r="Z268" s="28">
        <f>IF(ResourceEffects[[#This Row],[Use Abundancies]]="Yes",1,0)</f>
        <v>0</v>
      </c>
      <c r="AA268" s="28">
        <f>ResourceEffects[[#This Row],[∆]]</f>
        <v>1</v>
      </c>
    </row>
    <row r="269" spans="1:27" hidden="1" x14ac:dyDescent="0.3">
      <c r="A269" s="32">
        <v>0</v>
      </c>
      <c r="B269" s="27" t="s">
        <v>154</v>
      </c>
      <c r="C269" s="26" t="s">
        <v>435</v>
      </c>
      <c r="D269" s="26">
        <v>1</v>
      </c>
      <c r="E269" s="51" t="s">
        <v>428</v>
      </c>
      <c r="F269" s="27" t="s">
        <v>247</v>
      </c>
      <c r="G269" s="26" t="str">
        <f>"No"</f>
        <v>No</v>
      </c>
      <c r="H269" s="26">
        <f>0</f>
        <v>0</v>
      </c>
      <c r="I269" s="26" t="str">
        <f>"Yes"</f>
        <v>Yes</v>
      </c>
      <c r="J269" s="26" t="str">
        <f>"No"</f>
        <v>No</v>
      </c>
      <c r="K269" s="26">
        <f>INT(ResourceEffects[[#This Row],[Time Factor]]*TimeInterval/60/60/24)</f>
        <v>0</v>
      </c>
      <c r="L269" s="26">
        <f>INT(ResourceEffects[[#This Row],[Time Factor]]*TimeInterval/60/60)-ResourceEffects[[#This Row],[Days]]*24</f>
        <v>0</v>
      </c>
      <c r="M269" s="26">
        <f>INT(ResourceEffects[[#This Row],[Time Factor]]*TimeInterval/60)-ResourceEffects[[#This Row],[Hours]]*60-ResourceEffects[[#This Row],[Days]]*60*24</f>
        <v>0</v>
      </c>
      <c r="N269" s="26">
        <f>ResourceEffects[[#This Row],[Time Factor]]*TimeInterval-ResourceEffects[[#This Row],[Min]]*60-ResourceEffects[[#This Row],[Hours]]*60*60-ResourceEffects[[#This Row],[Days]]*60*60*24</f>
        <v>0</v>
      </c>
      <c r="P269" s="28">
        <f ca="1">INT(RAND()*999999999)</f>
        <v>810714930</v>
      </c>
      <c r="Q269" s="28">
        <f>_xlfn.XLOOKUP(ResourceEffects[[#This Row],[Protocol Name]],ProtocolNamesCol,ProtocolIds,"")</f>
        <v>21030</v>
      </c>
      <c r="R269" s="28">
        <f>ResourceEffects[[#This Row],[Time Factor]]</f>
        <v>0</v>
      </c>
      <c r="S269" s="28">
        <f>ResourceEffects[[#This Row],[Drone ID]]</f>
        <v>0</v>
      </c>
      <c r="T269" s="28">
        <f>_xlfn.XLOOKUP(ResourceEffects[[#This Row],[Resource Name]],ResourceNames,ResourceIds,"")</f>
        <v>2041</v>
      </c>
      <c r="U269" s="28">
        <f>_xlfn.XLOOKUP(ResourceEffects[[#This Row],[Event Type]],EventTypeNames,EventTypeIds,"")</f>
        <v>1</v>
      </c>
      <c r="V269" s="28">
        <f>IF(ResourceEffects[[#This Row],[Is Local]]="Yes",1,0)</f>
        <v>1</v>
      </c>
      <c r="W269" s="28">
        <f>IF(ResourceEffects[[#This Row],[Is Installed]]="Yes",1,0)</f>
        <v>0</v>
      </c>
      <c r="X269" s="28">
        <f>IF(ResourceEffects[[#This Row],[Status]]="Locked",1,0)</f>
        <v>0</v>
      </c>
      <c r="Y269" s="28">
        <f>IF(ResourceEffects[[#This Row],[event_type]]=1,0,1)</f>
        <v>0</v>
      </c>
      <c r="Z269" s="28">
        <f>IF(ResourceEffects[[#This Row],[Use Abundancies]]="Yes",1,0)</f>
        <v>0</v>
      </c>
      <c r="AA269" s="28">
        <f>ResourceEffects[[#This Row],[∆]]</f>
        <v>1</v>
      </c>
    </row>
    <row r="270" spans="1:27" hidden="1" x14ac:dyDescent="0.3">
      <c r="A270" s="32">
        <v>0</v>
      </c>
      <c r="B270" s="27" t="s">
        <v>156</v>
      </c>
      <c r="C270" s="26" t="s">
        <v>436</v>
      </c>
      <c r="D270" s="26">
        <v>20</v>
      </c>
      <c r="E270" s="51" t="s">
        <v>428</v>
      </c>
      <c r="F270" s="27" t="s">
        <v>209</v>
      </c>
      <c r="G270" s="26" t="str">
        <f>"No"</f>
        <v>No</v>
      </c>
      <c r="H270" s="26">
        <f>0</f>
        <v>0</v>
      </c>
      <c r="I270" s="26" t="str">
        <f>"Yes"</f>
        <v>Yes</v>
      </c>
      <c r="J270" s="26" t="str">
        <f>"No"</f>
        <v>No</v>
      </c>
      <c r="K270" s="26">
        <f>INT(ResourceEffects[[#This Row],[Time Factor]]*TimeInterval/60/60/24)</f>
        <v>0</v>
      </c>
      <c r="L270" s="26">
        <f>INT(ResourceEffects[[#This Row],[Time Factor]]*TimeInterval/60/60)-ResourceEffects[[#This Row],[Days]]*24</f>
        <v>0</v>
      </c>
      <c r="M270" s="26">
        <f>INT(ResourceEffects[[#This Row],[Time Factor]]*TimeInterval/60)-ResourceEffects[[#This Row],[Hours]]*60-ResourceEffects[[#This Row],[Days]]*60*24</f>
        <v>0</v>
      </c>
      <c r="N270" s="26">
        <f>ResourceEffects[[#This Row],[Time Factor]]*TimeInterval-ResourceEffects[[#This Row],[Min]]*60-ResourceEffects[[#This Row],[Hours]]*60*60-ResourceEffects[[#This Row],[Days]]*60*60*24</f>
        <v>0</v>
      </c>
      <c r="P270" s="28">
        <f ca="1">INT(RAND()*999999999)</f>
        <v>709824641</v>
      </c>
      <c r="Q270" s="28">
        <f>_xlfn.XLOOKUP(ResourceEffects[[#This Row],[Protocol Name]],ProtocolNamesCol,ProtocolIds,"")</f>
        <v>21100</v>
      </c>
      <c r="R270" s="28">
        <f>ResourceEffects[[#This Row],[Time Factor]]</f>
        <v>0</v>
      </c>
      <c r="S270" s="28">
        <f>ResourceEffects[[#This Row],[Drone ID]]</f>
        <v>0</v>
      </c>
      <c r="T270" s="28">
        <f>_xlfn.XLOOKUP(ResourceEffects[[#This Row],[Resource Name]],ResourceNames,ResourceIds,"")</f>
        <v>1100</v>
      </c>
      <c r="U270" s="28">
        <f>_xlfn.XLOOKUP(ResourceEffects[[#This Row],[Event Type]],EventTypeNames,EventTypeIds,"")</f>
        <v>2</v>
      </c>
      <c r="V270" s="28">
        <f>IF(ResourceEffects[[#This Row],[Is Local]]="Yes",1,0)</f>
        <v>1</v>
      </c>
      <c r="W270" s="28">
        <f>IF(ResourceEffects[[#This Row],[Is Installed]]="Yes",1,0)</f>
        <v>0</v>
      </c>
      <c r="X270" s="28">
        <f>IF(ResourceEffects[[#This Row],[Status]]="Locked",1,0)</f>
        <v>0</v>
      </c>
      <c r="Y270" s="28">
        <f>IF(ResourceEffects[[#This Row],[event_type]]=1,0,1)</f>
        <v>1</v>
      </c>
      <c r="Z270" s="28">
        <f>IF(ResourceEffects[[#This Row],[Use Abundancies]]="Yes",1,0)</f>
        <v>0</v>
      </c>
      <c r="AA270" s="28">
        <f>ResourceEffects[[#This Row],[∆]]</f>
        <v>20</v>
      </c>
    </row>
    <row r="271" spans="1:27" hidden="1" x14ac:dyDescent="0.3">
      <c r="A271" s="32">
        <v>0</v>
      </c>
      <c r="B271" s="27" t="s">
        <v>156</v>
      </c>
      <c r="C271" s="26" t="s">
        <v>435</v>
      </c>
      <c r="D271" s="26">
        <v>1</v>
      </c>
      <c r="E271" s="51" t="s">
        <v>428</v>
      </c>
      <c r="F271" s="27" t="s">
        <v>229</v>
      </c>
      <c r="G271" s="26" t="str">
        <f>"No"</f>
        <v>No</v>
      </c>
      <c r="H271" s="26">
        <f>0</f>
        <v>0</v>
      </c>
      <c r="I271" s="26" t="str">
        <f>"Yes"</f>
        <v>Yes</v>
      </c>
      <c r="J271" s="26" t="str">
        <f>"No"</f>
        <v>No</v>
      </c>
      <c r="K271" s="26">
        <f>INT(ResourceEffects[[#This Row],[Time Factor]]*TimeInterval/60/60/24)</f>
        <v>0</v>
      </c>
      <c r="L271" s="26">
        <f>INT(ResourceEffects[[#This Row],[Time Factor]]*TimeInterval/60/60)-ResourceEffects[[#This Row],[Days]]*24</f>
        <v>0</v>
      </c>
      <c r="M271" s="26">
        <f>INT(ResourceEffects[[#This Row],[Time Factor]]*TimeInterval/60)-ResourceEffects[[#This Row],[Hours]]*60-ResourceEffects[[#This Row],[Days]]*60*24</f>
        <v>0</v>
      </c>
      <c r="N271" s="26">
        <f>ResourceEffects[[#This Row],[Time Factor]]*TimeInterval-ResourceEffects[[#This Row],[Min]]*60-ResourceEffects[[#This Row],[Hours]]*60*60-ResourceEffects[[#This Row],[Days]]*60*60*24</f>
        <v>0</v>
      </c>
      <c r="P271" s="28">
        <f ca="1">INT(RAND()*999999999)</f>
        <v>342263308</v>
      </c>
      <c r="Q271" s="28">
        <f>_xlfn.XLOOKUP(ResourceEffects[[#This Row],[Protocol Name]],ProtocolNamesCol,ProtocolIds,"")</f>
        <v>21100</v>
      </c>
      <c r="R271" s="28">
        <f>ResourceEffects[[#This Row],[Time Factor]]</f>
        <v>0</v>
      </c>
      <c r="S271" s="28">
        <f>ResourceEffects[[#This Row],[Drone ID]]</f>
        <v>0</v>
      </c>
      <c r="T271" s="28">
        <f>_xlfn.XLOOKUP(ResourceEffects[[#This Row],[Resource Name]],ResourceNames,ResourceIds,"")</f>
        <v>2011</v>
      </c>
      <c r="U271" s="28">
        <f>_xlfn.XLOOKUP(ResourceEffects[[#This Row],[Event Type]],EventTypeNames,EventTypeIds,"")</f>
        <v>1</v>
      </c>
      <c r="V271" s="28">
        <f>IF(ResourceEffects[[#This Row],[Is Local]]="Yes",1,0)</f>
        <v>1</v>
      </c>
      <c r="W271" s="28">
        <f>IF(ResourceEffects[[#This Row],[Is Installed]]="Yes",1,0)</f>
        <v>0</v>
      </c>
      <c r="X271" s="28">
        <f>IF(ResourceEffects[[#This Row],[Status]]="Locked",1,0)</f>
        <v>0</v>
      </c>
      <c r="Y271" s="28">
        <f>IF(ResourceEffects[[#This Row],[event_type]]=1,0,1)</f>
        <v>0</v>
      </c>
      <c r="Z271" s="28">
        <f>IF(ResourceEffects[[#This Row],[Use Abundancies]]="Yes",1,0)</f>
        <v>0</v>
      </c>
      <c r="AA271" s="28">
        <f>ResourceEffects[[#This Row],[∆]]</f>
        <v>1</v>
      </c>
    </row>
    <row r="272" spans="1:27" hidden="1" x14ac:dyDescent="0.3">
      <c r="A272" s="32">
        <v>0</v>
      </c>
      <c r="B272" s="27" t="s">
        <v>156</v>
      </c>
      <c r="C272" s="26" t="s">
        <v>435</v>
      </c>
      <c r="D272" s="26">
        <v>2</v>
      </c>
      <c r="E272" s="51" t="s">
        <v>428</v>
      </c>
      <c r="F272" s="27" t="s">
        <v>231</v>
      </c>
      <c r="G272" s="26" t="str">
        <f>"No"</f>
        <v>No</v>
      </c>
      <c r="H272" s="26">
        <f>0</f>
        <v>0</v>
      </c>
      <c r="I272" s="26" t="str">
        <f>"Yes"</f>
        <v>Yes</v>
      </c>
      <c r="J272" s="26" t="str">
        <f>"No"</f>
        <v>No</v>
      </c>
      <c r="K272" s="26">
        <f>INT(ResourceEffects[[#This Row],[Time Factor]]*TimeInterval/60/60/24)</f>
        <v>0</v>
      </c>
      <c r="L272" s="26">
        <f>INT(ResourceEffects[[#This Row],[Time Factor]]*TimeInterval/60/60)-ResourceEffects[[#This Row],[Days]]*24</f>
        <v>0</v>
      </c>
      <c r="M272" s="26">
        <f>INT(ResourceEffects[[#This Row],[Time Factor]]*TimeInterval/60)-ResourceEffects[[#This Row],[Hours]]*60-ResourceEffects[[#This Row],[Days]]*60*24</f>
        <v>0</v>
      </c>
      <c r="N272" s="26">
        <f>ResourceEffects[[#This Row],[Time Factor]]*TimeInterval-ResourceEffects[[#This Row],[Min]]*60-ResourceEffects[[#This Row],[Hours]]*60*60-ResourceEffects[[#This Row],[Days]]*60*60*24</f>
        <v>0</v>
      </c>
      <c r="P272" s="28">
        <f ca="1">INT(RAND()*999999999)</f>
        <v>491219203</v>
      </c>
      <c r="Q272" s="28">
        <f>_xlfn.XLOOKUP(ResourceEffects[[#This Row],[Protocol Name]],ProtocolNamesCol,ProtocolIds,"")</f>
        <v>21100</v>
      </c>
      <c r="R272" s="28">
        <f>ResourceEffects[[#This Row],[Time Factor]]</f>
        <v>0</v>
      </c>
      <c r="S272" s="28">
        <f>ResourceEffects[[#This Row],[Drone ID]]</f>
        <v>0</v>
      </c>
      <c r="T272" s="28">
        <f>_xlfn.XLOOKUP(ResourceEffects[[#This Row],[Resource Name]],ResourceNames,ResourceIds,"")</f>
        <v>2012</v>
      </c>
      <c r="U272" s="28">
        <f>_xlfn.XLOOKUP(ResourceEffects[[#This Row],[Event Type]],EventTypeNames,EventTypeIds,"")</f>
        <v>1</v>
      </c>
      <c r="V272" s="28">
        <f>IF(ResourceEffects[[#This Row],[Is Local]]="Yes",1,0)</f>
        <v>1</v>
      </c>
      <c r="W272" s="28">
        <f>IF(ResourceEffects[[#This Row],[Is Installed]]="Yes",1,0)</f>
        <v>0</v>
      </c>
      <c r="X272" s="28">
        <f>IF(ResourceEffects[[#This Row],[Status]]="Locked",1,0)</f>
        <v>0</v>
      </c>
      <c r="Y272" s="28">
        <f>IF(ResourceEffects[[#This Row],[event_type]]=1,0,1)</f>
        <v>0</v>
      </c>
      <c r="Z272" s="28">
        <f>IF(ResourceEffects[[#This Row],[Use Abundancies]]="Yes",1,0)</f>
        <v>0</v>
      </c>
      <c r="AA272" s="28">
        <f>ResourceEffects[[#This Row],[∆]]</f>
        <v>2</v>
      </c>
    </row>
    <row r="273" spans="1:27" hidden="1" x14ac:dyDescent="0.3">
      <c r="A273" s="32">
        <v>0</v>
      </c>
      <c r="B273" s="27" t="s">
        <v>156</v>
      </c>
      <c r="C273" s="26" t="s">
        <v>435</v>
      </c>
      <c r="D273" s="26">
        <v>1</v>
      </c>
      <c r="E273" s="51" t="s">
        <v>428</v>
      </c>
      <c r="F273" s="27" t="s">
        <v>233</v>
      </c>
      <c r="G273" s="26" t="str">
        <f>"No"</f>
        <v>No</v>
      </c>
      <c r="H273" s="26">
        <f>0</f>
        <v>0</v>
      </c>
      <c r="I273" s="26" t="str">
        <f>"Yes"</f>
        <v>Yes</v>
      </c>
      <c r="J273" s="26" t="str">
        <f>"No"</f>
        <v>No</v>
      </c>
      <c r="K273" s="26">
        <f>INT(ResourceEffects[[#This Row],[Time Factor]]*TimeInterval/60/60/24)</f>
        <v>0</v>
      </c>
      <c r="L273" s="26">
        <f>INT(ResourceEffects[[#This Row],[Time Factor]]*TimeInterval/60/60)-ResourceEffects[[#This Row],[Days]]*24</f>
        <v>0</v>
      </c>
      <c r="M273" s="26">
        <f>INT(ResourceEffects[[#This Row],[Time Factor]]*TimeInterval/60)-ResourceEffects[[#This Row],[Hours]]*60-ResourceEffects[[#This Row],[Days]]*60*24</f>
        <v>0</v>
      </c>
      <c r="N273" s="26">
        <f>ResourceEffects[[#This Row],[Time Factor]]*TimeInterval-ResourceEffects[[#This Row],[Min]]*60-ResourceEffects[[#This Row],[Hours]]*60*60-ResourceEffects[[#This Row],[Days]]*60*60*24</f>
        <v>0</v>
      </c>
      <c r="P273" s="28">
        <f ca="1">INT(RAND()*999999999)</f>
        <v>534857604</v>
      </c>
      <c r="Q273" s="28">
        <f>_xlfn.XLOOKUP(ResourceEffects[[#This Row],[Protocol Name]],ProtocolNamesCol,ProtocolIds,"")</f>
        <v>21100</v>
      </c>
      <c r="R273" s="28">
        <f>ResourceEffects[[#This Row],[Time Factor]]</f>
        <v>0</v>
      </c>
      <c r="S273" s="28">
        <f>ResourceEffects[[#This Row],[Drone ID]]</f>
        <v>0</v>
      </c>
      <c r="T273" s="28">
        <f>_xlfn.XLOOKUP(ResourceEffects[[#This Row],[Resource Name]],ResourceNames,ResourceIds,"")</f>
        <v>2013</v>
      </c>
      <c r="U273" s="28">
        <f>_xlfn.XLOOKUP(ResourceEffects[[#This Row],[Event Type]],EventTypeNames,EventTypeIds,"")</f>
        <v>1</v>
      </c>
      <c r="V273" s="28">
        <f>IF(ResourceEffects[[#This Row],[Is Local]]="Yes",1,0)</f>
        <v>1</v>
      </c>
      <c r="W273" s="28">
        <f>IF(ResourceEffects[[#This Row],[Is Installed]]="Yes",1,0)</f>
        <v>0</v>
      </c>
      <c r="X273" s="28">
        <f>IF(ResourceEffects[[#This Row],[Status]]="Locked",1,0)</f>
        <v>0</v>
      </c>
      <c r="Y273" s="28">
        <f>IF(ResourceEffects[[#This Row],[event_type]]=1,0,1)</f>
        <v>0</v>
      </c>
      <c r="Z273" s="28">
        <f>IF(ResourceEffects[[#This Row],[Use Abundancies]]="Yes",1,0)</f>
        <v>0</v>
      </c>
      <c r="AA273" s="28">
        <f>ResourceEffects[[#This Row],[∆]]</f>
        <v>1</v>
      </c>
    </row>
    <row r="274" spans="1:27" hidden="1" x14ac:dyDescent="0.3">
      <c r="A274" s="32">
        <v>0</v>
      </c>
      <c r="B274" s="27" t="s">
        <v>158</v>
      </c>
      <c r="C274" s="26" t="s">
        <v>436</v>
      </c>
      <c r="D274" s="26">
        <v>16</v>
      </c>
      <c r="E274" s="51" t="s">
        <v>428</v>
      </c>
      <c r="F274" s="27" t="s">
        <v>211</v>
      </c>
      <c r="G274" s="26" t="str">
        <f>"No"</f>
        <v>No</v>
      </c>
      <c r="H274" s="26">
        <f>0</f>
        <v>0</v>
      </c>
      <c r="I274" s="26" t="str">
        <f>"Yes"</f>
        <v>Yes</v>
      </c>
      <c r="J274" s="26" t="str">
        <f>"No"</f>
        <v>No</v>
      </c>
      <c r="K274" s="26">
        <f>INT(ResourceEffects[[#This Row],[Time Factor]]*TimeInterval/60/60/24)</f>
        <v>0</v>
      </c>
      <c r="L274" s="26">
        <f>INT(ResourceEffects[[#This Row],[Time Factor]]*TimeInterval/60/60)-ResourceEffects[[#This Row],[Days]]*24</f>
        <v>0</v>
      </c>
      <c r="M274" s="26">
        <f>INT(ResourceEffects[[#This Row],[Time Factor]]*TimeInterval/60)-ResourceEffects[[#This Row],[Hours]]*60-ResourceEffects[[#This Row],[Days]]*60*24</f>
        <v>0</v>
      </c>
      <c r="N274" s="26">
        <f>ResourceEffects[[#This Row],[Time Factor]]*TimeInterval-ResourceEffects[[#This Row],[Min]]*60-ResourceEffects[[#This Row],[Hours]]*60*60-ResourceEffects[[#This Row],[Days]]*60*60*24</f>
        <v>0</v>
      </c>
      <c r="P274" s="28">
        <f ca="1">INT(RAND()*999999999)</f>
        <v>157511547</v>
      </c>
      <c r="Q274" s="28">
        <f>_xlfn.XLOOKUP(ResourceEffects[[#This Row],[Protocol Name]],ProtocolNamesCol,ProtocolIds,"")</f>
        <v>21110</v>
      </c>
      <c r="R274" s="28">
        <f>ResourceEffects[[#This Row],[Time Factor]]</f>
        <v>0</v>
      </c>
      <c r="S274" s="28">
        <f>ResourceEffects[[#This Row],[Drone ID]]</f>
        <v>0</v>
      </c>
      <c r="T274" s="28">
        <f>_xlfn.XLOOKUP(ResourceEffects[[#This Row],[Resource Name]],ResourceNames,ResourceIds,"")</f>
        <v>1110</v>
      </c>
      <c r="U274" s="28">
        <f>_xlfn.XLOOKUP(ResourceEffects[[#This Row],[Event Type]],EventTypeNames,EventTypeIds,"")</f>
        <v>2</v>
      </c>
      <c r="V274" s="28">
        <f>IF(ResourceEffects[[#This Row],[Is Local]]="Yes",1,0)</f>
        <v>1</v>
      </c>
      <c r="W274" s="28">
        <f>IF(ResourceEffects[[#This Row],[Is Installed]]="Yes",1,0)</f>
        <v>0</v>
      </c>
      <c r="X274" s="28">
        <f>IF(ResourceEffects[[#This Row],[Status]]="Locked",1,0)</f>
        <v>0</v>
      </c>
      <c r="Y274" s="28">
        <f>IF(ResourceEffects[[#This Row],[event_type]]=1,0,1)</f>
        <v>1</v>
      </c>
      <c r="Z274" s="28">
        <f>IF(ResourceEffects[[#This Row],[Use Abundancies]]="Yes",1,0)</f>
        <v>0</v>
      </c>
      <c r="AA274" s="28">
        <f>ResourceEffects[[#This Row],[∆]]</f>
        <v>16</v>
      </c>
    </row>
    <row r="275" spans="1:27" hidden="1" x14ac:dyDescent="0.3">
      <c r="A275" s="32">
        <v>0</v>
      </c>
      <c r="B275" s="27" t="s">
        <v>158</v>
      </c>
      <c r="C275" s="26" t="s">
        <v>435</v>
      </c>
      <c r="D275" s="26">
        <v>3</v>
      </c>
      <c r="E275" s="51" t="s">
        <v>428</v>
      </c>
      <c r="F275" s="27" t="s">
        <v>229</v>
      </c>
      <c r="G275" s="26" t="str">
        <f>"No"</f>
        <v>No</v>
      </c>
      <c r="H275" s="26">
        <f>0</f>
        <v>0</v>
      </c>
      <c r="I275" s="26" t="str">
        <f>"Yes"</f>
        <v>Yes</v>
      </c>
      <c r="J275" s="26" t="str">
        <f>"No"</f>
        <v>No</v>
      </c>
      <c r="K275" s="26">
        <f>INT(ResourceEffects[[#This Row],[Time Factor]]*TimeInterval/60/60/24)</f>
        <v>0</v>
      </c>
      <c r="L275" s="26">
        <f>INT(ResourceEffects[[#This Row],[Time Factor]]*TimeInterval/60/60)-ResourceEffects[[#This Row],[Days]]*24</f>
        <v>0</v>
      </c>
      <c r="M275" s="26">
        <f>INT(ResourceEffects[[#This Row],[Time Factor]]*TimeInterval/60)-ResourceEffects[[#This Row],[Hours]]*60-ResourceEffects[[#This Row],[Days]]*60*24</f>
        <v>0</v>
      </c>
      <c r="N275" s="26">
        <f>ResourceEffects[[#This Row],[Time Factor]]*TimeInterval-ResourceEffects[[#This Row],[Min]]*60-ResourceEffects[[#This Row],[Hours]]*60*60-ResourceEffects[[#This Row],[Days]]*60*60*24</f>
        <v>0</v>
      </c>
      <c r="P275" s="28">
        <f ca="1">INT(RAND()*999999999)</f>
        <v>993159599</v>
      </c>
      <c r="Q275" s="28">
        <f>_xlfn.XLOOKUP(ResourceEffects[[#This Row],[Protocol Name]],ProtocolNamesCol,ProtocolIds,"")</f>
        <v>21110</v>
      </c>
      <c r="R275" s="28">
        <f>ResourceEffects[[#This Row],[Time Factor]]</f>
        <v>0</v>
      </c>
      <c r="S275" s="28">
        <f>ResourceEffects[[#This Row],[Drone ID]]</f>
        <v>0</v>
      </c>
      <c r="T275" s="28">
        <f>_xlfn.XLOOKUP(ResourceEffects[[#This Row],[Resource Name]],ResourceNames,ResourceIds,"")</f>
        <v>2011</v>
      </c>
      <c r="U275" s="28">
        <f>_xlfn.XLOOKUP(ResourceEffects[[#This Row],[Event Type]],EventTypeNames,EventTypeIds,"")</f>
        <v>1</v>
      </c>
      <c r="V275" s="28">
        <f>IF(ResourceEffects[[#This Row],[Is Local]]="Yes",1,0)</f>
        <v>1</v>
      </c>
      <c r="W275" s="28">
        <f>IF(ResourceEffects[[#This Row],[Is Installed]]="Yes",1,0)</f>
        <v>0</v>
      </c>
      <c r="X275" s="28">
        <f>IF(ResourceEffects[[#This Row],[Status]]="Locked",1,0)</f>
        <v>0</v>
      </c>
      <c r="Y275" s="28">
        <f>IF(ResourceEffects[[#This Row],[event_type]]=1,0,1)</f>
        <v>0</v>
      </c>
      <c r="Z275" s="28">
        <f>IF(ResourceEffects[[#This Row],[Use Abundancies]]="Yes",1,0)</f>
        <v>0</v>
      </c>
      <c r="AA275" s="28">
        <f>ResourceEffects[[#This Row],[∆]]</f>
        <v>3</v>
      </c>
    </row>
    <row r="276" spans="1:27" hidden="1" x14ac:dyDescent="0.3">
      <c r="A276" s="32">
        <v>0</v>
      </c>
      <c r="B276" s="27" t="s">
        <v>158</v>
      </c>
      <c r="C276" s="26" t="s">
        <v>435</v>
      </c>
      <c r="D276" s="26">
        <v>1</v>
      </c>
      <c r="E276" s="51" t="s">
        <v>428</v>
      </c>
      <c r="F276" s="27" t="s">
        <v>247</v>
      </c>
      <c r="G276" s="26" t="str">
        <f>"No"</f>
        <v>No</v>
      </c>
      <c r="H276" s="26">
        <f>0</f>
        <v>0</v>
      </c>
      <c r="I276" s="26" t="str">
        <f>"Yes"</f>
        <v>Yes</v>
      </c>
      <c r="J276" s="26" t="str">
        <f>"No"</f>
        <v>No</v>
      </c>
      <c r="K276" s="26">
        <f>INT(ResourceEffects[[#This Row],[Time Factor]]*TimeInterval/60/60/24)</f>
        <v>0</v>
      </c>
      <c r="L276" s="26">
        <f>INT(ResourceEffects[[#This Row],[Time Factor]]*TimeInterval/60/60)-ResourceEffects[[#This Row],[Days]]*24</f>
        <v>0</v>
      </c>
      <c r="M276" s="26">
        <f>INT(ResourceEffects[[#This Row],[Time Factor]]*TimeInterval/60)-ResourceEffects[[#This Row],[Hours]]*60-ResourceEffects[[#This Row],[Days]]*60*24</f>
        <v>0</v>
      </c>
      <c r="N276" s="26">
        <f>ResourceEffects[[#This Row],[Time Factor]]*TimeInterval-ResourceEffects[[#This Row],[Min]]*60-ResourceEffects[[#This Row],[Hours]]*60*60-ResourceEffects[[#This Row],[Days]]*60*60*24</f>
        <v>0</v>
      </c>
      <c r="P276" s="28">
        <f ca="1">INT(RAND()*999999999)</f>
        <v>148773290</v>
      </c>
      <c r="Q276" s="28">
        <f>_xlfn.XLOOKUP(ResourceEffects[[#This Row],[Protocol Name]],ProtocolNamesCol,ProtocolIds,"")</f>
        <v>21110</v>
      </c>
      <c r="R276" s="28">
        <f>ResourceEffects[[#This Row],[Time Factor]]</f>
        <v>0</v>
      </c>
      <c r="S276" s="28">
        <f>ResourceEffects[[#This Row],[Drone ID]]</f>
        <v>0</v>
      </c>
      <c r="T276" s="28">
        <f>_xlfn.XLOOKUP(ResourceEffects[[#This Row],[Resource Name]],ResourceNames,ResourceIds,"")</f>
        <v>2041</v>
      </c>
      <c r="U276" s="28">
        <f>_xlfn.XLOOKUP(ResourceEffects[[#This Row],[Event Type]],EventTypeNames,EventTypeIds,"")</f>
        <v>1</v>
      </c>
      <c r="V276" s="28">
        <f>IF(ResourceEffects[[#This Row],[Is Local]]="Yes",1,0)</f>
        <v>1</v>
      </c>
      <c r="W276" s="28">
        <f>IF(ResourceEffects[[#This Row],[Is Installed]]="Yes",1,0)</f>
        <v>0</v>
      </c>
      <c r="X276" s="28">
        <f>IF(ResourceEffects[[#This Row],[Status]]="Locked",1,0)</f>
        <v>0</v>
      </c>
      <c r="Y276" s="28">
        <f>IF(ResourceEffects[[#This Row],[event_type]]=1,0,1)</f>
        <v>0</v>
      </c>
      <c r="Z276" s="28">
        <f>IF(ResourceEffects[[#This Row],[Use Abundancies]]="Yes",1,0)</f>
        <v>0</v>
      </c>
      <c r="AA276" s="28">
        <f>ResourceEffects[[#This Row],[∆]]</f>
        <v>1</v>
      </c>
    </row>
    <row r="277" spans="1:27" hidden="1" x14ac:dyDescent="0.3">
      <c r="A277" s="32">
        <v>0</v>
      </c>
      <c r="B277" s="27" t="s">
        <v>160</v>
      </c>
      <c r="C277" s="26" t="s">
        <v>436</v>
      </c>
      <c r="D277" s="26">
        <v>12</v>
      </c>
      <c r="E277" s="51" t="s">
        <v>428</v>
      </c>
      <c r="F277" s="27" t="s">
        <v>212</v>
      </c>
      <c r="G277" s="26" t="str">
        <f>"No"</f>
        <v>No</v>
      </c>
      <c r="H277" s="26">
        <f>0</f>
        <v>0</v>
      </c>
      <c r="I277" s="26" t="str">
        <f>"Yes"</f>
        <v>Yes</v>
      </c>
      <c r="J277" s="26" t="str">
        <f>"No"</f>
        <v>No</v>
      </c>
      <c r="K277" s="26">
        <f>INT(ResourceEffects[[#This Row],[Time Factor]]*TimeInterval/60/60/24)</f>
        <v>0</v>
      </c>
      <c r="L277" s="26">
        <f>INT(ResourceEffects[[#This Row],[Time Factor]]*TimeInterval/60/60)-ResourceEffects[[#This Row],[Days]]*24</f>
        <v>0</v>
      </c>
      <c r="M277" s="26">
        <f>INT(ResourceEffects[[#This Row],[Time Factor]]*TimeInterval/60)-ResourceEffects[[#This Row],[Hours]]*60-ResourceEffects[[#This Row],[Days]]*60*24</f>
        <v>0</v>
      </c>
      <c r="N277" s="26">
        <f>ResourceEffects[[#This Row],[Time Factor]]*TimeInterval-ResourceEffects[[#This Row],[Min]]*60-ResourceEffects[[#This Row],[Hours]]*60*60-ResourceEffects[[#This Row],[Days]]*60*60*24</f>
        <v>0</v>
      </c>
      <c r="P277" s="28">
        <f ca="1">INT(RAND()*999999999)</f>
        <v>685239413</v>
      </c>
      <c r="Q277" s="28">
        <f>_xlfn.XLOOKUP(ResourceEffects[[#This Row],[Protocol Name]],ProtocolNamesCol,ProtocolIds,"")</f>
        <v>21120</v>
      </c>
      <c r="R277" s="28">
        <f>ResourceEffects[[#This Row],[Time Factor]]</f>
        <v>0</v>
      </c>
      <c r="S277" s="28">
        <f>ResourceEffects[[#This Row],[Drone ID]]</f>
        <v>0</v>
      </c>
      <c r="T277" s="28">
        <f>_xlfn.XLOOKUP(ResourceEffects[[#This Row],[Resource Name]],ResourceNames,ResourceIds,"")</f>
        <v>1120</v>
      </c>
      <c r="U277" s="28">
        <f>_xlfn.XLOOKUP(ResourceEffects[[#This Row],[Event Type]],EventTypeNames,EventTypeIds,"")</f>
        <v>2</v>
      </c>
      <c r="V277" s="28">
        <f>IF(ResourceEffects[[#This Row],[Is Local]]="Yes",1,0)</f>
        <v>1</v>
      </c>
      <c r="W277" s="28">
        <f>IF(ResourceEffects[[#This Row],[Is Installed]]="Yes",1,0)</f>
        <v>0</v>
      </c>
      <c r="X277" s="28">
        <f>IF(ResourceEffects[[#This Row],[Status]]="Locked",1,0)</f>
        <v>0</v>
      </c>
      <c r="Y277" s="28">
        <f>IF(ResourceEffects[[#This Row],[event_type]]=1,0,1)</f>
        <v>1</v>
      </c>
      <c r="Z277" s="28">
        <f>IF(ResourceEffects[[#This Row],[Use Abundancies]]="Yes",1,0)</f>
        <v>0</v>
      </c>
      <c r="AA277" s="28">
        <f>ResourceEffects[[#This Row],[∆]]</f>
        <v>12</v>
      </c>
    </row>
    <row r="278" spans="1:27" hidden="1" x14ac:dyDescent="0.3">
      <c r="A278" s="32">
        <v>0</v>
      </c>
      <c r="B278" s="27" t="s">
        <v>160</v>
      </c>
      <c r="C278" s="26" t="s">
        <v>435</v>
      </c>
      <c r="D278" s="26">
        <v>1</v>
      </c>
      <c r="E278" s="51" t="s">
        <v>428</v>
      </c>
      <c r="F278" s="27" t="s">
        <v>231</v>
      </c>
      <c r="G278" s="26" t="str">
        <f>"No"</f>
        <v>No</v>
      </c>
      <c r="H278" s="26">
        <f>0</f>
        <v>0</v>
      </c>
      <c r="I278" s="26" t="str">
        <f>"Yes"</f>
        <v>Yes</v>
      </c>
      <c r="J278" s="26" t="str">
        <f>"No"</f>
        <v>No</v>
      </c>
      <c r="K278" s="26">
        <f>INT(ResourceEffects[[#This Row],[Time Factor]]*TimeInterval/60/60/24)</f>
        <v>0</v>
      </c>
      <c r="L278" s="26">
        <f>INT(ResourceEffects[[#This Row],[Time Factor]]*TimeInterval/60/60)-ResourceEffects[[#This Row],[Days]]*24</f>
        <v>0</v>
      </c>
      <c r="M278" s="26">
        <f>INT(ResourceEffects[[#This Row],[Time Factor]]*TimeInterval/60)-ResourceEffects[[#This Row],[Hours]]*60-ResourceEffects[[#This Row],[Days]]*60*24</f>
        <v>0</v>
      </c>
      <c r="N278" s="26">
        <f>ResourceEffects[[#This Row],[Time Factor]]*TimeInterval-ResourceEffects[[#This Row],[Min]]*60-ResourceEffects[[#This Row],[Hours]]*60*60-ResourceEffects[[#This Row],[Days]]*60*60*24</f>
        <v>0</v>
      </c>
      <c r="P278" s="28">
        <f ca="1">INT(RAND()*999999999)</f>
        <v>813834428</v>
      </c>
      <c r="Q278" s="28">
        <f>_xlfn.XLOOKUP(ResourceEffects[[#This Row],[Protocol Name]],ProtocolNamesCol,ProtocolIds,"")</f>
        <v>21120</v>
      </c>
      <c r="R278" s="28">
        <f>ResourceEffects[[#This Row],[Time Factor]]</f>
        <v>0</v>
      </c>
      <c r="S278" s="28">
        <f>ResourceEffects[[#This Row],[Drone ID]]</f>
        <v>0</v>
      </c>
      <c r="T278" s="28">
        <f>_xlfn.XLOOKUP(ResourceEffects[[#This Row],[Resource Name]],ResourceNames,ResourceIds,"")</f>
        <v>2012</v>
      </c>
      <c r="U278" s="28">
        <f>_xlfn.XLOOKUP(ResourceEffects[[#This Row],[Event Type]],EventTypeNames,EventTypeIds,"")</f>
        <v>1</v>
      </c>
      <c r="V278" s="28">
        <f>IF(ResourceEffects[[#This Row],[Is Local]]="Yes",1,0)</f>
        <v>1</v>
      </c>
      <c r="W278" s="28">
        <f>IF(ResourceEffects[[#This Row],[Is Installed]]="Yes",1,0)</f>
        <v>0</v>
      </c>
      <c r="X278" s="28">
        <f>IF(ResourceEffects[[#This Row],[Status]]="Locked",1,0)</f>
        <v>0</v>
      </c>
      <c r="Y278" s="28">
        <f>IF(ResourceEffects[[#This Row],[event_type]]=1,0,1)</f>
        <v>0</v>
      </c>
      <c r="Z278" s="28">
        <f>IF(ResourceEffects[[#This Row],[Use Abundancies]]="Yes",1,0)</f>
        <v>0</v>
      </c>
      <c r="AA278" s="28">
        <f>ResourceEffects[[#This Row],[∆]]</f>
        <v>1</v>
      </c>
    </row>
    <row r="279" spans="1:27" hidden="1" x14ac:dyDescent="0.3">
      <c r="A279" s="32">
        <v>0</v>
      </c>
      <c r="B279" s="27" t="s">
        <v>160</v>
      </c>
      <c r="C279" s="26" t="s">
        <v>435</v>
      </c>
      <c r="D279" s="26">
        <v>2</v>
      </c>
      <c r="E279" s="51" t="s">
        <v>428</v>
      </c>
      <c r="F279" s="27" t="s">
        <v>241</v>
      </c>
      <c r="G279" s="26" t="str">
        <f>"No"</f>
        <v>No</v>
      </c>
      <c r="H279" s="26">
        <f>0</f>
        <v>0</v>
      </c>
      <c r="I279" s="26" t="str">
        <f>"Yes"</f>
        <v>Yes</v>
      </c>
      <c r="J279" s="26" t="str">
        <f>"No"</f>
        <v>No</v>
      </c>
      <c r="K279" s="26">
        <f>INT(ResourceEffects[[#This Row],[Time Factor]]*TimeInterval/60/60/24)</f>
        <v>0</v>
      </c>
      <c r="L279" s="26">
        <f>INT(ResourceEffects[[#This Row],[Time Factor]]*TimeInterval/60/60)-ResourceEffects[[#This Row],[Days]]*24</f>
        <v>0</v>
      </c>
      <c r="M279" s="26">
        <f>INT(ResourceEffects[[#This Row],[Time Factor]]*TimeInterval/60)-ResourceEffects[[#This Row],[Hours]]*60-ResourceEffects[[#This Row],[Days]]*60*24</f>
        <v>0</v>
      </c>
      <c r="N279" s="26">
        <f>ResourceEffects[[#This Row],[Time Factor]]*TimeInterval-ResourceEffects[[#This Row],[Min]]*60-ResourceEffects[[#This Row],[Hours]]*60*60-ResourceEffects[[#This Row],[Days]]*60*60*24</f>
        <v>0</v>
      </c>
      <c r="P279" s="28">
        <f ca="1">INT(RAND()*999999999)</f>
        <v>746318504</v>
      </c>
      <c r="Q279" s="28">
        <f>_xlfn.XLOOKUP(ResourceEffects[[#This Row],[Protocol Name]],ProtocolNamesCol,ProtocolIds,"")</f>
        <v>21120</v>
      </c>
      <c r="R279" s="28">
        <f>ResourceEffects[[#This Row],[Time Factor]]</f>
        <v>0</v>
      </c>
      <c r="S279" s="28">
        <f>ResourceEffects[[#This Row],[Drone ID]]</f>
        <v>0</v>
      </c>
      <c r="T279" s="28">
        <f>_xlfn.XLOOKUP(ResourceEffects[[#This Row],[Resource Name]],ResourceNames,ResourceIds,"")</f>
        <v>2031</v>
      </c>
      <c r="U279" s="28">
        <f>_xlfn.XLOOKUP(ResourceEffects[[#This Row],[Event Type]],EventTypeNames,EventTypeIds,"")</f>
        <v>1</v>
      </c>
      <c r="V279" s="28">
        <f>IF(ResourceEffects[[#This Row],[Is Local]]="Yes",1,0)</f>
        <v>1</v>
      </c>
      <c r="W279" s="28">
        <f>IF(ResourceEffects[[#This Row],[Is Installed]]="Yes",1,0)</f>
        <v>0</v>
      </c>
      <c r="X279" s="28">
        <f>IF(ResourceEffects[[#This Row],[Status]]="Locked",1,0)</f>
        <v>0</v>
      </c>
      <c r="Y279" s="28">
        <f>IF(ResourceEffects[[#This Row],[event_type]]=1,0,1)</f>
        <v>0</v>
      </c>
      <c r="Z279" s="28">
        <f>IF(ResourceEffects[[#This Row],[Use Abundancies]]="Yes",1,0)</f>
        <v>0</v>
      </c>
      <c r="AA279" s="28">
        <f>ResourceEffects[[#This Row],[∆]]</f>
        <v>2</v>
      </c>
    </row>
    <row r="280" spans="1:27" hidden="1" x14ac:dyDescent="0.3">
      <c r="A280" s="32">
        <v>0</v>
      </c>
      <c r="B280" s="27" t="s">
        <v>160</v>
      </c>
      <c r="C280" s="26" t="s">
        <v>435</v>
      </c>
      <c r="D280" s="26">
        <v>1</v>
      </c>
      <c r="E280" s="51" t="s">
        <v>428</v>
      </c>
      <c r="F280" s="27" t="s">
        <v>243</v>
      </c>
      <c r="G280" s="26" t="str">
        <f>"No"</f>
        <v>No</v>
      </c>
      <c r="H280" s="26">
        <f>0</f>
        <v>0</v>
      </c>
      <c r="I280" s="26" t="str">
        <f>"Yes"</f>
        <v>Yes</v>
      </c>
      <c r="J280" s="26" t="str">
        <f>"No"</f>
        <v>No</v>
      </c>
      <c r="K280" s="26">
        <f>INT(ResourceEffects[[#This Row],[Time Factor]]*TimeInterval/60/60/24)</f>
        <v>0</v>
      </c>
      <c r="L280" s="26">
        <f>INT(ResourceEffects[[#This Row],[Time Factor]]*TimeInterval/60/60)-ResourceEffects[[#This Row],[Days]]*24</f>
        <v>0</v>
      </c>
      <c r="M280" s="26">
        <f>INT(ResourceEffects[[#This Row],[Time Factor]]*TimeInterval/60)-ResourceEffects[[#This Row],[Hours]]*60-ResourceEffects[[#This Row],[Days]]*60*24</f>
        <v>0</v>
      </c>
      <c r="N280" s="26">
        <f>ResourceEffects[[#This Row],[Time Factor]]*TimeInterval-ResourceEffects[[#This Row],[Min]]*60-ResourceEffects[[#This Row],[Hours]]*60*60-ResourceEffects[[#This Row],[Days]]*60*60*24</f>
        <v>0</v>
      </c>
      <c r="P280" s="28">
        <f ca="1">INT(RAND()*999999999)</f>
        <v>848769386</v>
      </c>
      <c r="Q280" s="28">
        <f>_xlfn.XLOOKUP(ResourceEffects[[#This Row],[Protocol Name]],ProtocolNamesCol,ProtocolIds,"")</f>
        <v>21120</v>
      </c>
      <c r="R280" s="28">
        <f>ResourceEffects[[#This Row],[Time Factor]]</f>
        <v>0</v>
      </c>
      <c r="S280" s="28">
        <f>ResourceEffects[[#This Row],[Drone ID]]</f>
        <v>0</v>
      </c>
      <c r="T280" s="28">
        <f>_xlfn.XLOOKUP(ResourceEffects[[#This Row],[Resource Name]],ResourceNames,ResourceIds,"")</f>
        <v>2032</v>
      </c>
      <c r="U280" s="28">
        <f>_xlfn.XLOOKUP(ResourceEffects[[#This Row],[Event Type]],EventTypeNames,EventTypeIds,"")</f>
        <v>1</v>
      </c>
      <c r="V280" s="28">
        <f>IF(ResourceEffects[[#This Row],[Is Local]]="Yes",1,0)</f>
        <v>1</v>
      </c>
      <c r="W280" s="28">
        <f>IF(ResourceEffects[[#This Row],[Is Installed]]="Yes",1,0)</f>
        <v>0</v>
      </c>
      <c r="X280" s="28">
        <f>IF(ResourceEffects[[#This Row],[Status]]="Locked",1,0)</f>
        <v>0</v>
      </c>
      <c r="Y280" s="28">
        <f>IF(ResourceEffects[[#This Row],[event_type]]=1,0,1)</f>
        <v>0</v>
      </c>
      <c r="Z280" s="28">
        <f>IF(ResourceEffects[[#This Row],[Use Abundancies]]="Yes",1,0)</f>
        <v>0</v>
      </c>
      <c r="AA280" s="28">
        <f>ResourceEffects[[#This Row],[∆]]</f>
        <v>1</v>
      </c>
    </row>
    <row r="281" spans="1:27" hidden="1" x14ac:dyDescent="0.3">
      <c r="A281" s="32">
        <v>0</v>
      </c>
      <c r="B281" s="27" t="s">
        <v>162</v>
      </c>
      <c r="C281" s="26" t="s">
        <v>436</v>
      </c>
      <c r="D281" s="26">
        <v>18</v>
      </c>
      <c r="E281" s="51" t="s">
        <v>428</v>
      </c>
      <c r="F281" s="27" t="s">
        <v>213</v>
      </c>
      <c r="G281" s="26" t="str">
        <f>"No"</f>
        <v>No</v>
      </c>
      <c r="H281" s="26">
        <f>0</f>
        <v>0</v>
      </c>
      <c r="I281" s="26" t="str">
        <f>"Yes"</f>
        <v>Yes</v>
      </c>
      <c r="J281" s="26" t="str">
        <f>"No"</f>
        <v>No</v>
      </c>
      <c r="K281" s="26">
        <f>INT(ResourceEffects[[#This Row],[Time Factor]]*TimeInterval/60/60/24)</f>
        <v>0</v>
      </c>
      <c r="L281" s="26">
        <f>INT(ResourceEffects[[#This Row],[Time Factor]]*TimeInterval/60/60)-ResourceEffects[[#This Row],[Days]]*24</f>
        <v>0</v>
      </c>
      <c r="M281" s="26">
        <f>INT(ResourceEffects[[#This Row],[Time Factor]]*TimeInterval/60)-ResourceEffects[[#This Row],[Hours]]*60-ResourceEffects[[#This Row],[Days]]*60*24</f>
        <v>0</v>
      </c>
      <c r="N281" s="26">
        <f>ResourceEffects[[#This Row],[Time Factor]]*TimeInterval-ResourceEffects[[#This Row],[Min]]*60-ResourceEffects[[#This Row],[Hours]]*60*60-ResourceEffects[[#This Row],[Days]]*60*60*24</f>
        <v>0</v>
      </c>
      <c r="P281" s="28">
        <f ca="1">INT(RAND()*999999999)</f>
        <v>144664391</v>
      </c>
      <c r="Q281" s="28">
        <f>_xlfn.XLOOKUP(ResourceEffects[[#This Row],[Protocol Name]],ProtocolNamesCol,ProtocolIds,"")</f>
        <v>21130</v>
      </c>
      <c r="R281" s="28">
        <f>ResourceEffects[[#This Row],[Time Factor]]</f>
        <v>0</v>
      </c>
      <c r="S281" s="28">
        <f>ResourceEffects[[#This Row],[Drone ID]]</f>
        <v>0</v>
      </c>
      <c r="T281" s="28">
        <f>_xlfn.XLOOKUP(ResourceEffects[[#This Row],[Resource Name]],ResourceNames,ResourceIds,"")</f>
        <v>1130</v>
      </c>
      <c r="U281" s="28">
        <f>_xlfn.XLOOKUP(ResourceEffects[[#This Row],[Event Type]],EventTypeNames,EventTypeIds,"")</f>
        <v>2</v>
      </c>
      <c r="V281" s="28">
        <f>IF(ResourceEffects[[#This Row],[Is Local]]="Yes",1,0)</f>
        <v>1</v>
      </c>
      <c r="W281" s="28">
        <f>IF(ResourceEffects[[#This Row],[Is Installed]]="Yes",1,0)</f>
        <v>0</v>
      </c>
      <c r="X281" s="28">
        <f>IF(ResourceEffects[[#This Row],[Status]]="Locked",1,0)</f>
        <v>0</v>
      </c>
      <c r="Y281" s="28">
        <f>IF(ResourceEffects[[#This Row],[event_type]]=1,0,1)</f>
        <v>1</v>
      </c>
      <c r="Z281" s="28">
        <f>IF(ResourceEffects[[#This Row],[Use Abundancies]]="Yes",1,0)</f>
        <v>0</v>
      </c>
      <c r="AA281" s="28">
        <f>ResourceEffects[[#This Row],[∆]]</f>
        <v>18</v>
      </c>
    </row>
    <row r="282" spans="1:27" hidden="1" x14ac:dyDescent="0.3">
      <c r="A282" s="32">
        <v>0</v>
      </c>
      <c r="B282" s="27" t="s">
        <v>162</v>
      </c>
      <c r="C282" s="26" t="s">
        <v>435</v>
      </c>
      <c r="D282" s="26">
        <v>3</v>
      </c>
      <c r="E282" s="51" t="s">
        <v>428</v>
      </c>
      <c r="F282" s="27" t="s">
        <v>229</v>
      </c>
      <c r="G282" s="26" t="str">
        <f>"No"</f>
        <v>No</v>
      </c>
      <c r="H282" s="26">
        <f>0</f>
        <v>0</v>
      </c>
      <c r="I282" s="26" t="str">
        <f>"Yes"</f>
        <v>Yes</v>
      </c>
      <c r="J282" s="26" t="str">
        <f>"No"</f>
        <v>No</v>
      </c>
      <c r="K282" s="26">
        <f>INT(ResourceEffects[[#This Row],[Time Factor]]*TimeInterval/60/60/24)</f>
        <v>0</v>
      </c>
      <c r="L282" s="26">
        <f>INT(ResourceEffects[[#This Row],[Time Factor]]*TimeInterval/60/60)-ResourceEffects[[#This Row],[Days]]*24</f>
        <v>0</v>
      </c>
      <c r="M282" s="26">
        <f>INT(ResourceEffects[[#This Row],[Time Factor]]*TimeInterval/60)-ResourceEffects[[#This Row],[Hours]]*60-ResourceEffects[[#This Row],[Days]]*60*24</f>
        <v>0</v>
      </c>
      <c r="N282" s="26">
        <f>ResourceEffects[[#This Row],[Time Factor]]*TimeInterval-ResourceEffects[[#This Row],[Min]]*60-ResourceEffects[[#This Row],[Hours]]*60*60-ResourceEffects[[#This Row],[Days]]*60*60*24</f>
        <v>0</v>
      </c>
      <c r="P282" s="28">
        <f ca="1">INT(RAND()*999999999)</f>
        <v>204882205</v>
      </c>
      <c r="Q282" s="28">
        <f>_xlfn.XLOOKUP(ResourceEffects[[#This Row],[Protocol Name]],ProtocolNamesCol,ProtocolIds,"")</f>
        <v>21130</v>
      </c>
      <c r="R282" s="28">
        <f>ResourceEffects[[#This Row],[Time Factor]]</f>
        <v>0</v>
      </c>
      <c r="S282" s="28">
        <f>ResourceEffects[[#This Row],[Drone ID]]</f>
        <v>0</v>
      </c>
      <c r="T282" s="28">
        <f>_xlfn.XLOOKUP(ResourceEffects[[#This Row],[Resource Name]],ResourceNames,ResourceIds,"")</f>
        <v>2011</v>
      </c>
      <c r="U282" s="28">
        <f>_xlfn.XLOOKUP(ResourceEffects[[#This Row],[Event Type]],EventTypeNames,EventTypeIds,"")</f>
        <v>1</v>
      </c>
      <c r="V282" s="28">
        <f>IF(ResourceEffects[[#This Row],[Is Local]]="Yes",1,0)</f>
        <v>1</v>
      </c>
      <c r="W282" s="28">
        <f>IF(ResourceEffects[[#This Row],[Is Installed]]="Yes",1,0)</f>
        <v>0</v>
      </c>
      <c r="X282" s="28">
        <f>IF(ResourceEffects[[#This Row],[Status]]="Locked",1,0)</f>
        <v>0</v>
      </c>
      <c r="Y282" s="28">
        <f>IF(ResourceEffects[[#This Row],[event_type]]=1,0,1)</f>
        <v>0</v>
      </c>
      <c r="Z282" s="28">
        <f>IF(ResourceEffects[[#This Row],[Use Abundancies]]="Yes",1,0)</f>
        <v>0</v>
      </c>
      <c r="AA282" s="28">
        <f>ResourceEffects[[#This Row],[∆]]</f>
        <v>3</v>
      </c>
    </row>
    <row r="283" spans="1:27" hidden="1" x14ac:dyDescent="0.3">
      <c r="A283" s="32">
        <v>0</v>
      </c>
      <c r="B283" s="27" t="s">
        <v>162</v>
      </c>
      <c r="C283" s="26" t="s">
        <v>435</v>
      </c>
      <c r="D283" s="26">
        <v>2</v>
      </c>
      <c r="E283" s="51" t="s">
        <v>428</v>
      </c>
      <c r="F283" s="27" t="s">
        <v>231</v>
      </c>
      <c r="G283" s="26" t="str">
        <f>"No"</f>
        <v>No</v>
      </c>
      <c r="H283" s="26">
        <f>0</f>
        <v>0</v>
      </c>
      <c r="I283" s="26" t="str">
        <f>"Yes"</f>
        <v>Yes</v>
      </c>
      <c r="J283" s="26" t="str">
        <f>"No"</f>
        <v>No</v>
      </c>
      <c r="K283" s="26">
        <f>INT(ResourceEffects[[#This Row],[Time Factor]]*TimeInterval/60/60/24)</f>
        <v>0</v>
      </c>
      <c r="L283" s="26">
        <f>INT(ResourceEffects[[#This Row],[Time Factor]]*TimeInterval/60/60)-ResourceEffects[[#This Row],[Days]]*24</f>
        <v>0</v>
      </c>
      <c r="M283" s="26">
        <f>INT(ResourceEffects[[#This Row],[Time Factor]]*TimeInterval/60)-ResourceEffects[[#This Row],[Hours]]*60-ResourceEffects[[#This Row],[Days]]*60*24</f>
        <v>0</v>
      </c>
      <c r="N283" s="26">
        <f>ResourceEffects[[#This Row],[Time Factor]]*TimeInterval-ResourceEffects[[#This Row],[Min]]*60-ResourceEffects[[#This Row],[Hours]]*60*60-ResourceEffects[[#This Row],[Days]]*60*60*24</f>
        <v>0</v>
      </c>
      <c r="P283" s="28">
        <f ca="1">INT(RAND()*999999999)</f>
        <v>907206959</v>
      </c>
      <c r="Q283" s="28">
        <f>_xlfn.XLOOKUP(ResourceEffects[[#This Row],[Protocol Name]],ProtocolNamesCol,ProtocolIds,"")</f>
        <v>21130</v>
      </c>
      <c r="R283" s="28">
        <f>ResourceEffects[[#This Row],[Time Factor]]</f>
        <v>0</v>
      </c>
      <c r="S283" s="28">
        <f>ResourceEffects[[#This Row],[Drone ID]]</f>
        <v>0</v>
      </c>
      <c r="T283" s="28">
        <f>_xlfn.XLOOKUP(ResourceEffects[[#This Row],[Resource Name]],ResourceNames,ResourceIds,"")</f>
        <v>2012</v>
      </c>
      <c r="U283" s="28">
        <f>_xlfn.XLOOKUP(ResourceEffects[[#This Row],[Event Type]],EventTypeNames,EventTypeIds,"")</f>
        <v>1</v>
      </c>
      <c r="V283" s="28">
        <f>IF(ResourceEffects[[#This Row],[Is Local]]="Yes",1,0)</f>
        <v>1</v>
      </c>
      <c r="W283" s="28">
        <f>IF(ResourceEffects[[#This Row],[Is Installed]]="Yes",1,0)</f>
        <v>0</v>
      </c>
      <c r="X283" s="28">
        <f>IF(ResourceEffects[[#This Row],[Status]]="Locked",1,0)</f>
        <v>0</v>
      </c>
      <c r="Y283" s="28">
        <f>IF(ResourceEffects[[#This Row],[event_type]]=1,0,1)</f>
        <v>0</v>
      </c>
      <c r="Z283" s="28">
        <f>IF(ResourceEffects[[#This Row],[Use Abundancies]]="Yes",1,0)</f>
        <v>0</v>
      </c>
      <c r="AA283" s="28">
        <f>ResourceEffects[[#This Row],[∆]]</f>
        <v>2</v>
      </c>
    </row>
    <row r="284" spans="1:27" hidden="1" x14ac:dyDescent="0.3">
      <c r="A284" s="32">
        <v>0</v>
      </c>
      <c r="B284" s="27" t="s">
        <v>162</v>
      </c>
      <c r="C284" s="26" t="s">
        <v>435</v>
      </c>
      <c r="D284" s="26">
        <v>1</v>
      </c>
      <c r="E284" s="51" t="s">
        <v>428</v>
      </c>
      <c r="F284" s="27" t="s">
        <v>243</v>
      </c>
      <c r="G284" s="26" t="str">
        <f>"No"</f>
        <v>No</v>
      </c>
      <c r="H284" s="26">
        <f>0</f>
        <v>0</v>
      </c>
      <c r="I284" s="26" t="str">
        <f>"Yes"</f>
        <v>Yes</v>
      </c>
      <c r="J284" s="26" t="str">
        <f>"No"</f>
        <v>No</v>
      </c>
      <c r="K284" s="26">
        <f>INT(ResourceEffects[[#This Row],[Time Factor]]*TimeInterval/60/60/24)</f>
        <v>0</v>
      </c>
      <c r="L284" s="26">
        <f>INT(ResourceEffects[[#This Row],[Time Factor]]*TimeInterval/60/60)-ResourceEffects[[#This Row],[Days]]*24</f>
        <v>0</v>
      </c>
      <c r="M284" s="26">
        <f>INT(ResourceEffects[[#This Row],[Time Factor]]*TimeInterval/60)-ResourceEffects[[#This Row],[Hours]]*60-ResourceEffects[[#This Row],[Days]]*60*24</f>
        <v>0</v>
      </c>
      <c r="N284" s="26">
        <f>ResourceEffects[[#This Row],[Time Factor]]*TimeInterval-ResourceEffects[[#This Row],[Min]]*60-ResourceEffects[[#This Row],[Hours]]*60*60-ResourceEffects[[#This Row],[Days]]*60*60*24</f>
        <v>0</v>
      </c>
      <c r="P284" s="28">
        <f ca="1">INT(RAND()*999999999)</f>
        <v>881059152</v>
      </c>
      <c r="Q284" s="28">
        <f>_xlfn.XLOOKUP(ResourceEffects[[#This Row],[Protocol Name]],ProtocolNamesCol,ProtocolIds,"")</f>
        <v>21130</v>
      </c>
      <c r="R284" s="28">
        <f>ResourceEffects[[#This Row],[Time Factor]]</f>
        <v>0</v>
      </c>
      <c r="S284" s="28">
        <f>ResourceEffects[[#This Row],[Drone ID]]</f>
        <v>0</v>
      </c>
      <c r="T284" s="28">
        <f>_xlfn.XLOOKUP(ResourceEffects[[#This Row],[Resource Name]],ResourceNames,ResourceIds,"")</f>
        <v>2032</v>
      </c>
      <c r="U284" s="28">
        <f>_xlfn.XLOOKUP(ResourceEffects[[#This Row],[Event Type]],EventTypeNames,EventTypeIds,"")</f>
        <v>1</v>
      </c>
      <c r="V284" s="28">
        <f>IF(ResourceEffects[[#This Row],[Is Local]]="Yes",1,0)</f>
        <v>1</v>
      </c>
      <c r="W284" s="28">
        <f>IF(ResourceEffects[[#This Row],[Is Installed]]="Yes",1,0)</f>
        <v>0</v>
      </c>
      <c r="X284" s="28">
        <f>IF(ResourceEffects[[#This Row],[Status]]="Locked",1,0)</f>
        <v>0</v>
      </c>
      <c r="Y284" s="28">
        <f>IF(ResourceEffects[[#This Row],[event_type]]=1,0,1)</f>
        <v>0</v>
      </c>
      <c r="Z284" s="28">
        <f>IF(ResourceEffects[[#This Row],[Use Abundancies]]="Yes",1,0)</f>
        <v>0</v>
      </c>
      <c r="AA284" s="28">
        <f>ResourceEffects[[#This Row],[∆]]</f>
        <v>1</v>
      </c>
    </row>
    <row r="285" spans="1:27" hidden="1" x14ac:dyDescent="0.3">
      <c r="A285" s="32">
        <v>0</v>
      </c>
      <c r="B285" s="27" t="s">
        <v>164</v>
      </c>
      <c r="C285" s="26" t="s">
        <v>436</v>
      </c>
      <c r="D285" s="26">
        <v>20</v>
      </c>
      <c r="E285" s="51" t="s">
        <v>428</v>
      </c>
      <c r="F285" s="27" t="s">
        <v>214</v>
      </c>
      <c r="G285" s="26" t="str">
        <f>"No"</f>
        <v>No</v>
      </c>
      <c r="H285" s="26">
        <f>0</f>
        <v>0</v>
      </c>
      <c r="I285" s="26" t="str">
        <f>"Yes"</f>
        <v>Yes</v>
      </c>
      <c r="J285" s="26" t="str">
        <f>"No"</f>
        <v>No</v>
      </c>
      <c r="K285" s="26">
        <f>INT(ResourceEffects[[#This Row],[Time Factor]]*TimeInterval/60/60/24)</f>
        <v>0</v>
      </c>
      <c r="L285" s="26">
        <f>INT(ResourceEffects[[#This Row],[Time Factor]]*TimeInterval/60/60)-ResourceEffects[[#This Row],[Days]]*24</f>
        <v>0</v>
      </c>
      <c r="M285" s="26">
        <f>INT(ResourceEffects[[#This Row],[Time Factor]]*TimeInterval/60)-ResourceEffects[[#This Row],[Hours]]*60-ResourceEffects[[#This Row],[Days]]*60*24</f>
        <v>0</v>
      </c>
      <c r="N285" s="26">
        <f>ResourceEffects[[#This Row],[Time Factor]]*TimeInterval-ResourceEffects[[#This Row],[Min]]*60-ResourceEffects[[#This Row],[Hours]]*60*60-ResourceEffects[[#This Row],[Days]]*60*60*24</f>
        <v>0</v>
      </c>
      <c r="P285" s="28">
        <f ca="1">INT(RAND()*999999999)</f>
        <v>586368110</v>
      </c>
      <c r="Q285" s="28">
        <f>_xlfn.XLOOKUP(ResourceEffects[[#This Row],[Protocol Name]],ProtocolNamesCol,ProtocolIds,"")</f>
        <v>21200</v>
      </c>
      <c r="R285" s="28">
        <f>ResourceEffects[[#This Row],[Time Factor]]</f>
        <v>0</v>
      </c>
      <c r="S285" s="28">
        <f>ResourceEffects[[#This Row],[Drone ID]]</f>
        <v>0</v>
      </c>
      <c r="T285" s="28">
        <f>_xlfn.XLOOKUP(ResourceEffects[[#This Row],[Resource Name]],ResourceNames,ResourceIds,"")</f>
        <v>1200</v>
      </c>
      <c r="U285" s="28">
        <f>_xlfn.XLOOKUP(ResourceEffects[[#This Row],[Event Type]],EventTypeNames,EventTypeIds,"")</f>
        <v>2</v>
      </c>
      <c r="V285" s="28">
        <f>IF(ResourceEffects[[#This Row],[Is Local]]="Yes",1,0)</f>
        <v>1</v>
      </c>
      <c r="W285" s="28">
        <f>IF(ResourceEffects[[#This Row],[Is Installed]]="Yes",1,0)</f>
        <v>0</v>
      </c>
      <c r="X285" s="28">
        <f>IF(ResourceEffects[[#This Row],[Status]]="Locked",1,0)</f>
        <v>0</v>
      </c>
      <c r="Y285" s="28">
        <f>IF(ResourceEffects[[#This Row],[event_type]]=1,0,1)</f>
        <v>1</v>
      </c>
      <c r="Z285" s="28">
        <f>IF(ResourceEffects[[#This Row],[Use Abundancies]]="Yes",1,0)</f>
        <v>0</v>
      </c>
      <c r="AA285" s="28">
        <f>ResourceEffects[[#This Row],[∆]]</f>
        <v>20</v>
      </c>
    </row>
    <row r="286" spans="1:27" hidden="1" x14ac:dyDescent="0.3">
      <c r="A286" s="32">
        <v>0</v>
      </c>
      <c r="B286" s="27" t="s">
        <v>164</v>
      </c>
      <c r="C286" s="26" t="s">
        <v>435</v>
      </c>
      <c r="D286" s="26">
        <v>2</v>
      </c>
      <c r="E286" s="51" t="s">
        <v>428</v>
      </c>
      <c r="F286" s="27" t="s">
        <v>229</v>
      </c>
      <c r="G286" s="26" t="str">
        <f>"No"</f>
        <v>No</v>
      </c>
      <c r="H286" s="26">
        <f>0</f>
        <v>0</v>
      </c>
      <c r="I286" s="26" t="str">
        <f>"Yes"</f>
        <v>Yes</v>
      </c>
      <c r="J286" s="26" t="str">
        <f>"No"</f>
        <v>No</v>
      </c>
      <c r="K286" s="26">
        <f>INT(ResourceEffects[[#This Row],[Time Factor]]*TimeInterval/60/60/24)</f>
        <v>0</v>
      </c>
      <c r="L286" s="26">
        <f>INT(ResourceEffects[[#This Row],[Time Factor]]*TimeInterval/60/60)-ResourceEffects[[#This Row],[Days]]*24</f>
        <v>0</v>
      </c>
      <c r="M286" s="26">
        <f>INT(ResourceEffects[[#This Row],[Time Factor]]*TimeInterval/60)-ResourceEffects[[#This Row],[Hours]]*60-ResourceEffects[[#This Row],[Days]]*60*24</f>
        <v>0</v>
      </c>
      <c r="N286" s="26">
        <f>ResourceEffects[[#This Row],[Time Factor]]*TimeInterval-ResourceEffects[[#This Row],[Min]]*60-ResourceEffects[[#This Row],[Hours]]*60*60-ResourceEffects[[#This Row],[Days]]*60*60*24</f>
        <v>0</v>
      </c>
      <c r="P286" s="28">
        <f ca="1">INT(RAND()*999999999)</f>
        <v>768976266</v>
      </c>
      <c r="Q286" s="28">
        <f>_xlfn.XLOOKUP(ResourceEffects[[#This Row],[Protocol Name]],ProtocolNamesCol,ProtocolIds,"")</f>
        <v>21200</v>
      </c>
      <c r="R286" s="28">
        <f>ResourceEffects[[#This Row],[Time Factor]]</f>
        <v>0</v>
      </c>
      <c r="S286" s="28">
        <f>ResourceEffects[[#This Row],[Drone ID]]</f>
        <v>0</v>
      </c>
      <c r="T286" s="28">
        <f>_xlfn.XLOOKUP(ResourceEffects[[#This Row],[Resource Name]],ResourceNames,ResourceIds,"")</f>
        <v>2011</v>
      </c>
      <c r="U286" s="28">
        <f>_xlfn.XLOOKUP(ResourceEffects[[#This Row],[Event Type]],EventTypeNames,EventTypeIds,"")</f>
        <v>1</v>
      </c>
      <c r="V286" s="28">
        <f>IF(ResourceEffects[[#This Row],[Is Local]]="Yes",1,0)</f>
        <v>1</v>
      </c>
      <c r="W286" s="28">
        <f>IF(ResourceEffects[[#This Row],[Is Installed]]="Yes",1,0)</f>
        <v>0</v>
      </c>
      <c r="X286" s="28">
        <f>IF(ResourceEffects[[#This Row],[Status]]="Locked",1,0)</f>
        <v>0</v>
      </c>
      <c r="Y286" s="28">
        <f>IF(ResourceEffects[[#This Row],[event_type]]=1,0,1)</f>
        <v>0</v>
      </c>
      <c r="Z286" s="28">
        <f>IF(ResourceEffects[[#This Row],[Use Abundancies]]="Yes",1,0)</f>
        <v>0</v>
      </c>
      <c r="AA286" s="28">
        <f>ResourceEffects[[#This Row],[∆]]</f>
        <v>2</v>
      </c>
    </row>
    <row r="287" spans="1:27" hidden="1" x14ac:dyDescent="0.3">
      <c r="A287" s="32">
        <v>0</v>
      </c>
      <c r="B287" s="27" t="s">
        <v>164</v>
      </c>
      <c r="C287" s="26" t="s">
        <v>435</v>
      </c>
      <c r="D287" s="26">
        <v>1</v>
      </c>
      <c r="E287" s="51" t="s">
        <v>428</v>
      </c>
      <c r="F287" s="27" t="s">
        <v>231</v>
      </c>
      <c r="G287" s="26" t="str">
        <f>"No"</f>
        <v>No</v>
      </c>
      <c r="H287" s="26">
        <f>0</f>
        <v>0</v>
      </c>
      <c r="I287" s="26" t="str">
        <f>"Yes"</f>
        <v>Yes</v>
      </c>
      <c r="J287" s="26" t="str">
        <f>"No"</f>
        <v>No</v>
      </c>
      <c r="K287" s="26">
        <f>INT(ResourceEffects[[#This Row],[Time Factor]]*TimeInterval/60/60/24)</f>
        <v>0</v>
      </c>
      <c r="L287" s="26">
        <f>INT(ResourceEffects[[#This Row],[Time Factor]]*TimeInterval/60/60)-ResourceEffects[[#This Row],[Days]]*24</f>
        <v>0</v>
      </c>
      <c r="M287" s="26">
        <f>INT(ResourceEffects[[#This Row],[Time Factor]]*TimeInterval/60)-ResourceEffects[[#This Row],[Hours]]*60-ResourceEffects[[#This Row],[Days]]*60*24</f>
        <v>0</v>
      </c>
      <c r="N287" s="26">
        <f>ResourceEffects[[#This Row],[Time Factor]]*TimeInterval-ResourceEffects[[#This Row],[Min]]*60-ResourceEffects[[#This Row],[Hours]]*60*60-ResourceEffects[[#This Row],[Days]]*60*60*24</f>
        <v>0</v>
      </c>
      <c r="P287" s="28">
        <f ca="1">INT(RAND()*999999999)</f>
        <v>863636332</v>
      </c>
      <c r="Q287" s="28">
        <f>_xlfn.XLOOKUP(ResourceEffects[[#This Row],[Protocol Name]],ProtocolNamesCol,ProtocolIds,"")</f>
        <v>21200</v>
      </c>
      <c r="R287" s="28">
        <f>ResourceEffects[[#This Row],[Time Factor]]</f>
        <v>0</v>
      </c>
      <c r="S287" s="28">
        <f>ResourceEffects[[#This Row],[Drone ID]]</f>
        <v>0</v>
      </c>
      <c r="T287" s="28">
        <f>_xlfn.XLOOKUP(ResourceEffects[[#This Row],[Resource Name]],ResourceNames,ResourceIds,"")</f>
        <v>2012</v>
      </c>
      <c r="U287" s="28">
        <f>_xlfn.XLOOKUP(ResourceEffects[[#This Row],[Event Type]],EventTypeNames,EventTypeIds,"")</f>
        <v>1</v>
      </c>
      <c r="V287" s="28">
        <f>IF(ResourceEffects[[#This Row],[Is Local]]="Yes",1,0)</f>
        <v>1</v>
      </c>
      <c r="W287" s="28">
        <f>IF(ResourceEffects[[#This Row],[Is Installed]]="Yes",1,0)</f>
        <v>0</v>
      </c>
      <c r="X287" s="28">
        <f>IF(ResourceEffects[[#This Row],[Status]]="Locked",1,0)</f>
        <v>0</v>
      </c>
      <c r="Y287" s="28">
        <f>IF(ResourceEffects[[#This Row],[event_type]]=1,0,1)</f>
        <v>0</v>
      </c>
      <c r="Z287" s="28">
        <f>IF(ResourceEffects[[#This Row],[Use Abundancies]]="Yes",1,0)</f>
        <v>0</v>
      </c>
      <c r="AA287" s="28">
        <f>ResourceEffects[[#This Row],[∆]]</f>
        <v>1</v>
      </c>
    </row>
    <row r="288" spans="1:27" hidden="1" x14ac:dyDescent="0.3">
      <c r="A288" s="32">
        <v>0</v>
      </c>
      <c r="B288" s="27" t="s">
        <v>164</v>
      </c>
      <c r="C288" s="26" t="s">
        <v>435</v>
      </c>
      <c r="D288" s="26">
        <v>1</v>
      </c>
      <c r="E288" s="51" t="s">
        <v>428</v>
      </c>
      <c r="F288" s="27" t="s">
        <v>241</v>
      </c>
      <c r="G288" s="26" t="str">
        <f>"No"</f>
        <v>No</v>
      </c>
      <c r="H288" s="26">
        <f>0</f>
        <v>0</v>
      </c>
      <c r="I288" s="26" t="str">
        <f>"Yes"</f>
        <v>Yes</v>
      </c>
      <c r="J288" s="26" t="str">
        <f>"No"</f>
        <v>No</v>
      </c>
      <c r="K288" s="26">
        <f>INT(ResourceEffects[[#This Row],[Time Factor]]*TimeInterval/60/60/24)</f>
        <v>0</v>
      </c>
      <c r="L288" s="26">
        <f>INT(ResourceEffects[[#This Row],[Time Factor]]*TimeInterval/60/60)-ResourceEffects[[#This Row],[Days]]*24</f>
        <v>0</v>
      </c>
      <c r="M288" s="26">
        <f>INT(ResourceEffects[[#This Row],[Time Factor]]*TimeInterval/60)-ResourceEffects[[#This Row],[Hours]]*60-ResourceEffects[[#This Row],[Days]]*60*24</f>
        <v>0</v>
      </c>
      <c r="N288" s="26">
        <f>ResourceEffects[[#This Row],[Time Factor]]*TimeInterval-ResourceEffects[[#This Row],[Min]]*60-ResourceEffects[[#This Row],[Hours]]*60*60-ResourceEffects[[#This Row],[Days]]*60*60*24</f>
        <v>0</v>
      </c>
      <c r="P288" s="28">
        <f ca="1">INT(RAND()*999999999)</f>
        <v>219257126</v>
      </c>
      <c r="Q288" s="28">
        <f>_xlfn.XLOOKUP(ResourceEffects[[#This Row],[Protocol Name]],ProtocolNamesCol,ProtocolIds,"")</f>
        <v>21200</v>
      </c>
      <c r="R288" s="28">
        <f>ResourceEffects[[#This Row],[Time Factor]]</f>
        <v>0</v>
      </c>
      <c r="S288" s="28">
        <f>ResourceEffects[[#This Row],[Drone ID]]</f>
        <v>0</v>
      </c>
      <c r="T288" s="28">
        <f>_xlfn.XLOOKUP(ResourceEffects[[#This Row],[Resource Name]],ResourceNames,ResourceIds,"")</f>
        <v>2031</v>
      </c>
      <c r="U288" s="28">
        <f>_xlfn.XLOOKUP(ResourceEffects[[#This Row],[Event Type]],EventTypeNames,EventTypeIds,"")</f>
        <v>1</v>
      </c>
      <c r="V288" s="28">
        <f>IF(ResourceEffects[[#This Row],[Is Local]]="Yes",1,0)</f>
        <v>1</v>
      </c>
      <c r="W288" s="28">
        <f>IF(ResourceEffects[[#This Row],[Is Installed]]="Yes",1,0)</f>
        <v>0</v>
      </c>
      <c r="X288" s="28">
        <f>IF(ResourceEffects[[#This Row],[Status]]="Locked",1,0)</f>
        <v>0</v>
      </c>
      <c r="Y288" s="28">
        <f>IF(ResourceEffects[[#This Row],[event_type]]=1,0,1)</f>
        <v>0</v>
      </c>
      <c r="Z288" s="28">
        <f>IF(ResourceEffects[[#This Row],[Use Abundancies]]="Yes",1,0)</f>
        <v>0</v>
      </c>
      <c r="AA288" s="28">
        <f>ResourceEffects[[#This Row],[∆]]</f>
        <v>1</v>
      </c>
    </row>
    <row r="289" spans="1:27" hidden="1" x14ac:dyDescent="0.3">
      <c r="A289" s="32">
        <v>0</v>
      </c>
      <c r="B289" s="27" t="s">
        <v>166</v>
      </c>
      <c r="C289" s="26" t="s">
        <v>436</v>
      </c>
      <c r="D289" s="26">
        <v>12</v>
      </c>
      <c r="E289" s="51" t="s">
        <v>428</v>
      </c>
      <c r="F289" s="27" t="s">
        <v>216</v>
      </c>
      <c r="G289" s="26" t="str">
        <f>"No"</f>
        <v>No</v>
      </c>
      <c r="H289" s="26">
        <f>0</f>
        <v>0</v>
      </c>
      <c r="I289" s="26" t="str">
        <f>"Yes"</f>
        <v>Yes</v>
      </c>
      <c r="J289" s="26" t="str">
        <f>"No"</f>
        <v>No</v>
      </c>
      <c r="K289" s="26">
        <f>INT(ResourceEffects[[#This Row],[Time Factor]]*TimeInterval/60/60/24)</f>
        <v>0</v>
      </c>
      <c r="L289" s="26">
        <f>INT(ResourceEffects[[#This Row],[Time Factor]]*TimeInterval/60/60)-ResourceEffects[[#This Row],[Days]]*24</f>
        <v>0</v>
      </c>
      <c r="M289" s="26">
        <f>INT(ResourceEffects[[#This Row],[Time Factor]]*TimeInterval/60)-ResourceEffects[[#This Row],[Hours]]*60-ResourceEffects[[#This Row],[Days]]*60*24</f>
        <v>0</v>
      </c>
      <c r="N289" s="26">
        <f>ResourceEffects[[#This Row],[Time Factor]]*TimeInterval-ResourceEffects[[#This Row],[Min]]*60-ResourceEffects[[#This Row],[Hours]]*60*60-ResourceEffects[[#This Row],[Days]]*60*60*24</f>
        <v>0</v>
      </c>
      <c r="P289" s="28">
        <f ca="1">INT(RAND()*999999999)</f>
        <v>448346157</v>
      </c>
      <c r="Q289" s="28">
        <f>_xlfn.XLOOKUP(ResourceEffects[[#This Row],[Protocol Name]],ProtocolNamesCol,ProtocolIds,"")</f>
        <v>21210</v>
      </c>
      <c r="R289" s="28">
        <f>ResourceEffects[[#This Row],[Time Factor]]</f>
        <v>0</v>
      </c>
      <c r="S289" s="28">
        <f>ResourceEffects[[#This Row],[Drone ID]]</f>
        <v>0</v>
      </c>
      <c r="T289" s="28">
        <f>_xlfn.XLOOKUP(ResourceEffects[[#This Row],[Resource Name]],ResourceNames,ResourceIds,"")</f>
        <v>1210</v>
      </c>
      <c r="U289" s="28">
        <f>_xlfn.XLOOKUP(ResourceEffects[[#This Row],[Event Type]],EventTypeNames,EventTypeIds,"")</f>
        <v>2</v>
      </c>
      <c r="V289" s="28">
        <f>IF(ResourceEffects[[#This Row],[Is Local]]="Yes",1,0)</f>
        <v>1</v>
      </c>
      <c r="W289" s="28">
        <f>IF(ResourceEffects[[#This Row],[Is Installed]]="Yes",1,0)</f>
        <v>0</v>
      </c>
      <c r="X289" s="28">
        <f>IF(ResourceEffects[[#This Row],[Status]]="Locked",1,0)</f>
        <v>0</v>
      </c>
      <c r="Y289" s="28">
        <f>IF(ResourceEffects[[#This Row],[event_type]]=1,0,1)</f>
        <v>1</v>
      </c>
      <c r="Z289" s="28">
        <f>IF(ResourceEffects[[#This Row],[Use Abundancies]]="Yes",1,0)</f>
        <v>0</v>
      </c>
      <c r="AA289" s="28">
        <f>ResourceEffects[[#This Row],[∆]]</f>
        <v>12</v>
      </c>
    </row>
    <row r="290" spans="1:27" hidden="1" x14ac:dyDescent="0.3">
      <c r="A290" s="32">
        <v>0</v>
      </c>
      <c r="B290" s="27" t="s">
        <v>166</v>
      </c>
      <c r="C290" s="26" t="s">
        <v>435</v>
      </c>
      <c r="D290" s="26">
        <v>1</v>
      </c>
      <c r="E290" s="51" t="s">
        <v>428</v>
      </c>
      <c r="F290" s="27" t="s">
        <v>231</v>
      </c>
      <c r="G290" s="26" t="str">
        <f>"No"</f>
        <v>No</v>
      </c>
      <c r="H290" s="26">
        <f>0</f>
        <v>0</v>
      </c>
      <c r="I290" s="26" t="str">
        <f>"Yes"</f>
        <v>Yes</v>
      </c>
      <c r="J290" s="26" t="str">
        <f>"No"</f>
        <v>No</v>
      </c>
      <c r="K290" s="26">
        <f>INT(ResourceEffects[[#This Row],[Time Factor]]*TimeInterval/60/60/24)</f>
        <v>0</v>
      </c>
      <c r="L290" s="26">
        <f>INT(ResourceEffects[[#This Row],[Time Factor]]*TimeInterval/60/60)-ResourceEffects[[#This Row],[Days]]*24</f>
        <v>0</v>
      </c>
      <c r="M290" s="26">
        <f>INT(ResourceEffects[[#This Row],[Time Factor]]*TimeInterval/60)-ResourceEffects[[#This Row],[Hours]]*60-ResourceEffects[[#This Row],[Days]]*60*24</f>
        <v>0</v>
      </c>
      <c r="N290" s="26">
        <f>ResourceEffects[[#This Row],[Time Factor]]*TimeInterval-ResourceEffects[[#This Row],[Min]]*60-ResourceEffects[[#This Row],[Hours]]*60*60-ResourceEffects[[#This Row],[Days]]*60*60*24</f>
        <v>0</v>
      </c>
      <c r="P290" s="28">
        <f ca="1">INT(RAND()*999999999)</f>
        <v>310237199</v>
      </c>
      <c r="Q290" s="28">
        <f>_xlfn.XLOOKUP(ResourceEffects[[#This Row],[Protocol Name]],ProtocolNamesCol,ProtocolIds,"")</f>
        <v>21210</v>
      </c>
      <c r="R290" s="28">
        <f>ResourceEffects[[#This Row],[Time Factor]]</f>
        <v>0</v>
      </c>
      <c r="S290" s="28">
        <f>ResourceEffects[[#This Row],[Drone ID]]</f>
        <v>0</v>
      </c>
      <c r="T290" s="28">
        <f>_xlfn.XLOOKUP(ResourceEffects[[#This Row],[Resource Name]],ResourceNames,ResourceIds,"")</f>
        <v>2012</v>
      </c>
      <c r="U290" s="28">
        <f>_xlfn.XLOOKUP(ResourceEffects[[#This Row],[Event Type]],EventTypeNames,EventTypeIds,"")</f>
        <v>1</v>
      </c>
      <c r="V290" s="28">
        <f>IF(ResourceEffects[[#This Row],[Is Local]]="Yes",1,0)</f>
        <v>1</v>
      </c>
      <c r="W290" s="28">
        <f>IF(ResourceEffects[[#This Row],[Is Installed]]="Yes",1,0)</f>
        <v>0</v>
      </c>
      <c r="X290" s="28">
        <f>IF(ResourceEffects[[#This Row],[Status]]="Locked",1,0)</f>
        <v>0</v>
      </c>
      <c r="Y290" s="28">
        <f>IF(ResourceEffects[[#This Row],[event_type]]=1,0,1)</f>
        <v>0</v>
      </c>
      <c r="Z290" s="28">
        <f>IF(ResourceEffects[[#This Row],[Use Abundancies]]="Yes",1,0)</f>
        <v>0</v>
      </c>
      <c r="AA290" s="28">
        <f>ResourceEffects[[#This Row],[∆]]</f>
        <v>1</v>
      </c>
    </row>
    <row r="291" spans="1:27" hidden="1" x14ac:dyDescent="0.3">
      <c r="A291" s="32">
        <v>0</v>
      </c>
      <c r="B291" s="27" t="s">
        <v>166</v>
      </c>
      <c r="C291" s="26" t="s">
        <v>435</v>
      </c>
      <c r="D291" s="26">
        <v>1</v>
      </c>
      <c r="E291" s="51" t="s">
        <v>428</v>
      </c>
      <c r="F291" s="27" t="s">
        <v>243</v>
      </c>
      <c r="G291" s="26" t="str">
        <f>"No"</f>
        <v>No</v>
      </c>
      <c r="H291" s="26">
        <f>0</f>
        <v>0</v>
      </c>
      <c r="I291" s="26" t="str">
        <f>"Yes"</f>
        <v>Yes</v>
      </c>
      <c r="J291" s="26" t="str">
        <f>"No"</f>
        <v>No</v>
      </c>
      <c r="K291" s="26">
        <f>INT(ResourceEffects[[#This Row],[Time Factor]]*TimeInterval/60/60/24)</f>
        <v>0</v>
      </c>
      <c r="L291" s="26">
        <f>INT(ResourceEffects[[#This Row],[Time Factor]]*TimeInterval/60/60)-ResourceEffects[[#This Row],[Days]]*24</f>
        <v>0</v>
      </c>
      <c r="M291" s="26">
        <f>INT(ResourceEffects[[#This Row],[Time Factor]]*TimeInterval/60)-ResourceEffects[[#This Row],[Hours]]*60-ResourceEffects[[#This Row],[Days]]*60*24</f>
        <v>0</v>
      </c>
      <c r="N291" s="26">
        <f>ResourceEffects[[#This Row],[Time Factor]]*TimeInterval-ResourceEffects[[#This Row],[Min]]*60-ResourceEffects[[#This Row],[Hours]]*60*60-ResourceEffects[[#This Row],[Days]]*60*60*24</f>
        <v>0</v>
      </c>
      <c r="P291" s="28">
        <f ca="1">INT(RAND()*999999999)</f>
        <v>253273988</v>
      </c>
      <c r="Q291" s="28">
        <f>_xlfn.XLOOKUP(ResourceEffects[[#This Row],[Protocol Name]],ProtocolNamesCol,ProtocolIds,"")</f>
        <v>21210</v>
      </c>
      <c r="R291" s="28">
        <f>ResourceEffects[[#This Row],[Time Factor]]</f>
        <v>0</v>
      </c>
      <c r="S291" s="28">
        <f>ResourceEffects[[#This Row],[Drone ID]]</f>
        <v>0</v>
      </c>
      <c r="T291" s="28">
        <f>_xlfn.XLOOKUP(ResourceEffects[[#This Row],[Resource Name]],ResourceNames,ResourceIds,"")</f>
        <v>2032</v>
      </c>
      <c r="U291" s="28">
        <f>_xlfn.XLOOKUP(ResourceEffects[[#This Row],[Event Type]],EventTypeNames,EventTypeIds,"")</f>
        <v>1</v>
      </c>
      <c r="V291" s="28">
        <f>IF(ResourceEffects[[#This Row],[Is Local]]="Yes",1,0)</f>
        <v>1</v>
      </c>
      <c r="W291" s="28">
        <f>IF(ResourceEffects[[#This Row],[Is Installed]]="Yes",1,0)</f>
        <v>0</v>
      </c>
      <c r="X291" s="28">
        <f>IF(ResourceEffects[[#This Row],[Status]]="Locked",1,0)</f>
        <v>0</v>
      </c>
      <c r="Y291" s="28">
        <f>IF(ResourceEffects[[#This Row],[event_type]]=1,0,1)</f>
        <v>0</v>
      </c>
      <c r="Z291" s="28">
        <f>IF(ResourceEffects[[#This Row],[Use Abundancies]]="Yes",1,0)</f>
        <v>0</v>
      </c>
      <c r="AA291" s="28">
        <f>ResourceEffects[[#This Row],[∆]]</f>
        <v>1</v>
      </c>
    </row>
    <row r="292" spans="1:27" hidden="1" x14ac:dyDescent="0.3">
      <c r="A292" s="32">
        <v>0</v>
      </c>
      <c r="B292" s="27" t="s">
        <v>166</v>
      </c>
      <c r="C292" s="26" t="s">
        <v>435</v>
      </c>
      <c r="D292" s="26">
        <v>1</v>
      </c>
      <c r="E292" s="51" t="s">
        <v>428</v>
      </c>
      <c r="F292" s="27" t="s">
        <v>247</v>
      </c>
      <c r="G292" s="26" t="str">
        <f>"No"</f>
        <v>No</v>
      </c>
      <c r="H292" s="26">
        <f>0</f>
        <v>0</v>
      </c>
      <c r="I292" s="26" t="str">
        <f>"Yes"</f>
        <v>Yes</v>
      </c>
      <c r="J292" s="26" t="str">
        <f>"No"</f>
        <v>No</v>
      </c>
      <c r="K292" s="26">
        <f>INT(ResourceEffects[[#This Row],[Time Factor]]*TimeInterval/60/60/24)</f>
        <v>0</v>
      </c>
      <c r="L292" s="26">
        <f>INT(ResourceEffects[[#This Row],[Time Factor]]*TimeInterval/60/60)-ResourceEffects[[#This Row],[Days]]*24</f>
        <v>0</v>
      </c>
      <c r="M292" s="26">
        <f>INT(ResourceEffects[[#This Row],[Time Factor]]*TimeInterval/60)-ResourceEffects[[#This Row],[Hours]]*60-ResourceEffects[[#This Row],[Days]]*60*24</f>
        <v>0</v>
      </c>
      <c r="N292" s="26">
        <f>ResourceEffects[[#This Row],[Time Factor]]*TimeInterval-ResourceEffects[[#This Row],[Min]]*60-ResourceEffects[[#This Row],[Hours]]*60*60-ResourceEffects[[#This Row],[Days]]*60*60*24</f>
        <v>0</v>
      </c>
      <c r="P292" s="28">
        <f ca="1">INT(RAND()*999999999)</f>
        <v>126715889</v>
      </c>
      <c r="Q292" s="28">
        <f>_xlfn.XLOOKUP(ResourceEffects[[#This Row],[Protocol Name]],ProtocolNamesCol,ProtocolIds,"")</f>
        <v>21210</v>
      </c>
      <c r="R292" s="28">
        <f>ResourceEffects[[#This Row],[Time Factor]]</f>
        <v>0</v>
      </c>
      <c r="S292" s="28">
        <f>ResourceEffects[[#This Row],[Drone ID]]</f>
        <v>0</v>
      </c>
      <c r="T292" s="28">
        <f>_xlfn.XLOOKUP(ResourceEffects[[#This Row],[Resource Name]],ResourceNames,ResourceIds,"")</f>
        <v>2041</v>
      </c>
      <c r="U292" s="28">
        <f>_xlfn.XLOOKUP(ResourceEffects[[#This Row],[Event Type]],EventTypeNames,EventTypeIds,"")</f>
        <v>1</v>
      </c>
      <c r="V292" s="28">
        <f>IF(ResourceEffects[[#This Row],[Is Local]]="Yes",1,0)</f>
        <v>1</v>
      </c>
      <c r="W292" s="28">
        <f>IF(ResourceEffects[[#This Row],[Is Installed]]="Yes",1,0)</f>
        <v>0</v>
      </c>
      <c r="X292" s="28">
        <f>IF(ResourceEffects[[#This Row],[Status]]="Locked",1,0)</f>
        <v>0</v>
      </c>
      <c r="Y292" s="28">
        <f>IF(ResourceEffects[[#This Row],[event_type]]=1,0,1)</f>
        <v>0</v>
      </c>
      <c r="Z292" s="28">
        <f>IF(ResourceEffects[[#This Row],[Use Abundancies]]="Yes",1,0)</f>
        <v>0</v>
      </c>
      <c r="AA292" s="28">
        <f>ResourceEffects[[#This Row],[∆]]</f>
        <v>1</v>
      </c>
    </row>
    <row r="293" spans="1:27" hidden="1" x14ac:dyDescent="0.3">
      <c r="A293" s="32">
        <v>0</v>
      </c>
      <c r="B293" s="27" t="s">
        <v>168</v>
      </c>
      <c r="C293" s="26" t="s">
        <v>436</v>
      </c>
      <c r="D293" s="26">
        <v>12</v>
      </c>
      <c r="E293" s="51" t="s">
        <v>428</v>
      </c>
      <c r="F293" s="27" t="s">
        <v>217</v>
      </c>
      <c r="G293" s="26" t="str">
        <f>"No"</f>
        <v>No</v>
      </c>
      <c r="H293" s="26">
        <f>0</f>
        <v>0</v>
      </c>
      <c r="I293" s="26" t="str">
        <f>"Yes"</f>
        <v>Yes</v>
      </c>
      <c r="J293" s="26" t="str">
        <f>"No"</f>
        <v>No</v>
      </c>
      <c r="K293" s="26">
        <f>INT(ResourceEffects[[#This Row],[Time Factor]]*TimeInterval/60/60/24)</f>
        <v>0</v>
      </c>
      <c r="L293" s="26">
        <f>INT(ResourceEffects[[#This Row],[Time Factor]]*TimeInterval/60/60)-ResourceEffects[[#This Row],[Days]]*24</f>
        <v>0</v>
      </c>
      <c r="M293" s="26">
        <f>INT(ResourceEffects[[#This Row],[Time Factor]]*TimeInterval/60)-ResourceEffects[[#This Row],[Hours]]*60-ResourceEffects[[#This Row],[Days]]*60*24</f>
        <v>0</v>
      </c>
      <c r="N293" s="26">
        <f>ResourceEffects[[#This Row],[Time Factor]]*TimeInterval-ResourceEffects[[#This Row],[Min]]*60-ResourceEffects[[#This Row],[Hours]]*60*60-ResourceEffects[[#This Row],[Days]]*60*60*24</f>
        <v>0</v>
      </c>
      <c r="P293" s="28">
        <f ca="1">INT(RAND()*999999999)</f>
        <v>715446073</v>
      </c>
      <c r="Q293" s="28">
        <f>_xlfn.XLOOKUP(ResourceEffects[[#This Row],[Protocol Name]],ProtocolNamesCol,ProtocolIds,"")</f>
        <v>21220</v>
      </c>
      <c r="R293" s="28">
        <f>ResourceEffects[[#This Row],[Time Factor]]</f>
        <v>0</v>
      </c>
      <c r="S293" s="28">
        <f>ResourceEffects[[#This Row],[Drone ID]]</f>
        <v>0</v>
      </c>
      <c r="T293" s="28">
        <f>_xlfn.XLOOKUP(ResourceEffects[[#This Row],[Resource Name]],ResourceNames,ResourceIds,"")</f>
        <v>1220</v>
      </c>
      <c r="U293" s="28">
        <f>_xlfn.XLOOKUP(ResourceEffects[[#This Row],[Event Type]],EventTypeNames,EventTypeIds,"")</f>
        <v>2</v>
      </c>
      <c r="V293" s="28">
        <f>IF(ResourceEffects[[#This Row],[Is Local]]="Yes",1,0)</f>
        <v>1</v>
      </c>
      <c r="W293" s="28">
        <f>IF(ResourceEffects[[#This Row],[Is Installed]]="Yes",1,0)</f>
        <v>0</v>
      </c>
      <c r="X293" s="28">
        <f>IF(ResourceEffects[[#This Row],[Status]]="Locked",1,0)</f>
        <v>0</v>
      </c>
      <c r="Y293" s="28">
        <f>IF(ResourceEffects[[#This Row],[event_type]]=1,0,1)</f>
        <v>1</v>
      </c>
      <c r="Z293" s="28">
        <f>IF(ResourceEffects[[#This Row],[Use Abundancies]]="Yes",1,0)</f>
        <v>0</v>
      </c>
      <c r="AA293" s="28">
        <f>ResourceEffects[[#This Row],[∆]]</f>
        <v>12</v>
      </c>
    </row>
    <row r="294" spans="1:27" hidden="1" x14ac:dyDescent="0.3">
      <c r="A294" s="32">
        <v>0</v>
      </c>
      <c r="B294" s="27" t="s">
        <v>168</v>
      </c>
      <c r="C294" s="26" t="s">
        <v>435</v>
      </c>
      <c r="D294" s="26">
        <v>3</v>
      </c>
      <c r="E294" s="51" t="s">
        <v>428</v>
      </c>
      <c r="F294" s="27" t="s">
        <v>229</v>
      </c>
      <c r="G294" s="26" t="str">
        <f>"No"</f>
        <v>No</v>
      </c>
      <c r="H294" s="26">
        <f>0</f>
        <v>0</v>
      </c>
      <c r="I294" s="26" t="str">
        <f>"Yes"</f>
        <v>Yes</v>
      </c>
      <c r="J294" s="26" t="str">
        <f>"No"</f>
        <v>No</v>
      </c>
      <c r="K294" s="26">
        <f>INT(ResourceEffects[[#This Row],[Time Factor]]*TimeInterval/60/60/24)</f>
        <v>0</v>
      </c>
      <c r="L294" s="26">
        <f>INT(ResourceEffects[[#This Row],[Time Factor]]*TimeInterval/60/60)-ResourceEffects[[#This Row],[Days]]*24</f>
        <v>0</v>
      </c>
      <c r="M294" s="26">
        <f>INT(ResourceEffects[[#This Row],[Time Factor]]*TimeInterval/60)-ResourceEffects[[#This Row],[Hours]]*60-ResourceEffects[[#This Row],[Days]]*60*24</f>
        <v>0</v>
      </c>
      <c r="N294" s="26">
        <f>ResourceEffects[[#This Row],[Time Factor]]*TimeInterval-ResourceEffects[[#This Row],[Min]]*60-ResourceEffects[[#This Row],[Hours]]*60*60-ResourceEffects[[#This Row],[Days]]*60*60*24</f>
        <v>0</v>
      </c>
      <c r="P294" s="28">
        <f ca="1">INT(RAND()*999999999)</f>
        <v>401221243</v>
      </c>
      <c r="Q294" s="28">
        <f>_xlfn.XLOOKUP(ResourceEffects[[#This Row],[Protocol Name]],ProtocolNamesCol,ProtocolIds,"")</f>
        <v>21220</v>
      </c>
      <c r="R294" s="28">
        <f>ResourceEffects[[#This Row],[Time Factor]]</f>
        <v>0</v>
      </c>
      <c r="S294" s="28">
        <f>ResourceEffects[[#This Row],[Drone ID]]</f>
        <v>0</v>
      </c>
      <c r="T294" s="28">
        <f>_xlfn.XLOOKUP(ResourceEffects[[#This Row],[Resource Name]],ResourceNames,ResourceIds,"")</f>
        <v>2011</v>
      </c>
      <c r="U294" s="28">
        <f>_xlfn.XLOOKUP(ResourceEffects[[#This Row],[Event Type]],EventTypeNames,EventTypeIds,"")</f>
        <v>1</v>
      </c>
      <c r="V294" s="28">
        <f>IF(ResourceEffects[[#This Row],[Is Local]]="Yes",1,0)</f>
        <v>1</v>
      </c>
      <c r="W294" s="28">
        <f>IF(ResourceEffects[[#This Row],[Is Installed]]="Yes",1,0)</f>
        <v>0</v>
      </c>
      <c r="X294" s="28">
        <f>IF(ResourceEffects[[#This Row],[Status]]="Locked",1,0)</f>
        <v>0</v>
      </c>
      <c r="Y294" s="28">
        <f>IF(ResourceEffects[[#This Row],[event_type]]=1,0,1)</f>
        <v>0</v>
      </c>
      <c r="Z294" s="28">
        <f>IF(ResourceEffects[[#This Row],[Use Abundancies]]="Yes",1,0)</f>
        <v>0</v>
      </c>
      <c r="AA294" s="28">
        <f>ResourceEffects[[#This Row],[∆]]</f>
        <v>3</v>
      </c>
    </row>
    <row r="295" spans="1:27" hidden="1" x14ac:dyDescent="0.3">
      <c r="A295" s="32">
        <v>0</v>
      </c>
      <c r="B295" s="27" t="s">
        <v>168</v>
      </c>
      <c r="C295" s="26" t="s">
        <v>435</v>
      </c>
      <c r="D295" s="26">
        <v>1</v>
      </c>
      <c r="E295" s="51" t="s">
        <v>428</v>
      </c>
      <c r="F295" s="27" t="s">
        <v>247</v>
      </c>
      <c r="G295" s="26" t="str">
        <f>"No"</f>
        <v>No</v>
      </c>
      <c r="H295" s="26">
        <f>0</f>
        <v>0</v>
      </c>
      <c r="I295" s="26" t="str">
        <f>"Yes"</f>
        <v>Yes</v>
      </c>
      <c r="J295" s="26" t="str">
        <f>"No"</f>
        <v>No</v>
      </c>
      <c r="K295" s="26">
        <f>INT(ResourceEffects[[#This Row],[Time Factor]]*TimeInterval/60/60/24)</f>
        <v>0</v>
      </c>
      <c r="L295" s="26">
        <f>INT(ResourceEffects[[#This Row],[Time Factor]]*TimeInterval/60/60)-ResourceEffects[[#This Row],[Days]]*24</f>
        <v>0</v>
      </c>
      <c r="M295" s="26">
        <f>INT(ResourceEffects[[#This Row],[Time Factor]]*TimeInterval/60)-ResourceEffects[[#This Row],[Hours]]*60-ResourceEffects[[#This Row],[Days]]*60*24</f>
        <v>0</v>
      </c>
      <c r="N295" s="26">
        <f>ResourceEffects[[#This Row],[Time Factor]]*TimeInterval-ResourceEffects[[#This Row],[Min]]*60-ResourceEffects[[#This Row],[Hours]]*60*60-ResourceEffects[[#This Row],[Days]]*60*60*24</f>
        <v>0</v>
      </c>
      <c r="P295" s="28">
        <f ca="1">INT(RAND()*999999999)</f>
        <v>688162006</v>
      </c>
      <c r="Q295" s="28">
        <f>_xlfn.XLOOKUP(ResourceEffects[[#This Row],[Protocol Name]],ProtocolNamesCol,ProtocolIds,"")</f>
        <v>21220</v>
      </c>
      <c r="R295" s="28">
        <f>ResourceEffects[[#This Row],[Time Factor]]</f>
        <v>0</v>
      </c>
      <c r="S295" s="28">
        <f>ResourceEffects[[#This Row],[Drone ID]]</f>
        <v>0</v>
      </c>
      <c r="T295" s="28">
        <f>_xlfn.XLOOKUP(ResourceEffects[[#This Row],[Resource Name]],ResourceNames,ResourceIds,"")</f>
        <v>2041</v>
      </c>
      <c r="U295" s="28">
        <f>_xlfn.XLOOKUP(ResourceEffects[[#This Row],[Event Type]],EventTypeNames,EventTypeIds,"")</f>
        <v>1</v>
      </c>
      <c r="V295" s="28">
        <f>IF(ResourceEffects[[#This Row],[Is Local]]="Yes",1,0)</f>
        <v>1</v>
      </c>
      <c r="W295" s="28">
        <f>IF(ResourceEffects[[#This Row],[Is Installed]]="Yes",1,0)</f>
        <v>0</v>
      </c>
      <c r="X295" s="28">
        <f>IF(ResourceEffects[[#This Row],[Status]]="Locked",1,0)</f>
        <v>0</v>
      </c>
      <c r="Y295" s="28">
        <f>IF(ResourceEffects[[#This Row],[event_type]]=1,0,1)</f>
        <v>0</v>
      </c>
      <c r="Z295" s="28">
        <f>IF(ResourceEffects[[#This Row],[Use Abundancies]]="Yes",1,0)</f>
        <v>0</v>
      </c>
      <c r="AA295" s="28">
        <f>ResourceEffects[[#This Row],[∆]]</f>
        <v>1</v>
      </c>
    </row>
    <row r="296" spans="1:27" hidden="1" x14ac:dyDescent="0.3">
      <c r="A296" s="32">
        <v>0</v>
      </c>
      <c r="B296" s="27" t="s">
        <v>170</v>
      </c>
      <c r="C296" s="26" t="s">
        <v>436</v>
      </c>
      <c r="D296" s="26">
        <v>12</v>
      </c>
      <c r="E296" s="51" t="s">
        <v>428</v>
      </c>
      <c r="F296" s="27" t="s">
        <v>218</v>
      </c>
      <c r="G296" s="26" t="str">
        <f>"No"</f>
        <v>No</v>
      </c>
      <c r="H296" s="26">
        <f>0</f>
        <v>0</v>
      </c>
      <c r="I296" s="26" t="str">
        <f>"Yes"</f>
        <v>Yes</v>
      </c>
      <c r="J296" s="26" t="str">
        <f>"No"</f>
        <v>No</v>
      </c>
      <c r="K296" s="26">
        <f>INT(ResourceEffects[[#This Row],[Time Factor]]*TimeInterval/60/60/24)</f>
        <v>0</v>
      </c>
      <c r="L296" s="26">
        <f>INT(ResourceEffects[[#This Row],[Time Factor]]*TimeInterval/60/60)-ResourceEffects[[#This Row],[Days]]*24</f>
        <v>0</v>
      </c>
      <c r="M296" s="26">
        <f>INT(ResourceEffects[[#This Row],[Time Factor]]*TimeInterval/60)-ResourceEffects[[#This Row],[Hours]]*60-ResourceEffects[[#This Row],[Days]]*60*24</f>
        <v>0</v>
      </c>
      <c r="N296" s="26">
        <f>ResourceEffects[[#This Row],[Time Factor]]*TimeInterval-ResourceEffects[[#This Row],[Min]]*60-ResourceEffects[[#This Row],[Hours]]*60*60-ResourceEffects[[#This Row],[Days]]*60*60*24</f>
        <v>0</v>
      </c>
      <c r="P296" s="28">
        <f ca="1">INT(RAND()*999999999)</f>
        <v>844301002</v>
      </c>
      <c r="Q296" s="28">
        <f>_xlfn.XLOOKUP(ResourceEffects[[#This Row],[Protocol Name]],ProtocolNamesCol,ProtocolIds,"")</f>
        <v>21230</v>
      </c>
      <c r="R296" s="28">
        <f>ResourceEffects[[#This Row],[Time Factor]]</f>
        <v>0</v>
      </c>
      <c r="S296" s="28">
        <f>ResourceEffects[[#This Row],[Drone ID]]</f>
        <v>0</v>
      </c>
      <c r="T296" s="28">
        <f>_xlfn.XLOOKUP(ResourceEffects[[#This Row],[Resource Name]],ResourceNames,ResourceIds,"")</f>
        <v>1230</v>
      </c>
      <c r="U296" s="28">
        <f>_xlfn.XLOOKUP(ResourceEffects[[#This Row],[Event Type]],EventTypeNames,EventTypeIds,"")</f>
        <v>2</v>
      </c>
      <c r="V296" s="28">
        <f>IF(ResourceEffects[[#This Row],[Is Local]]="Yes",1,0)</f>
        <v>1</v>
      </c>
      <c r="W296" s="28">
        <f>IF(ResourceEffects[[#This Row],[Is Installed]]="Yes",1,0)</f>
        <v>0</v>
      </c>
      <c r="X296" s="28">
        <f>IF(ResourceEffects[[#This Row],[Status]]="Locked",1,0)</f>
        <v>0</v>
      </c>
      <c r="Y296" s="28">
        <f>IF(ResourceEffects[[#This Row],[event_type]]=1,0,1)</f>
        <v>1</v>
      </c>
      <c r="Z296" s="28">
        <f>IF(ResourceEffects[[#This Row],[Use Abundancies]]="Yes",1,0)</f>
        <v>0</v>
      </c>
      <c r="AA296" s="28">
        <f>ResourceEffects[[#This Row],[∆]]</f>
        <v>12</v>
      </c>
    </row>
    <row r="297" spans="1:27" hidden="1" x14ac:dyDescent="0.3">
      <c r="A297" s="32">
        <v>0</v>
      </c>
      <c r="B297" s="27" t="s">
        <v>170</v>
      </c>
      <c r="C297" s="26" t="s">
        <v>435</v>
      </c>
      <c r="D297" s="26">
        <v>2</v>
      </c>
      <c r="E297" s="51" t="s">
        <v>428</v>
      </c>
      <c r="F297" s="27" t="s">
        <v>229</v>
      </c>
      <c r="G297" s="26" t="str">
        <f>"No"</f>
        <v>No</v>
      </c>
      <c r="H297" s="26">
        <f>0</f>
        <v>0</v>
      </c>
      <c r="I297" s="26" t="str">
        <f>"Yes"</f>
        <v>Yes</v>
      </c>
      <c r="J297" s="26" t="str">
        <f>"No"</f>
        <v>No</v>
      </c>
      <c r="K297" s="26">
        <f>INT(ResourceEffects[[#This Row],[Time Factor]]*TimeInterval/60/60/24)</f>
        <v>0</v>
      </c>
      <c r="L297" s="26">
        <f>INT(ResourceEffects[[#This Row],[Time Factor]]*TimeInterval/60/60)-ResourceEffects[[#This Row],[Days]]*24</f>
        <v>0</v>
      </c>
      <c r="M297" s="26">
        <f>INT(ResourceEffects[[#This Row],[Time Factor]]*TimeInterval/60)-ResourceEffects[[#This Row],[Hours]]*60-ResourceEffects[[#This Row],[Days]]*60*24</f>
        <v>0</v>
      </c>
      <c r="N297" s="26">
        <f>ResourceEffects[[#This Row],[Time Factor]]*TimeInterval-ResourceEffects[[#This Row],[Min]]*60-ResourceEffects[[#This Row],[Hours]]*60*60-ResourceEffects[[#This Row],[Days]]*60*60*24</f>
        <v>0</v>
      </c>
      <c r="P297" s="28">
        <f ca="1">INT(RAND()*999999999)</f>
        <v>247450614</v>
      </c>
      <c r="Q297" s="28">
        <f>_xlfn.XLOOKUP(ResourceEffects[[#This Row],[Protocol Name]],ProtocolNamesCol,ProtocolIds,"")</f>
        <v>21230</v>
      </c>
      <c r="R297" s="28">
        <f>ResourceEffects[[#This Row],[Time Factor]]</f>
        <v>0</v>
      </c>
      <c r="S297" s="28">
        <f>ResourceEffects[[#This Row],[Drone ID]]</f>
        <v>0</v>
      </c>
      <c r="T297" s="28">
        <f>_xlfn.XLOOKUP(ResourceEffects[[#This Row],[Resource Name]],ResourceNames,ResourceIds,"")</f>
        <v>2011</v>
      </c>
      <c r="U297" s="28">
        <f>_xlfn.XLOOKUP(ResourceEffects[[#This Row],[Event Type]],EventTypeNames,EventTypeIds,"")</f>
        <v>1</v>
      </c>
      <c r="V297" s="28">
        <f>IF(ResourceEffects[[#This Row],[Is Local]]="Yes",1,0)</f>
        <v>1</v>
      </c>
      <c r="W297" s="28">
        <f>IF(ResourceEffects[[#This Row],[Is Installed]]="Yes",1,0)</f>
        <v>0</v>
      </c>
      <c r="X297" s="28">
        <f>IF(ResourceEffects[[#This Row],[Status]]="Locked",1,0)</f>
        <v>0</v>
      </c>
      <c r="Y297" s="28">
        <f>IF(ResourceEffects[[#This Row],[event_type]]=1,0,1)</f>
        <v>0</v>
      </c>
      <c r="Z297" s="28">
        <f>IF(ResourceEffects[[#This Row],[Use Abundancies]]="Yes",1,0)</f>
        <v>0</v>
      </c>
      <c r="AA297" s="28">
        <f>ResourceEffects[[#This Row],[∆]]</f>
        <v>2</v>
      </c>
    </row>
    <row r="298" spans="1:27" hidden="1" x14ac:dyDescent="0.3">
      <c r="A298" s="32">
        <v>0</v>
      </c>
      <c r="B298" s="27" t="s">
        <v>170</v>
      </c>
      <c r="C298" s="26" t="s">
        <v>435</v>
      </c>
      <c r="D298" s="26">
        <v>1</v>
      </c>
      <c r="E298" s="51" t="s">
        <v>428</v>
      </c>
      <c r="F298" s="27" t="s">
        <v>243</v>
      </c>
      <c r="G298" s="26" t="str">
        <f>"No"</f>
        <v>No</v>
      </c>
      <c r="H298" s="26">
        <f>0</f>
        <v>0</v>
      </c>
      <c r="I298" s="26" t="str">
        <f>"Yes"</f>
        <v>Yes</v>
      </c>
      <c r="J298" s="26" t="str">
        <f>"No"</f>
        <v>No</v>
      </c>
      <c r="K298" s="26">
        <f>INT(ResourceEffects[[#This Row],[Time Factor]]*TimeInterval/60/60/24)</f>
        <v>0</v>
      </c>
      <c r="L298" s="26">
        <f>INT(ResourceEffects[[#This Row],[Time Factor]]*TimeInterval/60/60)-ResourceEffects[[#This Row],[Days]]*24</f>
        <v>0</v>
      </c>
      <c r="M298" s="26">
        <f>INT(ResourceEffects[[#This Row],[Time Factor]]*TimeInterval/60)-ResourceEffects[[#This Row],[Hours]]*60-ResourceEffects[[#This Row],[Days]]*60*24</f>
        <v>0</v>
      </c>
      <c r="N298" s="26">
        <f>ResourceEffects[[#This Row],[Time Factor]]*TimeInterval-ResourceEffects[[#This Row],[Min]]*60-ResourceEffects[[#This Row],[Hours]]*60*60-ResourceEffects[[#This Row],[Days]]*60*60*24</f>
        <v>0</v>
      </c>
      <c r="P298" s="28">
        <f ca="1">INT(RAND()*999999999)</f>
        <v>859395949</v>
      </c>
      <c r="Q298" s="28">
        <f>_xlfn.XLOOKUP(ResourceEffects[[#This Row],[Protocol Name]],ProtocolNamesCol,ProtocolIds,"")</f>
        <v>21230</v>
      </c>
      <c r="R298" s="28">
        <f>ResourceEffects[[#This Row],[Time Factor]]</f>
        <v>0</v>
      </c>
      <c r="S298" s="28">
        <f>ResourceEffects[[#This Row],[Drone ID]]</f>
        <v>0</v>
      </c>
      <c r="T298" s="28">
        <f>_xlfn.XLOOKUP(ResourceEffects[[#This Row],[Resource Name]],ResourceNames,ResourceIds,"")</f>
        <v>2032</v>
      </c>
      <c r="U298" s="28">
        <f>_xlfn.XLOOKUP(ResourceEffects[[#This Row],[Event Type]],EventTypeNames,EventTypeIds,"")</f>
        <v>1</v>
      </c>
      <c r="V298" s="28">
        <f>IF(ResourceEffects[[#This Row],[Is Local]]="Yes",1,0)</f>
        <v>1</v>
      </c>
      <c r="W298" s="28">
        <f>IF(ResourceEffects[[#This Row],[Is Installed]]="Yes",1,0)</f>
        <v>0</v>
      </c>
      <c r="X298" s="28">
        <f>IF(ResourceEffects[[#This Row],[Status]]="Locked",1,0)</f>
        <v>0</v>
      </c>
      <c r="Y298" s="28">
        <f>IF(ResourceEffects[[#This Row],[event_type]]=1,0,1)</f>
        <v>0</v>
      </c>
      <c r="Z298" s="28">
        <f>IF(ResourceEffects[[#This Row],[Use Abundancies]]="Yes",1,0)</f>
        <v>0</v>
      </c>
      <c r="AA298" s="28">
        <f>ResourceEffects[[#This Row],[∆]]</f>
        <v>1</v>
      </c>
    </row>
    <row r="299" spans="1:27" hidden="1" x14ac:dyDescent="0.3">
      <c r="A299" s="32">
        <v>0</v>
      </c>
      <c r="B299" s="27" t="s">
        <v>170</v>
      </c>
      <c r="C299" s="26" t="s">
        <v>435</v>
      </c>
      <c r="D299" s="26">
        <v>1</v>
      </c>
      <c r="E299" s="51" t="s">
        <v>428</v>
      </c>
      <c r="F299" s="27" t="s">
        <v>247</v>
      </c>
      <c r="G299" s="26" t="str">
        <f>"No"</f>
        <v>No</v>
      </c>
      <c r="H299" s="26">
        <f>0</f>
        <v>0</v>
      </c>
      <c r="I299" s="26" t="str">
        <f>"Yes"</f>
        <v>Yes</v>
      </c>
      <c r="J299" s="26" t="str">
        <f>"No"</f>
        <v>No</v>
      </c>
      <c r="K299" s="26">
        <f>INT(ResourceEffects[[#This Row],[Time Factor]]*TimeInterval/60/60/24)</f>
        <v>0</v>
      </c>
      <c r="L299" s="26">
        <f>INT(ResourceEffects[[#This Row],[Time Factor]]*TimeInterval/60/60)-ResourceEffects[[#This Row],[Days]]*24</f>
        <v>0</v>
      </c>
      <c r="M299" s="26">
        <f>INT(ResourceEffects[[#This Row],[Time Factor]]*TimeInterval/60)-ResourceEffects[[#This Row],[Hours]]*60-ResourceEffects[[#This Row],[Days]]*60*24</f>
        <v>0</v>
      </c>
      <c r="N299" s="26">
        <f>ResourceEffects[[#This Row],[Time Factor]]*TimeInterval-ResourceEffects[[#This Row],[Min]]*60-ResourceEffects[[#This Row],[Hours]]*60*60-ResourceEffects[[#This Row],[Days]]*60*60*24</f>
        <v>0</v>
      </c>
      <c r="P299" s="28">
        <f ca="1">INT(RAND()*999999999)</f>
        <v>747442973</v>
      </c>
      <c r="Q299" s="28">
        <f>_xlfn.XLOOKUP(ResourceEffects[[#This Row],[Protocol Name]],ProtocolNamesCol,ProtocolIds,"")</f>
        <v>21230</v>
      </c>
      <c r="R299" s="28">
        <f>ResourceEffects[[#This Row],[Time Factor]]</f>
        <v>0</v>
      </c>
      <c r="S299" s="28">
        <f>ResourceEffects[[#This Row],[Drone ID]]</f>
        <v>0</v>
      </c>
      <c r="T299" s="28">
        <f>_xlfn.XLOOKUP(ResourceEffects[[#This Row],[Resource Name]],ResourceNames,ResourceIds,"")</f>
        <v>2041</v>
      </c>
      <c r="U299" s="28">
        <f>_xlfn.XLOOKUP(ResourceEffects[[#This Row],[Event Type]],EventTypeNames,EventTypeIds,"")</f>
        <v>1</v>
      </c>
      <c r="V299" s="28">
        <f>IF(ResourceEffects[[#This Row],[Is Local]]="Yes",1,0)</f>
        <v>1</v>
      </c>
      <c r="W299" s="28">
        <f>IF(ResourceEffects[[#This Row],[Is Installed]]="Yes",1,0)</f>
        <v>0</v>
      </c>
      <c r="X299" s="28">
        <f>IF(ResourceEffects[[#This Row],[Status]]="Locked",1,0)</f>
        <v>0</v>
      </c>
      <c r="Y299" s="28">
        <f>IF(ResourceEffects[[#This Row],[event_type]]=1,0,1)</f>
        <v>0</v>
      </c>
      <c r="Z299" s="28">
        <f>IF(ResourceEffects[[#This Row],[Use Abundancies]]="Yes",1,0)</f>
        <v>0</v>
      </c>
      <c r="AA299" s="28">
        <f>ResourceEffects[[#This Row],[∆]]</f>
        <v>1</v>
      </c>
    </row>
    <row r="300" spans="1:27" hidden="1" x14ac:dyDescent="0.3">
      <c r="A300" s="32">
        <v>0</v>
      </c>
      <c r="B300" s="27" t="s">
        <v>172</v>
      </c>
      <c r="C300" s="26" t="s">
        <v>436</v>
      </c>
      <c r="D300" s="26">
        <v>15</v>
      </c>
      <c r="E300" s="51" t="s">
        <v>428</v>
      </c>
      <c r="F300" s="27" t="s">
        <v>219</v>
      </c>
      <c r="G300" s="26" t="str">
        <f>"No"</f>
        <v>No</v>
      </c>
      <c r="H300" s="26">
        <f>0</f>
        <v>0</v>
      </c>
      <c r="I300" s="26" t="str">
        <f>"Yes"</f>
        <v>Yes</v>
      </c>
      <c r="J300" s="26" t="str">
        <f>"No"</f>
        <v>No</v>
      </c>
      <c r="K300" s="26">
        <f>INT(ResourceEffects[[#This Row],[Time Factor]]*TimeInterval/60/60/24)</f>
        <v>0</v>
      </c>
      <c r="L300" s="26">
        <f>INT(ResourceEffects[[#This Row],[Time Factor]]*TimeInterval/60/60)-ResourceEffects[[#This Row],[Days]]*24</f>
        <v>0</v>
      </c>
      <c r="M300" s="26">
        <f>INT(ResourceEffects[[#This Row],[Time Factor]]*TimeInterval/60)-ResourceEffects[[#This Row],[Hours]]*60-ResourceEffects[[#This Row],[Days]]*60*24</f>
        <v>0</v>
      </c>
      <c r="N300" s="26">
        <f>ResourceEffects[[#This Row],[Time Factor]]*TimeInterval-ResourceEffects[[#This Row],[Min]]*60-ResourceEffects[[#This Row],[Hours]]*60*60-ResourceEffects[[#This Row],[Days]]*60*60*24</f>
        <v>0</v>
      </c>
      <c r="P300" s="28">
        <f ca="1">INT(RAND()*999999999)</f>
        <v>314539560</v>
      </c>
      <c r="Q300" s="28">
        <f>_xlfn.XLOOKUP(ResourceEffects[[#This Row],[Protocol Name]],ProtocolNamesCol,ProtocolIds,"")</f>
        <v>21300</v>
      </c>
      <c r="R300" s="28">
        <f>ResourceEffects[[#This Row],[Time Factor]]</f>
        <v>0</v>
      </c>
      <c r="S300" s="28">
        <f>ResourceEffects[[#This Row],[Drone ID]]</f>
        <v>0</v>
      </c>
      <c r="T300" s="28">
        <f>_xlfn.XLOOKUP(ResourceEffects[[#This Row],[Resource Name]],ResourceNames,ResourceIds,"")</f>
        <v>1300</v>
      </c>
      <c r="U300" s="28">
        <f>_xlfn.XLOOKUP(ResourceEffects[[#This Row],[Event Type]],EventTypeNames,EventTypeIds,"")</f>
        <v>2</v>
      </c>
      <c r="V300" s="28">
        <f>IF(ResourceEffects[[#This Row],[Is Local]]="Yes",1,0)</f>
        <v>1</v>
      </c>
      <c r="W300" s="28">
        <f>IF(ResourceEffects[[#This Row],[Is Installed]]="Yes",1,0)</f>
        <v>0</v>
      </c>
      <c r="X300" s="28">
        <f>IF(ResourceEffects[[#This Row],[Status]]="Locked",1,0)</f>
        <v>0</v>
      </c>
      <c r="Y300" s="28">
        <f>IF(ResourceEffects[[#This Row],[event_type]]=1,0,1)</f>
        <v>1</v>
      </c>
      <c r="Z300" s="28">
        <f>IF(ResourceEffects[[#This Row],[Use Abundancies]]="Yes",1,0)</f>
        <v>0</v>
      </c>
      <c r="AA300" s="28">
        <f>ResourceEffects[[#This Row],[∆]]</f>
        <v>15</v>
      </c>
    </row>
    <row r="301" spans="1:27" hidden="1" x14ac:dyDescent="0.3">
      <c r="A301" s="32">
        <v>0</v>
      </c>
      <c r="B301" s="27" t="s">
        <v>172</v>
      </c>
      <c r="C301" s="26" t="s">
        <v>435</v>
      </c>
      <c r="D301" s="26">
        <v>1</v>
      </c>
      <c r="E301" s="51" t="s">
        <v>428</v>
      </c>
      <c r="F301" s="27" t="s">
        <v>233</v>
      </c>
      <c r="G301" s="26" t="str">
        <f>"No"</f>
        <v>No</v>
      </c>
      <c r="H301" s="26">
        <f>0</f>
        <v>0</v>
      </c>
      <c r="I301" s="26" t="str">
        <f>"Yes"</f>
        <v>Yes</v>
      </c>
      <c r="J301" s="26" t="str">
        <f>"No"</f>
        <v>No</v>
      </c>
      <c r="K301" s="26">
        <f>INT(ResourceEffects[[#This Row],[Time Factor]]*TimeInterval/60/60/24)</f>
        <v>0</v>
      </c>
      <c r="L301" s="26">
        <f>INT(ResourceEffects[[#This Row],[Time Factor]]*TimeInterval/60/60)-ResourceEffects[[#This Row],[Days]]*24</f>
        <v>0</v>
      </c>
      <c r="M301" s="26">
        <f>INT(ResourceEffects[[#This Row],[Time Factor]]*TimeInterval/60)-ResourceEffects[[#This Row],[Hours]]*60-ResourceEffects[[#This Row],[Days]]*60*24</f>
        <v>0</v>
      </c>
      <c r="N301" s="26">
        <f>ResourceEffects[[#This Row],[Time Factor]]*TimeInterval-ResourceEffects[[#This Row],[Min]]*60-ResourceEffects[[#This Row],[Hours]]*60*60-ResourceEffects[[#This Row],[Days]]*60*60*24</f>
        <v>0</v>
      </c>
      <c r="P301" s="28">
        <f ca="1">INT(RAND()*999999999)</f>
        <v>557320039</v>
      </c>
      <c r="Q301" s="28">
        <f>_xlfn.XLOOKUP(ResourceEffects[[#This Row],[Protocol Name]],ProtocolNamesCol,ProtocolIds,"")</f>
        <v>21300</v>
      </c>
      <c r="R301" s="28">
        <f>ResourceEffects[[#This Row],[Time Factor]]</f>
        <v>0</v>
      </c>
      <c r="S301" s="28">
        <f>ResourceEffects[[#This Row],[Drone ID]]</f>
        <v>0</v>
      </c>
      <c r="T301" s="28">
        <f>_xlfn.XLOOKUP(ResourceEffects[[#This Row],[Resource Name]],ResourceNames,ResourceIds,"")</f>
        <v>2013</v>
      </c>
      <c r="U301" s="28">
        <f>_xlfn.XLOOKUP(ResourceEffects[[#This Row],[Event Type]],EventTypeNames,EventTypeIds,"")</f>
        <v>1</v>
      </c>
      <c r="V301" s="28">
        <f>IF(ResourceEffects[[#This Row],[Is Local]]="Yes",1,0)</f>
        <v>1</v>
      </c>
      <c r="W301" s="28">
        <f>IF(ResourceEffects[[#This Row],[Is Installed]]="Yes",1,0)</f>
        <v>0</v>
      </c>
      <c r="X301" s="28">
        <f>IF(ResourceEffects[[#This Row],[Status]]="Locked",1,0)</f>
        <v>0</v>
      </c>
      <c r="Y301" s="28">
        <f>IF(ResourceEffects[[#This Row],[event_type]]=1,0,1)</f>
        <v>0</v>
      </c>
      <c r="Z301" s="28">
        <f>IF(ResourceEffects[[#This Row],[Use Abundancies]]="Yes",1,0)</f>
        <v>0</v>
      </c>
      <c r="AA301" s="28">
        <f>ResourceEffects[[#This Row],[∆]]</f>
        <v>1</v>
      </c>
    </row>
    <row r="302" spans="1:27" hidden="1" x14ac:dyDescent="0.3">
      <c r="A302" s="32">
        <v>0</v>
      </c>
      <c r="B302" s="27" t="s">
        <v>172</v>
      </c>
      <c r="C302" s="26" t="s">
        <v>435</v>
      </c>
      <c r="D302" s="26">
        <v>2</v>
      </c>
      <c r="E302" s="51" t="s">
        <v>428</v>
      </c>
      <c r="F302" s="27" t="s">
        <v>241</v>
      </c>
      <c r="G302" s="26" t="str">
        <f>"No"</f>
        <v>No</v>
      </c>
      <c r="H302" s="26">
        <f>0</f>
        <v>0</v>
      </c>
      <c r="I302" s="26" t="str">
        <f>"Yes"</f>
        <v>Yes</v>
      </c>
      <c r="J302" s="26" t="str">
        <f>"No"</f>
        <v>No</v>
      </c>
      <c r="K302" s="26">
        <f>INT(ResourceEffects[[#This Row],[Time Factor]]*TimeInterval/60/60/24)</f>
        <v>0</v>
      </c>
      <c r="L302" s="26">
        <f>INT(ResourceEffects[[#This Row],[Time Factor]]*TimeInterval/60/60)-ResourceEffects[[#This Row],[Days]]*24</f>
        <v>0</v>
      </c>
      <c r="M302" s="26">
        <f>INT(ResourceEffects[[#This Row],[Time Factor]]*TimeInterval/60)-ResourceEffects[[#This Row],[Hours]]*60-ResourceEffects[[#This Row],[Days]]*60*24</f>
        <v>0</v>
      </c>
      <c r="N302" s="26">
        <f>ResourceEffects[[#This Row],[Time Factor]]*TimeInterval-ResourceEffects[[#This Row],[Min]]*60-ResourceEffects[[#This Row],[Hours]]*60*60-ResourceEffects[[#This Row],[Days]]*60*60*24</f>
        <v>0</v>
      </c>
      <c r="P302" s="28">
        <f ca="1">INT(RAND()*999999999)</f>
        <v>427401570</v>
      </c>
      <c r="Q302" s="28">
        <f>_xlfn.XLOOKUP(ResourceEffects[[#This Row],[Protocol Name]],ProtocolNamesCol,ProtocolIds,"")</f>
        <v>21300</v>
      </c>
      <c r="R302" s="28">
        <f>ResourceEffects[[#This Row],[Time Factor]]</f>
        <v>0</v>
      </c>
      <c r="S302" s="28">
        <f>ResourceEffects[[#This Row],[Drone ID]]</f>
        <v>0</v>
      </c>
      <c r="T302" s="28">
        <f>_xlfn.XLOOKUP(ResourceEffects[[#This Row],[Resource Name]],ResourceNames,ResourceIds,"")</f>
        <v>2031</v>
      </c>
      <c r="U302" s="28">
        <f>_xlfn.XLOOKUP(ResourceEffects[[#This Row],[Event Type]],EventTypeNames,EventTypeIds,"")</f>
        <v>1</v>
      </c>
      <c r="V302" s="28">
        <f>IF(ResourceEffects[[#This Row],[Is Local]]="Yes",1,0)</f>
        <v>1</v>
      </c>
      <c r="W302" s="28">
        <f>IF(ResourceEffects[[#This Row],[Is Installed]]="Yes",1,0)</f>
        <v>0</v>
      </c>
      <c r="X302" s="28">
        <f>IF(ResourceEffects[[#This Row],[Status]]="Locked",1,0)</f>
        <v>0</v>
      </c>
      <c r="Y302" s="28">
        <f>IF(ResourceEffects[[#This Row],[event_type]]=1,0,1)</f>
        <v>0</v>
      </c>
      <c r="Z302" s="28">
        <f>IF(ResourceEffects[[#This Row],[Use Abundancies]]="Yes",1,0)</f>
        <v>0</v>
      </c>
      <c r="AA302" s="28">
        <f>ResourceEffects[[#This Row],[∆]]</f>
        <v>2</v>
      </c>
    </row>
    <row r="303" spans="1:27" hidden="1" x14ac:dyDescent="0.3">
      <c r="A303" s="32">
        <v>0</v>
      </c>
      <c r="B303" s="27" t="s">
        <v>174</v>
      </c>
      <c r="C303" s="26" t="s">
        <v>436</v>
      </c>
      <c r="D303" s="26">
        <v>16</v>
      </c>
      <c r="E303" s="51" t="s">
        <v>428</v>
      </c>
      <c r="F303" s="27" t="s">
        <v>221</v>
      </c>
      <c r="G303" s="26" t="str">
        <f>"No"</f>
        <v>No</v>
      </c>
      <c r="H303" s="26">
        <f>0</f>
        <v>0</v>
      </c>
      <c r="I303" s="26" t="str">
        <f>"Yes"</f>
        <v>Yes</v>
      </c>
      <c r="J303" s="26" t="str">
        <f>"No"</f>
        <v>No</v>
      </c>
      <c r="K303" s="26">
        <f>INT(ResourceEffects[[#This Row],[Time Factor]]*TimeInterval/60/60/24)</f>
        <v>0</v>
      </c>
      <c r="L303" s="26">
        <f>INT(ResourceEffects[[#This Row],[Time Factor]]*TimeInterval/60/60)-ResourceEffects[[#This Row],[Days]]*24</f>
        <v>0</v>
      </c>
      <c r="M303" s="26">
        <f>INT(ResourceEffects[[#This Row],[Time Factor]]*TimeInterval/60)-ResourceEffects[[#This Row],[Hours]]*60-ResourceEffects[[#This Row],[Days]]*60*24</f>
        <v>0</v>
      </c>
      <c r="N303" s="26">
        <f>ResourceEffects[[#This Row],[Time Factor]]*TimeInterval-ResourceEffects[[#This Row],[Min]]*60-ResourceEffects[[#This Row],[Hours]]*60*60-ResourceEffects[[#This Row],[Days]]*60*60*24</f>
        <v>0</v>
      </c>
      <c r="P303" s="28">
        <f ca="1">INT(RAND()*999999999)</f>
        <v>345716777</v>
      </c>
      <c r="Q303" s="28">
        <f>_xlfn.XLOOKUP(ResourceEffects[[#This Row],[Protocol Name]],ProtocolNamesCol,ProtocolIds,"")</f>
        <v>21310</v>
      </c>
      <c r="R303" s="28">
        <f>ResourceEffects[[#This Row],[Time Factor]]</f>
        <v>0</v>
      </c>
      <c r="S303" s="28">
        <f>ResourceEffects[[#This Row],[Drone ID]]</f>
        <v>0</v>
      </c>
      <c r="T303" s="28">
        <f>_xlfn.XLOOKUP(ResourceEffects[[#This Row],[Resource Name]],ResourceNames,ResourceIds,"")</f>
        <v>1310</v>
      </c>
      <c r="U303" s="28">
        <f>_xlfn.XLOOKUP(ResourceEffects[[#This Row],[Event Type]],EventTypeNames,EventTypeIds,"")</f>
        <v>2</v>
      </c>
      <c r="V303" s="28">
        <f>IF(ResourceEffects[[#This Row],[Is Local]]="Yes",1,0)</f>
        <v>1</v>
      </c>
      <c r="W303" s="28">
        <f>IF(ResourceEffects[[#This Row],[Is Installed]]="Yes",1,0)</f>
        <v>0</v>
      </c>
      <c r="X303" s="28">
        <f>IF(ResourceEffects[[#This Row],[Status]]="Locked",1,0)</f>
        <v>0</v>
      </c>
      <c r="Y303" s="28">
        <f>IF(ResourceEffects[[#This Row],[event_type]]=1,0,1)</f>
        <v>1</v>
      </c>
      <c r="Z303" s="28">
        <f>IF(ResourceEffects[[#This Row],[Use Abundancies]]="Yes",1,0)</f>
        <v>0</v>
      </c>
      <c r="AA303" s="28">
        <f>ResourceEffects[[#This Row],[∆]]</f>
        <v>16</v>
      </c>
    </row>
    <row r="304" spans="1:27" hidden="1" x14ac:dyDescent="0.3">
      <c r="A304" s="32">
        <v>0</v>
      </c>
      <c r="B304" s="27" t="s">
        <v>174</v>
      </c>
      <c r="C304" s="26" t="s">
        <v>435</v>
      </c>
      <c r="D304" s="26">
        <v>3</v>
      </c>
      <c r="E304" s="51" t="s">
        <v>428</v>
      </c>
      <c r="F304" s="27" t="s">
        <v>229</v>
      </c>
      <c r="G304" s="26" t="str">
        <f>"No"</f>
        <v>No</v>
      </c>
      <c r="H304" s="26">
        <f>0</f>
        <v>0</v>
      </c>
      <c r="I304" s="26" t="str">
        <f>"Yes"</f>
        <v>Yes</v>
      </c>
      <c r="J304" s="26" t="str">
        <f>"No"</f>
        <v>No</v>
      </c>
      <c r="K304" s="26">
        <f>INT(ResourceEffects[[#This Row],[Time Factor]]*TimeInterval/60/60/24)</f>
        <v>0</v>
      </c>
      <c r="L304" s="26">
        <f>INT(ResourceEffects[[#This Row],[Time Factor]]*TimeInterval/60/60)-ResourceEffects[[#This Row],[Days]]*24</f>
        <v>0</v>
      </c>
      <c r="M304" s="26">
        <f>INT(ResourceEffects[[#This Row],[Time Factor]]*TimeInterval/60)-ResourceEffects[[#This Row],[Hours]]*60-ResourceEffects[[#This Row],[Days]]*60*24</f>
        <v>0</v>
      </c>
      <c r="N304" s="26">
        <f>ResourceEffects[[#This Row],[Time Factor]]*TimeInterval-ResourceEffects[[#This Row],[Min]]*60-ResourceEffects[[#This Row],[Hours]]*60*60-ResourceEffects[[#This Row],[Days]]*60*60*24</f>
        <v>0</v>
      </c>
      <c r="P304" s="28">
        <f ca="1">INT(RAND()*999999999)</f>
        <v>491629443</v>
      </c>
      <c r="Q304" s="28">
        <f>_xlfn.XLOOKUP(ResourceEffects[[#This Row],[Protocol Name]],ProtocolNamesCol,ProtocolIds,"")</f>
        <v>21310</v>
      </c>
      <c r="R304" s="28">
        <f>ResourceEffects[[#This Row],[Time Factor]]</f>
        <v>0</v>
      </c>
      <c r="S304" s="28">
        <f>ResourceEffects[[#This Row],[Drone ID]]</f>
        <v>0</v>
      </c>
      <c r="T304" s="28">
        <f>_xlfn.XLOOKUP(ResourceEffects[[#This Row],[Resource Name]],ResourceNames,ResourceIds,"")</f>
        <v>2011</v>
      </c>
      <c r="U304" s="28">
        <f>_xlfn.XLOOKUP(ResourceEffects[[#This Row],[Event Type]],EventTypeNames,EventTypeIds,"")</f>
        <v>1</v>
      </c>
      <c r="V304" s="28">
        <f>IF(ResourceEffects[[#This Row],[Is Local]]="Yes",1,0)</f>
        <v>1</v>
      </c>
      <c r="W304" s="28">
        <f>IF(ResourceEffects[[#This Row],[Is Installed]]="Yes",1,0)</f>
        <v>0</v>
      </c>
      <c r="X304" s="28">
        <f>IF(ResourceEffects[[#This Row],[Status]]="Locked",1,0)</f>
        <v>0</v>
      </c>
      <c r="Y304" s="28">
        <f>IF(ResourceEffects[[#This Row],[event_type]]=1,0,1)</f>
        <v>0</v>
      </c>
      <c r="Z304" s="28">
        <f>IF(ResourceEffects[[#This Row],[Use Abundancies]]="Yes",1,0)</f>
        <v>0</v>
      </c>
      <c r="AA304" s="28">
        <f>ResourceEffects[[#This Row],[∆]]</f>
        <v>3</v>
      </c>
    </row>
    <row r="305" spans="1:27" hidden="1" x14ac:dyDescent="0.3">
      <c r="A305" s="32">
        <v>0</v>
      </c>
      <c r="B305" s="27" t="s">
        <v>174</v>
      </c>
      <c r="C305" s="26" t="s">
        <v>435</v>
      </c>
      <c r="D305" s="26">
        <v>1</v>
      </c>
      <c r="E305" s="51" t="s">
        <v>428</v>
      </c>
      <c r="F305" s="27" t="s">
        <v>231</v>
      </c>
      <c r="G305" s="26" t="str">
        <f>"No"</f>
        <v>No</v>
      </c>
      <c r="H305" s="26">
        <f>0</f>
        <v>0</v>
      </c>
      <c r="I305" s="26" t="str">
        <f>"Yes"</f>
        <v>Yes</v>
      </c>
      <c r="J305" s="26" t="str">
        <f>"No"</f>
        <v>No</v>
      </c>
      <c r="K305" s="26">
        <f>INT(ResourceEffects[[#This Row],[Time Factor]]*TimeInterval/60/60/24)</f>
        <v>0</v>
      </c>
      <c r="L305" s="26">
        <f>INT(ResourceEffects[[#This Row],[Time Factor]]*TimeInterval/60/60)-ResourceEffects[[#This Row],[Days]]*24</f>
        <v>0</v>
      </c>
      <c r="M305" s="26">
        <f>INT(ResourceEffects[[#This Row],[Time Factor]]*TimeInterval/60)-ResourceEffects[[#This Row],[Hours]]*60-ResourceEffects[[#This Row],[Days]]*60*24</f>
        <v>0</v>
      </c>
      <c r="N305" s="26">
        <f>ResourceEffects[[#This Row],[Time Factor]]*TimeInterval-ResourceEffects[[#This Row],[Min]]*60-ResourceEffects[[#This Row],[Hours]]*60*60-ResourceEffects[[#This Row],[Days]]*60*60*24</f>
        <v>0</v>
      </c>
      <c r="P305" s="28">
        <f ca="1">INT(RAND()*999999999)</f>
        <v>638210777</v>
      </c>
      <c r="Q305" s="28">
        <f>_xlfn.XLOOKUP(ResourceEffects[[#This Row],[Protocol Name]],ProtocolNamesCol,ProtocolIds,"")</f>
        <v>21310</v>
      </c>
      <c r="R305" s="28">
        <f>ResourceEffects[[#This Row],[Time Factor]]</f>
        <v>0</v>
      </c>
      <c r="S305" s="28">
        <f>ResourceEffects[[#This Row],[Drone ID]]</f>
        <v>0</v>
      </c>
      <c r="T305" s="28">
        <f>_xlfn.XLOOKUP(ResourceEffects[[#This Row],[Resource Name]],ResourceNames,ResourceIds,"")</f>
        <v>2012</v>
      </c>
      <c r="U305" s="28">
        <f>_xlfn.XLOOKUP(ResourceEffects[[#This Row],[Event Type]],EventTypeNames,EventTypeIds,"")</f>
        <v>1</v>
      </c>
      <c r="V305" s="28">
        <f>IF(ResourceEffects[[#This Row],[Is Local]]="Yes",1,0)</f>
        <v>1</v>
      </c>
      <c r="W305" s="28">
        <f>IF(ResourceEffects[[#This Row],[Is Installed]]="Yes",1,0)</f>
        <v>0</v>
      </c>
      <c r="X305" s="28">
        <f>IF(ResourceEffects[[#This Row],[Status]]="Locked",1,0)</f>
        <v>0</v>
      </c>
      <c r="Y305" s="28">
        <f>IF(ResourceEffects[[#This Row],[event_type]]=1,0,1)</f>
        <v>0</v>
      </c>
      <c r="Z305" s="28">
        <f>IF(ResourceEffects[[#This Row],[Use Abundancies]]="Yes",1,0)</f>
        <v>0</v>
      </c>
      <c r="AA305" s="28">
        <f>ResourceEffects[[#This Row],[∆]]</f>
        <v>1</v>
      </c>
    </row>
    <row r="306" spans="1:27" hidden="1" x14ac:dyDescent="0.3">
      <c r="A306" s="32">
        <v>0</v>
      </c>
      <c r="B306" s="27" t="s">
        <v>176</v>
      </c>
      <c r="C306" s="26" t="s">
        <v>436</v>
      </c>
      <c r="D306" s="26">
        <v>15</v>
      </c>
      <c r="E306" s="51" t="s">
        <v>428</v>
      </c>
      <c r="F306" s="27" t="s">
        <v>222</v>
      </c>
      <c r="G306" s="26" t="str">
        <f>"No"</f>
        <v>No</v>
      </c>
      <c r="H306" s="26">
        <f>0</f>
        <v>0</v>
      </c>
      <c r="I306" s="26" t="str">
        <f>"Yes"</f>
        <v>Yes</v>
      </c>
      <c r="J306" s="26" t="str">
        <f>"No"</f>
        <v>No</v>
      </c>
      <c r="K306" s="26">
        <f>INT(ResourceEffects[[#This Row],[Time Factor]]*TimeInterval/60/60/24)</f>
        <v>0</v>
      </c>
      <c r="L306" s="26">
        <f>INT(ResourceEffects[[#This Row],[Time Factor]]*TimeInterval/60/60)-ResourceEffects[[#This Row],[Days]]*24</f>
        <v>0</v>
      </c>
      <c r="M306" s="26">
        <f>INT(ResourceEffects[[#This Row],[Time Factor]]*TimeInterval/60)-ResourceEffects[[#This Row],[Hours]]*60-ResourceEffects[[#This Row],[Days]]*60*24</f>
        <v>0</v>
      </c>
      <c r="N306" s="26">
        <f>ResourceEffects[[#This Row],[Time Factor]]*TimeInterval-ResourceEffects[[#This Row],[Min]]*60-ResourceEffects[[#This Row],[Hours]]*60*60-ResourceEffects[[#This Row],[Days]]*60*60*24</f>
        <v>0</v>
      </c>
      <c r="P306" s="28">
        <f ca="1">INT(RAND()*999999999)</f>
        <v>390252807</v>
      </c>
      <c r="Q306" s="28">
        <f>_xlfn.XLOOKUP(ResourceEffects[[#This Row],[Protocol Name]],ProtocolNamesCol,ProtocolIds,"")</f>
        <v>21320</v>
      </c>
      <c r="R306" s="28">
        <f>ResourceEffects[[#This Row],[Time Factor]]</f>
        <v>0</v>
      </c>
      <c r="S306" s="28">
        <f>ResourceEffects[[#This Row],[Drone ID]]</f>
        <v>0</v>
      </c>
      <c r="T306" s="28">
        <f>_xlfn.XLOOKUP(ResourceEffects[[#This Row],[Resource Name]],ResourceNames,ResourceIds,"")</f>
        <v>1320</v>
      </c>
      <c r="U306" s="28">
        <f>_xlfn.XLOOKUP(ResourceEffects[[#This Row],[Event Type]],EventTypeNames,EventTypeIds,"")</f>
        <v>2</v>
      </c>
      <c r="V306" s="28">
        <f>IF(ResourceEffects[[#This Row],[Is Local]]="Yes",1,0)</f>
        <v>1</v>
      </c>
      <c r="W306" s="28">
        <f>IF(ResourceEffects[[#This Row],[Is Installed]]="Yes",1,0)</f>
        <v>0</v>
      </c>
      <c r="X306" s="28">
        <f>IF(ResourceEffects[[#This Row],[Status]]="Locked",1,0)</f>
        <v>0</v>
      </c>
      <c r="Y306" s="28">
        <f>IF(ResourceEffects[[#This Row],[event_type]]=1,0,1)</f>
        <v>1</v>
      </c>
      <c r="Z306" s="28">
        <f>IF(ResourceEffects[[#This Row],[Use Abundancies]]="Yes",1,0)</f>
        <v>0</v>
      </c>
      <c r="AA306" s="28">
        <f>ResourceEffects[[#This Row],[∆]]</f>
        <v>15</v>
      </c>
    </row>
    <row r="307" spans="1:27" hidden="1" x14ac:dyDescent="0.3">
      <c r="A307" s="32">
        <v>0</v>
      </c>
      <c r="B307" s="27" t="s">
        <v>176</v>
      </c>
      <c r="C307" s="26" t="s">
        <v>435</v>
      </c>
      <c r="D307" s="26">
        <v>2</v>
      </c>
      <c r="E307" s="51" t="s">
        <v>428</v>
      </c>
      <c r="F307" s="27" t="s">
        <v>229</v>
      </c>
      <c r="G307" s="26" t="str">
        <f>"No"</f>
        <v>No</v>
      </c>
      <c r="H307" s="26">
        <f>0</f>
        <v>0</v>
      </c>
      <c r="I307" s="26" t="str">
        <f>"Yes"</f>
        <v>Yes</v>
      </c>
      <c r="J307" s="26" t="str">
        <f>"No"</f>
        <v>No</v>
      </c>
      <c r="K307" s="26">
        <f>INT(ResourceEffects[[#This Row],[Time Factor]]*TimeInterval/60/60/24)</f>
        <v>0</v>
      </c>
      <c r="L307" s="26">
        <f>INT(ResourceEffects[[#This Row],[Time Factor]]*TimeInterval/60/60)-ResourceEffects[[#This Row],[Days]]*24</f>
        <v>0</v>
      </c>
      <c r="M307" s="26">
        <f>INT(ResourceEffects[[#This Row],[Time Factor]]*TimeInterval/60)-ResourceEffects[[#This Row],[Hours]]*60-ResourceEffects[[#This Row],[Days]]*60*24</f>
        <v>0</v>
      </c>
      <c r="N307" s="26">
        <f>ResourceEffects[[#This Row],[Time Factor]]*TimeInterval-ResourceEffects[[#This Row],[Min]]*60-ResourceEffects[[#This Row],[Hours]]*60*60-ResourceEffects[[#This Row],[Days]]*60*60*24</f>
        <v>0</v>
      </c>
      <c r="P307" s="28">
        <f ca="1">INT(RAND()*999999999)</f>
        <v>513438800</v>
      </c>
      <c r="Q307" s="28">
        <f>_xlfn.XLOOKUP(ResourceEffects[[#This Row],[Protocol Name]],ProtocolNamesCol,ProtocolIds,"")</f>
        <v>21320</v>
      </c>
      <c r="R307" s="28">
        <f>ResourceEffects[[#This Row],[Time Factor]]</f>
        <v>0</v>
      </c>
      <c r="S307" s="28">
        <f>ResourceEffects[[#This Row],[Drone ID]]</f>
        <v>0</v>
      </c>
      <c r="T307" s="28">
        <f>_xlfn.XLOOKUP(ResourceEffects[[#This Row],[Resource Name]],ResourceNames,ResourceIds,"")</f>
        <v>2011</v>
      </c>
      <c r="U307" s="28">
        <f>_xlfn.XLOOKUP(ResourceEffects[[#This Row],[Event Type]],EventTypeNames,EventTypeIds,"")</f>
        <v>1</v>
      </c>
      <c r="V307" s="28">
        <f>IF(ResourceEffects[[#This Row],[Is Local]]="Yes",1,0)</f>
        <v>1</v>
      </c>
      <c r="W307" s="28">
        <f>IF(ResourceEffects[[#This Row],[Is Installed]]="Yes",1,0)</f>
        <v>0</v>
      </c>
      <c r="X307" s="28">
        <f>IF(ResourceEffects[[#This Row],[Status]]="Locked",1,0)</f>
        <v>0</v>
      </c>
      <c r="Y307" s="28">
        <f>IF(ResourceEffects[[#This Row],[event_type]]=1,0,1)</f>
        <v>0</v>
      </c>
      <c r="Z307" s="28">
        <f>IF(ResourceEffects[[#This Row],[Use Abundancies]]="Yes",1,0)</f>
        <v>0</v>
      </c>
      <c r="AA307" s="28">
        <f>ResourceEffects[[#This Row],[∆]]</f>
        <v>2</v>
      </c>
    </row>
    <row r="308" spans="1:27" hidden="1" x14ac:dyDescent="0.3">
      <c r="A308" s="32">
        <v>0</v>
      </c>
      <c r="B308" s="27" t="s">
        <v>176</v>
      </c>
      <c r="C308" s="26" t="s">
        <v>435</v>
      </c>
      <c r="D308" s="26">
        <v>2</v>
      </c>
      <c r="E308" s="51" t="s">
        <v>428</v>
      </c>
      <c r="F308" s="27" t="s">
        <v>241</v>
      </c>
      <c r="G308" s="26" t="str">
        <f>"No"</f>
        <v>No</v>
      </c>
      <c r="H308" s="26">
        <f>0</f>
        <v>0</v>
      </c>
      <c r="I308" s="26" t="str">
        <f>"Yes"</f>
        <v>Yes</v>
      </c>
      <c r="J308" s="26" t="str">
        <f>"No"</f>
        <v>No</v>
      </c>
      <c r="K308" s="26">
        <f>INT(ResourceEffects[[#This Row],[Time Factor]]*TimeInterval/60/60/24)</f>
        <v>0</v>
      </c>
      <c r="L308" s="26">
        <f>INT(ResourceEffects[[#This Row],[Time Factor]]*TimeInterval/60/60)-ResourceEffects[[#This Row],[Days]]*24</f>
        <v>0</v>
      </c>
      <c r="M308" s="26">
        <f>INT(ResourceEffects[[#This Row],[Time Factor]]*TimeInterval/60)-ResourceEffects[[#This Row],[Hours]]*60-ResourceEffects[[#This Row],[Days]]*60*24</f>
        <v>0</v>
      </c>
      <c r="N308" s="26">
        <f>ResourceEffects[[#This Row],[Time Factor]]*TimeInterval-ResourceEffects[[#This Row],[Min]]*60-ResourceEffects[[#This Row],[Hours]]*60*60-ResourceEffects[[#This Row],[Days]]*60*60*24</f>
        <v>0</v>
      </c>
      <c r="P308" s="28">
        <f ca="1">INT(RAND()*999999999)</f>
        <v>573885921</v>
      </c>
      <c r="Q308" s="28">
        <f>_xlfn.XLOOKUP(ResourceEffects[[#This Row],[Protocol Name]],ProtocolNamesCol,ProtocolIds,"")</f>
        <v>21320</v>
      </c>
      <c r="R308" s="28">
        <f>ResourceEffects[[#This Row],[Time Factor]]</f>
        <v>0</v>
      </c>
      <c r="S308" s="28">
        <f>ResourceEffects[[#This Row],[Drone ID]]</f>
        <v>0</v>
      </c>
      <c r="T308" s="28">
        <f>_xlfn.XLOOKUP(ResourceEffects[[#This Row],[Resource Name]],ResourceNames,ResourceIds,"")</f>
        <v>2031</v>
      </c>
      <c r="U308" s="28">
        <f>_xlfn.XLOOKUP(ResourceEffects[[#This Row],[Event Type]],EventTypeNames,EventTypeIds,"")</f>
        <v>1</v>
      </c>
      <c r="V308" s="28">
        <f>IF(ResourceEffects[[#This Row],[Is Local]]="Yes",1,0)</f>
        <v>1</v>
      </c>
      <c r="W308" s="28">
        <f>IF(ResourceEffects[[#This Row],[Is Installed]]="Yes",1,0)</f>
        <v>0</v>
      </c>
      <c r="X308" s="28">
        <f>IF(ResourceEffects[[#This Row],[Status]]="Locked",1,0)</f>
        <v>0</v>
      </c>
      <c r="Y308" s="28">
        <f>IF(ResourceEffects[[#This Row],[event_type]]=1,0,1)</f>
        <v>0</v>
      </c>
      <c r="Z308" s="28">
        <f>IF(ResourceEffects[[#This Row],[Use Abundancies]]="Yes",1,0)</f>
        <v>0</v>
      </c>
      <c r="AA308" s="28">
        <f>ResourceEffects[[#This Row],[∆]]</f>
        <v>2</v>
      </c>
    </row>
    <row r="309" spans="1:27" hidden="1" x14ac:dyDescent="0.3">
      <c r="A309" s="32">
        <v>0</v>
      </c>
      <c r="B309" s="27" t="s">
        <v>176</v>
      </c>
      <c r="C309" s="26" t="s">
        <v>435</v>
      </c>
      <c r="D309" s="26">
        <v>1</v>
      </c>
      <c r="E309" s="51" t="s">
        <v>428</v>
      </c>
      <c r="F309" s="27" t="s">
        <v>243</v>
      </c>
      <c r="G309" s="26" t="str">
        <f>"No"</f>
        <v>No</v>
      </c>
      <c r="H309" s="26">
        <f>0</f>
        <v>0</v>
      </c>
      <c r="I309" s="26" t="str">
        <f>"Yes"</f>
        <v>Yes</v>
      </c>
      <c r="J309" s="26" t="str">
        <f>"No"</f>
        <v>No</v>
      </c>
      <c r="K309" s="26">
        <f>INT(ResourceEffects[[#This Row],[Time Factor]]*TimeInterval/60/60/24)</f>
        <v>0</v>
      </c>
      <c r="L309" s="26">
        <f>INT(ResourceEffects[[#This Row],[Time Factor]]*TimeInterval/60/60)-ResourceEffects[[#This Row],[Days]]*24</f>
        <v>0</v>
      </c>
      <c r="M309" s="26">
        <f>INT(ResourceEffects[[#This Row],[Time Factor]]*TimeInterval/60)-ResourceEffects[[#This Row],[Hours]]*60-ResourceEffects[[#This Row],[Days]]*60*24</f>
        <v>0</v>
      </c>
      <c r="N309" s="26">
        <f>ResourceEffects[[#This Row],[Time Factor]]*TimeInterval-ResourceEffects[[#This Row],[Min]]*60-ResourceEffects[[#This Row],[Hours]]*60*60-ResourceEffects[[#This Row],[Days]]*60*60*24</f>
        <v>0</v>
      </c>
      <c r="P309" s="28">
        <f ca="1">INT(RAND()*999999999)</f>
        <v>240064161</v>
      </c>
      <c r="Q309" s="28">
        <f>_xlfn.XLOOKUP(ResourceEffects[[#This Row],[Protocol Name]],ProtocolNamesCol,ProtocolIds,"")</f>
        <v>21320</v>
      </c>
      <c r="R309" s="28">
        <f>ResourceEffects[[#This Row],[Time Factor]]</f>
        <v>0</v>
      </c>
      <c r="S309" s="28">
        <f>ResourceEffects[[#This Row],[Drone ID]]</f>
        <v>0</v>
      </c>
      <c r="T309" s="28">
        <f>_xlfn.XLOOKUP(ResourceEffects[[#This Row],[Resource Name]],ResourceNames,ResourceIds,"")</f>
        <v>2032</v>
      </c>
      <c r="U309" s="28">
        <f>_xlfn.XLOOKUP(ResourceEffects[[#This Row],[Event Type]],EventTypeNames,EventTypeIds,"")</f>
        <v>1</v>
      </c>
      <c r="V309" s="28">
        <f>IF(ResourceEffects[[#This Row],[Is Local]]="Yes",1,0)</f>
        <v>1</v>
      </c>
      <c r="W309" s="28">
        <f>IF(ResourceEffects[[#This Row],[Is Installed]]="Yes",1,0)</f>
        <v>0</v>
      </c>
      <c r="X309" s="28">
        <f>IF(ResourceEffects[[#This Row],[Status]]="Locked",1,0)</f>
        <v>0</v>
      </c>
      <c r="Y309" s="28">
        <f>IF(ResourceEffects[[#This Row],[event_type]]=1,0,1)</f>
        <v>0</v>
      </c>
      <c r="Z309" s="28">
        <f>IF(ResourceEffects[[#This Row],[Use Abundancies]]="Yes",1,0)</f>
        <v>0</v>
      </c>
      <c r="AA309" s="28">
        <f>ResourceEffects[[#This Row],[∆]]</f>
        <v>1</v>
      </c>
    </row>
    <row r="310" spans="1:27" hidden="1" x14ac:dyDescent="0.3">
      <c r="A310" s="32">
        <v>0</v>
      </c>
      <c r="B310" s="27" t="s">
        <v>178</v>
      </c>
      <c r="C310" s="26" t="s">
        <v>436</v>
      </c>
      <c r="D310" s="26">
        <v>9</v>
      </c>
      <c r="E310" s="51" t="s">
        <v>428</v>
      </c>
      <c r="F310" s="27" t="s">
        <v>223</v>
      </c>
      <c r="G310" s="26" t="str">
        <f>"No"</f>
        <v>No</v>
      </c>
      <c r="H310" s="26">
        <f>0</f>
        <v>0</v>
      </c>
      <c r="I310" s="26" t="str">
        <f>"Yes"</f>
        <v>Yes</v>
      </c>
      <c r="J310" s="26" t="str">
        <f>"No"</f>
        <v>No</v>
      </c>
      <c r="K310" s="26">
        <f>INT(ResourceEffects[[#This Row],[Time Factor]]*TimeInterval/60/60/24)</f>
        <v>0</v>
      </c>
      <c r="L310" s="26">
        <f>INT(ResourceEffects[[#This Row],[Time Factor]]*TimeInterval/60/60)-ResourceEffects[[#This Row],[Days]]*24</f>
        <v>0</v>
      </c>
      <c r="M310" s="26">
        <f>INT(ResourceEffects[[#This Row],[Time Factor]]*TimeInterval/60)-ResourceEffects[[#This Row],[Hours]]*60-ResourceEffects[[#This Row],[Days]]*60*24</f>
        <v>0</v>
      </c>
      <c r="N310" s="26">
        <f>ResourceEffects[[#This Row],[Time Factor]]*TimeInterval-ResourceEffects[[#This Row],[Min]]*60-ResourceEffects[[#This Row],[Hours]]*60*60-ResourceEffects[[#This Row],[Days]]*60*60*24</f>
        <v>0</v>
      </c>
      <c r="P310" s="28">
        <f ca="1">INT(RAND()*999999999)</f>
        <v>392468</v>
      </c>
      <c r="Q310" s="28">
        <f>_xlfn.XLOOKUP(ResourceEffects[[#This Row],[Protocol Name]],ProtocolNamesCol,ProtocolIds,"")</f>
        <v>21330</v>
      </c>
      <c r="R310" s="28">
        <f>ResourceEffects[[#This Row],[Time Factor]]</f>
        <v>0</v>
      </c>
      <c r="S310" s="28">
        <f>ResourceEffects[[#This Row],[Drone ID]]</f>
        <v>0</v>
      </c>
      <c r="T310" s="28">
        <f>_xlfn.XLOOKUP(ResourceEffects[[#This Row],[Resource Name]],ResourceNames,ResourceIds,"")</f>
        <v>1330</v>
      </c>
      <c r="U310" s="28">
        <f>_xlfn.XLOOKUP(ResourceEffects[[#This Row],[Event Type]],EventTypeNames,EventTypeIds,"")</f>
        <v>2</v>
      </c>
      <c r="V310" s="28">
        <f>IF(ResourceEffects[[#This Row],[Is Local]]="Yes",1,0)</f>
        <v>1</v>
      </c>
      <c r="W310" s="28">
        <f>IF(ResourceEffects[[#This Row],[Is Installed]]="Yes",1,0)</f>
        <v>0</v>
      </c>
      <c r="X310" s="28">
        <f>IF(ResourceEffects[[#This Row],[Status]]="Locked",1,0)</f>
        <v>0</v>
      </c>
      <c r="Y310" s="28">
        <f>IF(ResourceEffects[[#This Row],[event_type]]=1,0,1)</f>
        <v>1</v>
      </c>
      <c r="Z310" s="28">
        <f>IF(ResourceEffects[[#This Row],[Use Abundancies]]="Yes",1,0)</f>
        <v>0</v>
      </c>
      <c r="AA310" s="28">
        <f>ResourceEffects[[#This Row],[∆]]</f>
        <v>9</v>
      </c>
    </row>
    <row r="311" spans="1:27" hidden="1" x14ac:dyDescent="0.3">
      <c r="A311" s="32">
        <v>0</v>
      </c>
      <c r="B311" s="27" t="s">
        <v>178</v>
      </c>
      <c r="C311" s="26" t="s">
        <v>435</v>
      </c>
      <c r="D311" s="26">
        <v>2</v>
      </c>
      <c r="E311" s="51" t="s">
        <v>428</v>
      </c>
      <c r="F311" s="27" t="s">
        <v>231</v>
      </c>
      <c r="G311" s="26" t="str">
        <f>"No"</f>
        <v>No</v>
      </c>
      <c r="H311" s="26">
        <f>0</f>
        <v>0</v>
      </c>
      <c r="I311" s="26" t="str">
        <f>"Yes"</f>
        <v>Yes</v>
      </c>
      <c r="J311" s="26" t="str">
        <f>"No"</f>
        <v>No</v>
      </c>
      <c r="K311" s="26">
        <f>INT(ResourceEffects[[#This Row],[Time Factor]]*TimeInterval/60/60/24)</f>
        <v>0</v>
      </c>
      <c r="L311" s="26">
        <f>INT(ResourceEffects[[#This Row],[Time Factor]]*TimeInterval/60/60)-ResourceEffects[[#This Row],[Days]]*24</f>
        <v>0</v>
      </c>
      <c r="M311" s="26">
        <f>INT(ResourceEffects[[#This Row],[Time Factor]]*TimeInterval/60)-ResourceEffects[[#This Row],[Hours]]*60-ResourceEffects[[#This Row],[Days]]*60*24</f>
        <v>0</v>
      </c>
      <c r="N311" s="26">
        <f>ResourceEffects[[#This Row],[Time Factor]]*TimeInterval-ResourceEffects[[#This Row],[Min]]*60-ResourceEffects[[#This Row],[Hours]]*60*60-ResourceEffects[[#This Row],[Days]]*60*60*24</f>
        <v>0</v>
      </c>
      <c r="P311" s="28">
        <f ca="1">INT(RAND()*999999999)</f>
        <v>723691995</v>
      </c>
      <c r="Q311" s="28">
        <f>_xlfn.XLOOKUP(ResourceEffects[[#This Row],[Protocol Name]],ProtocolNamesCol,ProtocolIds,"")</f>
        <v>21330</v>
      </c>
      <c r="R311" s="28">
        <f>ResourceEffects[[#This Row],[Time Factor]]</f>
        <v>0</v>
      </c>
      <c r="S311" s="28">
        <f>ResourceEffects[[#This Row],[Drone ID]]</f>
        <v>0</v>
      </c>
      <c r="T311" s="28">
        <f>_xlfn.XLOOKUP(ResourceEffects[[#This Row],[Resource Name]],ResourceNames,ResourceIds,"")</f>
        <v>2012</v>
      </c>
      <c r="U311" s="28">
        <f>_xlfn.XLOOKUP(ResourceEffects[[#This Row],[Event Type]],EventTypeNames,EventTypeIds,"")</f>
        <v>1</v>
      </c>
      <c r="V311" s="28">
        <f>IF(ResourceEffects[[#This Row],[Is Local]]="Yes",1,0)</f>
        <v>1</v>
      </c>
      <c r="W311" s="28">
        <f>IF(ResourceEffects[[#This Row],[Is Installed]]="Yes",1,0)</f>
        <v>0</v>
      </c>
      <c r="X311" s="28">
        <f>IF(ResourceEffects[[#This Row],[Status]]="Locked",1,0)</f>
        <v>0</v>
      </c>
      <c r="Y311" s="28">
        <f>IF(ResourceEffects[[#This Row],[event_type]]=1,0,1)</f>
        <v>0</v>
      </c>
      <c r="Z311" s="28">
        <f>IF(ResourceEffects[[#This Row],[Use Abundancies]]="Yes",1,0)</f>
        <v>0</v>
      </c>
      <c r="AA311" s="28">
        <f>ResourceEffects[[#This Row],[∆]]</f>
        <v>2</v>
      </c>
    </row>
    <row r="312" spans="1:27" hidden="1" x14ac:dyDescent="0.3">
      <c r="A312" s="32">
        <v>0</v>
      </c>
      <c r="B312" s="27" t="s">
        <v>178</v>
      </c>
      <c r="C312" s="26" t="s">
        <v>435</v>
      </c>
      <c r="D312" s="26">
        <v>1</v>
      </c>
      <c r="E312" s="51" t="s">
        <v>428</v>
      </c>
      <c r="F312" s="27" t="s">
        <v>245</v>
      </c>
      <c r="G312" s="26" t="str">
        <f>"No"</f>
        <v>No</v>
      </c>
      <c r="H312" s="26">
        <f>0</f>
        <v>0</v>
      </c>
      <c r="I312" s="26" t="str">
        <f>"Yes"</f>
        <v>Yes</v>
      </c>
      <c r="J312" s="26" t="str">
        <f>"No"</f>
        <v>No</v>
      </c>
      <c r="K312" s="26">
        <f>INT(ResourceEffects[[#This Row],[Time Factor]]*TimeInterval/60/60/24)</f>
        <v>0</v>
      </c>
      <c r="L312" s="26">
        <f>INT(ResourceEffects[[#This Row],[Time Factor]]*TimeInterval/60/60)-ResourceEffects[[#This Row],[Days]]*24</f>
        <v>0</v>
      </c>
      <c r="M312" s="26">
        <f>INT(ResourceEffects[[#This Row],[Time Factor]]*TimeInterval/60)-ResourceEffects[[#This Row],[Hours]]*60-ResourceEffects[[#This Row],[Days]]*60*24</f>
        <v>0</v>
      </c>
      <c r="N312" s="26">
        <f>ResourceEffects[[#This Row],[Time Factor]]*TimeInterval-ResourceEffects[[#This Row],[Min]]*60-ResourceEffects[[#This Row],[Hours]]*60*60-ResourceEffects[[#This Row],[Days]]*60*60*24</f>
        <v>0</v>
      </c>
      <c r="P312" s="28">
        <f ca="1">INT(RAND()*999999999)</f>
        <v>846619652</v>
      </c>
      <c r="Q312" s="28">
        <f>_xlfn.XLOOKUP(ResourceEffects[[#This Row],[Protocol Name]],ProtocolNamesCol,ProtocolIds,"")</f>
        <v>21330</v>
      </c>
      <c r="R312" s="28">
        <f>ResourceEffects[[#This Row],[Time Factor]]</f>
        <v>0</v>
      </c>
      <c r="S312" s="28">
        <f>ResourceEffects[[#This Row],[Drone ID]]</f>
        <v>0</v>
      </c>
      <c r="T312" s="28">
        <f>_xlfn.XLOOKUP(ResourceEffects[[#This Row],[Resource Name]],ResourceNames,ResourceIds,"")</f>
        <v>2033</v>
      </c>
      <c r="U312" s="28">
        <f>_xlfn.XLOOKUP(ResourceEffects[[#This Row],[Event Type]],EventTypeNames,EventTypeIds,"")</f>
        <v>1</v>
      </c>
      <c r="V312" s="28">
        <f>IF(ResourceEffects[[#This Row],[Is Local]]="Yes",1,0)</f>
        <v>1</v>
      </c>
      <c r="W312" s="28">
        <f>IF(ResourceEffects[[#This Row],[Is Installed]]="Yes",1,0)</f>
        <v>0</v>
      </c>
      <c r="X312" s="28">
        <f>IF(ResourceEffects[[#This Row],[Status]]="Locked",1,0)</f>
        <v>0</v>
      </c>
      <c r="Y312" s="28">
        <f>IF(ResourceEffects[[#This Row],[event_type]]=1,0,1)</f>
        <v>0</v>
      </c>
      <c r="Z312" s="28">
        <f>IF(ResourceEffects[[#This Row],[Use Abundancies]]="Yes",1,0)</f>
        <v>0</v>
      </c>
      <c r="AA312" s="28">
        <f>ResourceEffects[[#This Row],[∆]]</f>
        <v>1</v>
      </c>
    </row>
    <row r="313" spans="1:27" hidden="1" x14ac:dyDescent="0.3">
      <c r="A313" s="32">
        <v>0</v>
      </c>
      <c r="B313" s="27" t="s">
        <v>180</v>
      </c>
      <c r="C313" s="26" t="s">
        <v>436</v>
      </c>
      <c r="D313" s="26">
        <v>15</v>
      </c>
      <c r="E313" s="51" t="s">
        <v>428</v>
      </c>
      <c r="F313" s="27" t="s">
        <v>224</v>
      </c>
      <c r="G313" s="26" t="str">
        <f>"No"</f>
        <v>No</v>
      </c>
      <c r="H313" s="26">
        <f>0</f>
        <v>0</v>
      </c>
      <c r="I313" s="26" t="str">
        <f>"Yes"</f>
        <v>Yes</v>
      </c>
      <c r="J313" s="26" t="str">
        <f>"No"</f>
        <v>No</v>
      </c>
      <c r="K313" s="26">
        <f>INT(ResourceEffects[[#This Row],[Time Factor]]*TimeInterval/60/60/24)</f>
        <v>0</v>
      </c>
      <c r="L313" s="26">
        <f>INT(ResourceEffects[[#This Row],[Time Factor]]*TimeInterval/60/60)-ResourceEffects[[#This Row],[Days]]*24</f>
        <v>0</v>
      </c>
      <c r="M313" s="26">
        <f>INT(ResourceEffects[[#This Row],[Time Factor]]*TimeInterval/60)-ResourceEffects[[#This Row],[Hours]]*60-ResourceEffects[[#This Row],[Days]]*60*24</f>
        <v>0</v>
      </c>
      <c r="N313" s="26">
        <f>ResourceEffects[[#This Row],[Time Factor]]*TimeInterval-ResourceEffects[[#This Row],[Min]]*60-ResourceEffects[[#This Row],[Hours]]*60*60-ResourceEffects[[#This Row],[Days]]*60*60*24</f>
        <v>0</v>
      </c>
      <c r="P313" s="28">
        <f ca="1">INT(RAND()*999999999)</f>
        <v>490250182</v>
      </c>
      <c r="Q313" s="28">
        <f>_xlfn.XLOOKUP(ResourceEffects[[#This Row],[Protocol Name]],ProtocolNamesCol,ProtocolIds,"")</f>
        <v>21400</v>
      </c>
      <c r="R313" s="28">
        <f>ResourceEffects[[#This Row],[Time Factor]]</f>
        <v>0</v>
      </c>
      <c r="S313" s="28">
        <f>ResourceEffects[[#This Row],[Drone ID]]</f>
        <v>0</v>
      </c>
      <c r="T313" s="28">
        <f>_xlfn.XLOOKUP(ResourceEffects[[#This Row],[Resource Name]],ResourceNames,ResourceIds,"")</f>
        <v>1400</v>
      </c>
      <c r="U313" s="28">
        <f>_xlfn.XLOOKUP(ResourceEffects[[#This Row],[Event Type]],EventTypeNames,EventTypeIds,"")</f>
        <v>2</v>
      </c>
      <c r="V313" s="28">
        <f>IF(ResourceEffects[[#This Row],[Is Local]]="Yes",1,0)</f>
        <v>1</v>
      </c>
      <c r="W313" s="28">
        <f>IF(ResourceEffects[[#This Row],[Is Installed]]="Yes",1,0)</f>
        <v>0</v>
      </c>
      <c r="X313" s="28">
        <f>IF(ResourceEffects[[#This Row],[Status]]="Locked",1,0)</f>
        <v>0</v>
      </c>
      <c r="Y313" s="28">
        <f>IF(ResourceEffects[[#This Row],[event_type]]=1,0,1)</f>
        <v>1</v>
      </c>
      <c r="Z313" s="28">
        <f>IF(ResourceEffects[[#This Row],[Use Abundancies]]="Yes",1,0)</f>
        <v>0</v>
      </c>
      <c r="AA313" s="28">
        <f>ResourceEffects[[#This Row],[∆]]</f>
        <v>15</v>
      </c>
    </row>
    <row r="314" spans="1:27" hidden="1" x14ac:dyDescent="0.3">
      <c r="A314" s="32">
        <v>0</v>
      </c>
      <c r="B314" s="27" t="s">
        <v>180</v>
      </c>
      <c r="C314" s="26" t="s">
        <v>435</v>
      </c>
      <c r="D314" s="26">
        <v>1</v>
      </c>
      <c r="E314" s="51" t="s">
        <v>428</v>
      </c>
      <c r="F314" s="27" t="s">
        <v>241</v>
      </c>
      <c r="G314" s="26" t="str">
        <f>"No"</f>
        <v>No</v>
      </c>
      <c r="H314" s="26">
        <f>0</f>
        <v>0</v>
      </c>
      <c r="I314" s="26" t="str">
        <f>"Yes"</f>
        <v>Yes</v>
      </c>
      <c r="J314" s="26" t="str">
        <f>"No"</f>
        <v>No</v>
      </c>
      <c r="K314" s="26">
        <f>INT(ResourceEffects[[#This Row],[Time Factor]]*TimeInterval/60/60/24)</f>
        <v>0</v>
      </c>
      <c r="L314" s="26">
        <f>INT(ResourceEffects[[#This Row],[Time Factor]]*TimeInterval/60/60)-ResourceEffects[[#This Row],[Days]]*24</f>
        <v>0</v>
      </c>
      <c r="M314" s="26">
        <f>INT(ResourceEffects[[#This Row],[Time Factor]]*TimeInterval/60)-ResourceEffects[[#This Row],[Hours]]*60-ResourceEffects[[#This Row],[Days]]*60*24</f>
        <v>0</v>
      </c>
      <c r="N314" s="26">
        <f>ResourceEffects[[#This Row],[Time Factor]]*TimeInterval-ResourceEffects[[#This Row],[Min]]*60-ResourceEffects[[#This Row],[Hours]]*60*60-ResourceEffects[[#This Row],[Days]]*60*60*24</f>
        <v>0</v>
      </c>
      <c r="P314" s="28">
        <f ca="1">INT(RAND()*999999999)</f>
        <v>618814616</v>
      </c>
      <c r="Q314" s="28">
        <f>_xlfn.XLOOKUP(ResourceEffects[[#This Row],[Protocol Name]],ProtocolNamesCol,ProtocolIds,"")</f>
        <v>21400</v>
      </c>
      <c r="R314" s="28">
        <f>ResourceEffects[[#This Row],[Time Factor]]</f>
        <v>0</v>
      </c>
      <c r="S314" s="28">
        <f>ResourceEffects[[#This Row],[Drone ID]]</f>
        <v>0</v>
      </c>
      <c r="T314" s="28">
        <f>_xlfn.XLOOKUP(ResourceEffects[[#This Row],[Resource Name]],ResourceNames,ResourceIds,"")</f>
        <v>2031</v>
      </c>
      <c r="U314" s="28">
        <f>_xlfn.XLOOKUP(ResourceEffects[[#This Row],[Event Type]],EventTypeNames,EventTypeIds,"")</f>
        <v>1</v>
      </c>
      <c r="V314" s="28">
        <f>IF(ResourceEffects[[#This Row],[Is Local]]="Yes",1,0)</f>
        <v>1</v>
      </c>
      <c r="W314" s="28">
        <f>IF(ResourceEffects[[#This Row],[Is Installed]]="Yes",1,0)</f>
        <v>0</v>
      </c>
      <c r="X314" s="28">
        <f>IF(ResourceEffects[[#This Row],[Status]]="Locked",1,0)</f>
        <v>0</v>
      </c>
      <c r="Y314" s="28">
        <f>IF(ResourceEffects[[#This Row],[event_type]]=1,0,1)</f>
        <v>0</v>
      </c>
      <c r="Z314" s="28">
        <f>IF(ResourceEffects[[#This Row],[Use Abundancies]]="Yes",1,0)</f>
        <v>0</v>
      </c>
      <c r="AA314" s="28">
        <f>ResourceEffects[[#This Row],[∆]]</f>
        <v>1</v>
      </c>
    </row>
    <row r="315" spans="1:27" hidden="1" x14ac:dyDescent="0.3">
      <c r="A315" s="32">
        <v>0</v>
      </c>
      <c r="B315" s="27" t="s">
        <v>180</v>
      </c>
      <c r="C315" s="26" t="s">
        <v>435</v>
      </c>
      <c r="D315" s="26">
        <v>1</v>
      </c>
      <c r="E315" s="51" t="s">
        <v>428</v>
      </c>
      <c r="F315" s="27" t="s">
        <v>243</v>
      </c>
      <c r="G315" s="26" t="str">
        <f>"No"</f>
        <v>No</v>
      </c>
      <c r="H315" s="26">
        <f>0</f>
        <v>0</v>
      </c>
      <c r="I315" s="26" t="str">
        <f>"Yes"</f>
        <v>Yes</v>
      </c>
      <c r="J315" s="26" t="str">
        <f>"No"</f>
        <v>No</v>
      </c>
      <c r="K315" s="26">
        <f>INT(ResourceEffects[[#This Row],[Time Factor]]*TimeInterval/60/60/24)</f>
        <v>0</v>
      </c>
      <c r="L315" s="26">
        <f>INT(ResourceEffects[[#This Row],[Time Factor]]*TimeInterval/60/60)-ResourceEffects[[#This Row],[Days]]*24</f>
        <v>0</v>
      </c>
      <c r="M315" s="26">
        <f>INT(ResourceEffects[[#This Row],[Time Factor]]*TimeInterval/60)-ResourceEffects[[#This Row],[Hours]]*60-ResourceEffects[[#This Row],[Days]]*60*24</f>
        <v>0</v>
      </c>
      <c r="N315" s="26">
        <f>ResourceEffects[[#This Row],[Time Factor]]*TimeInterval-ResourceEffects[[#This Row],[Min]]*60-ResourceEffects[[#This Row],[Hours]]*60*60-ResourceEffects[[#This Row],[Days]]*60*60*24</f>
        <v>0</v>
      </c>
      <c r="P315" s="28">
        <f ca="1">INT(RAND()*999999999)</f>
        <v>883885171</v>
      </c>
      <c r="Q315" s="28">
        <f>_xlfn.XLOOKUP(ResourceEffects[[#This Row],[Protocol Name]],ProtocolNamesCol,ProtocolIds,"")</f>
        <v>21400</v>
      </c>
      <c r="R315" s="28">
        <f>ResourceEffects[[#This Row],[Time Factor]]</f>
        <v>0</v>
      </c>
      <c r="S315" s="28">
        <f>ResourceEffects[[#This Row],[Drone ID]]</f>
        <v>0</v>
      </c>
      <c r="T315" s="28">
        <f>_xlfn.XLOOKUP(ResourceEffects[[#This Row],[Resource Name]],ResourceNames,ResourceIds,"")</f>
        <v>2032</v>
      </c>
      <c r="U315" s="28">
        <f>_xlfn.XLOOKUP(ResourceEffects[[#This Row],[Event Type]],EventTypeNames,EventTypeIds,"")</f>
        <v>1</v>
      </c>
      <c r="V315" s="28">
        <f>IF(ResourceEffects[[#This Row],[Is Local]]="Yes",1,0)</f>
        <v>1</v>
      </c>
      <c r="W315" s="28">
        <f>IF(ResourceEffects[[#This Row],[Is Installed]]="Yes",1,0)</f>
        <v>0</v>
      </c>
      <c r="X315" s="28">
        <f>IF(ResourceEffects[[#This Row],[Status]]="Locked",1,0)</f>
        <v>0</v>
      </c>
      <c r="Y315" s="28">
        <f>IF(ResourceEffects[[#This Row],[event_type]]=1,0,1)</f>
        <v>0</v>
      </c>
      <c r="Z315" s="28">
        <f>IF(ResourceEffects[[#This Row],[Use Abundancies]]="Yes",1,0)</f>
        <v>0</v>
      </c>
      <c r="AA315" s="28">
        <f>ResourceEffects[[#This Row],[∆]]</f>
        <v>1</v>
      </c>
    </row>
    <row r="316" spans="1:27" hidden="1" x14ac:dyDescent="0.3">
      <c r="A316" s="32">
        <v>0</v>
      </c>
      <c r="B316" s="27" t="s">
        <v>180</v>
      </c>
      <c r="C316" s="26" t="s">
        <v>435</v>
      </c>
      <c r="D316" s="26">
        <v>1</v>
      </c>
      <c r="E316" s="51" t="s">
        <v>428</v>
      </c>
      <c r="F316" s="27" t="s">
        <v>245</v>
      </c>
      <c r="G316" s="26" t="str">
        <f>"No"</f>
        <v>No</v>
      </c>
      <c r="H316" s="26">
        <f>0</f>
        <v>0</v>
      </c>
      <c r="I316" s="26" t="str">
        <f>"Yes"</f>
        <v>Yes</v>
      </c>
      <c r="J316" s="26" t="str">
        <f>"No"</f>
        <v>No</v>
      </c>
      <c r="K316" s="26">
        <f>INT(ResourceEffects[[#This Row],[Time Factor]]*TimeInterval/60/60/24)</f>
        <v>0</v>
      </c>
      <c r="L316" s="26">
        <f>INT(ResourceEffects[[#This Row],[Time Factor]]*TimeInterval/60/60)-ResourceEffects[[#This Row],[Days]]*24</f>
        <v>0</v>
      </c>
      <c r="M316" s="26">
        <f>INT(ResourceEffects[[#This Row],[Time Factor]]*TimeInterval/60)-ResourceEffects[[#This Row],[Hours]]*60-ResourceEffects[[#This Row],[Days]]*60*24</f>
        <v>0</v>
      </c>
      <c r="N316" s="26">
        <f>ResourceEffects[[#This Row],[Time Factor]]*TimeInterval-ResourceEffects[[#This Row],[Min]]*60-ResourceEffects[[#This Row],[Hours]]*60*60-ResourceEffects[[#This Row],[Days]]*60*60*24</f>
        <v>0</v>
      </c>
      <c r="P316" s="28">
        <f ca="1">INT(RAND()*999999999)</f>
        <v>638959031</v>
      </c>
      <c r="Q316" s="28">
        <f>_xlfn.XLOOKUP(ResourceEffects[[#This Row],[Protocol Name]],ProtocolNamesCol,ProtocolIds,"")</f>
        <v>21400</v>
      </c>
      <c r="R316" s="28">
        <f>ResourceEffects[[#This Row],[Time Factor]]</f>
        <v>0</v>
      </c>
      <c r="S316" s="28">
        <f>ResourceEffects[[#This Row],[Drone ID]]</f>
        <v>0</v>
      </c>
      <c r="T316" s="28">
        <f>_xlfn.XLOOKUP(ResourceEffects[[#This Row],[Resource Name]],ResourceNames,ResourceIds,"")</f>
        <v>2033</v>
      </c>
      <c r="U316" s="28">
        <f>_xlfn.XLOOKUP(ResourceEffects[[#This Row],[Event Type]],EventTypeNames,EventTypeIds,"")</f>
        <v>1</v>
      </c>
      <c r="V316" s="28">
        <f>IF(ResourceEffects[[#This Row],[Is Local]]="Yes",1,0)</f>
        <v>1</v>
      </c>
      <c r="W316" s="28">
        <f>IF(ResourceEffects[[#This Row],[Is Installed]]="Yes",1,0)</f>
        <v>0</v>
      </c>
      <c r="X316" s="28">
        <f>IF(ResourceEffects[[#This Row],[Status]]="Locked",1,0)</f>
        <v>0</v>
      </c>
      <c r="Y316" s="28">
        <f>IF(ResourceEffects[[#This Row],[event_type]]=1,0,1)</f>
        <v>0</v>
      </c>
      <c r="Z316" s="28">
        <f>IF(ResourceEffects[[#This Row],[Use Abundancies]]="Yes",1,0)</f>
        <v>0</v>
      </c>
      <c r="AA316" s="28">
        <f>ResourceEffects[[#This Row],[∆]]</f>
        <v>1</v>
      </c>
    </row>
    <row r="317" spans="1:27" hidden="1" x14ac:dyDescent="0.3">
      <c r="A317" s="32">
        <v>0</v>
      </c>
      <c r="B317" s="27" t="s">
        <v>182</v>
      </c>
      <c r="C317" s="26" t="s">
        <v>436</v>
      </c>
      <c r="D317" s="26">
        <v>16</v>
      </c>
      <c r="E317" s="51" t="s">
        <v>428</v>
      </c>
      <c r="F317" s="27" t="s">
        <v>226</v>
      </c>
      <c r="G317" s="26" t="str">
        <f>"No"</f>
        <v>No</v>
      </c>
      <c r="H317" s="26">
        <f>0</f>
        <v>0</v>
      </c>
      <c r="I317" s="26" t="str">
        <f>"Yes"</f>
        <v>Yes</v>
      </c>
      <c r="J317" s="26" t="str">
        <f>"No"</f>
        <v>No</v>
      </c>
      <c r="K317" s="26">
        <f>INT(ResourceEffects[[#This Row],[Time Factor]]*TimeInterval/60/60/24)</f>
        <v>0</v>
      </c>
      <c r="L317" s="26">
        <f>INT(ResourceEffects[[#This Row],[Time Factor]]*TimeInterval/60/60)-ResourceEffects[[#This Row],[Days]]*24</f>
        <v>0</v>
      </c>
      <c r="M317" s="26">
        <f>INT(ResourceEffects[[#This Row],[Time Factor]]*TimeInterval/60)-ResourceEffects[[#This Row],[Hours]]*60-ResourceEffects[[#This Row],[Days]]*60*24</f>
        <v>0</v>
      </c>
      <c r="N317" s="26">
        <f>ResourceEffects[[#This Row],[Time Factor]]*TimeInterval-ResourceEffects[[#This Row],[Min]]*60-ResourceEffects[[#This Row],[Hours]]*60*60-ResourceEffects[[#This Row],[Days]]*60*60*24</f>
        <v>0</v>
      </c>
      <c r="P317" s="28">
        <f ca="1">INT(RAND()*999999999)</f>
        <v>352456801</v>
      </c>
      <c r="Q317" s="28">
        <f>_xlfn.XLOOKUP(ResourceEffects[[#This Row],[Protocol Name]],ProtocolNamesCol,ProtocolIds,"")</f>
        <v>21410</v>
      </c>
      <c r="R317" s="28">
        <f>ResourceEffects[[#This Row],[Time Factor]]</f>
        <v>0</v>
      </c>
      <c r="S317" s="28">
        <f>ResourceEffects[[#This Row],[Drone ID]]</f>
        <v>0</v>
      </c>
      <c r="T317" s="28">
        <f>_xlfn.XLOOKUP(ResourceEffects[[#This Row],[Resource Name]],ResourceNames,ResourceIds,"")</f>
        <v>1410</v>
      </c>
      <c r="U317" s="28">
        <f>_xlfn.XLOOKUP(ResourceEffects[[#This Row],[Event Type]],EventTypeNames,EventTypeIds,"")</f>
        <v>2</v>
      </c>
      <c r="V317" s="28">
        <f>IF(ResourceEffects[[#This Row],[Is Local]]="Yes",1,0)</f>
        <v>1</v>
      </c>
      <c r="W317" s="28">
        <f>IF(ResourceEffects[[#This Row],[Is Installed]]="Yes",1,0)</f>
        <v>0</v>
      </c>
      <c r="X317" s="28">
        <f>IF(ResourceEffects[[#This Row],[Status]]="Locked",1,0)</f>
        <v>0</v>
      </c>
      <c r="Y317" s="28">
        <f>IF(ResourceEffects[[#This Row],[event_type]]=1,0,1)</f>
        <v>1</v>
      </c>
      <c r="Z317" s="28">
        <f>IF(ResourceEffects[[#This Row],[Use Abundancies]]="Yes",1,0)</f>
        <v>0</v>
      </c>
      <c r="AA317" s="28">
        <f>ResourceEffects[[#This Row],[∆]]</f>
        <v>16</v>
      </c>
    </row>
    <row r="318" spans="1:27" hidden="1" x14ac:dyDescent="0.3">
      <c r="A318" s="32">
        <v>0</v>
      </c>
      <c r="B318" s="27" t="s">
        <v>182</v>
      </c>
      <c r="C318" s="26" t="s">
        <v>435</v>
      </c>
      <c r="D318" s="26">
        <v>1</v>
      </c>
      <c r="E318" s="51" t="s">
        <v>428</v>
      </c>
      <c r="F318" s="27" t="s">
        <v>231</v>
      </c>
      <c r="G318" s="26" t="str">
        <f>"No"</f>
        <v>No</v>
      </c>
      <c r="H318" s="26">
        <f>0</f>
        <v>0</v>
      </c>
      <c r="I318" s="26" t="str">
        <f>"Yes"</f>
        <v>Yes</v>
      </c>
      <c r="J318" s="26" t="str">
        <f>"No"</f>
        <v>No</v>
      </c>
      <c r="K318" s="26">
        <f>INT(ResourceEffects[[#This Row],[Time Factor]]*TimeInterval/60/60/24)</f>
        <v>0</v>
      </c>
      <c r="L318" s="26">
        <f>INT(ResourceEffects[[#This Row],[Time Factor]]*TimeInterval/60/60)-ResourceEffects[[#This Row],[Days]]*24</f>
        <v>0</v>
      </c>
      <c r="M318" s="26">
        <f>INT(ResourceEffects[[#This Row],[Time Factor]]*TimeInterval/60)-ResourceEffects[[#This Row],[Hours]]*60-ResourceEffects[[#This Row],[Days]]*60*24</f>
        <v>0</v>
      </c>
      <c r="N318" s="26">
        <f>ResourceEffects[[#This Row],[Time Factor]]*TimeInterval-ResourceEffects[[#This Row],[Min]]*60-ResourceEffects[[#This Row],[Hours]]*60*60-ResourceEffects[[#This Row],[Days]]*60*60*24</f>
        <v>0</v>
      </c>
      <c r="P318" s="28">
        <f ca="1">INT(RAND()*999999999)</f>
        <v>303711634</v>
      </c>
      <c r="Q318" s="28">
        <f>_xlfn.XLOOKUP(ResourceEffects[[#This Row],[Protocol Name]],ProtocolNamesCol,ProtocolIds,"")</f>
        <v>21410</v>
      </c>
      <c r="R318" s="28">
        <f>ResourceEffects[[#This Row],[Time Factor]]</f>
        <v>0</v>
      </c>
      <c r="S318" s="28">
        <f>ResourceEffects[[#This Row],[Drone ID]]</f>
        <v>0</v>
      </c>
      <c r="T318" s="28">
        <f>_xlfn.XLOOKUP(ResourceEffects[[#This Row],[Resource Name]],ResourceNames,ResourceIds,"")</f>
        <v>2012</v>
      </c>
      <c r="U318" s="28">
        <f>_xlfn.XLOOKUP(ResourceEffects[[#This Row],[Event Type]],EventTypeNames,EventTypeIds,"")</f>
        <v>1</v>
      </c>
      <c r="V318" s="28">
        <f>IF(ResourceEffects[[#This Row],[Is Local]]="Yes",1,0)</f>
        <v>1</v>
      </c>
      <c r="W318" s="28">
        <f>IF(ResourceEffects[[#This Row],[Is Installed]]="Yes",1,0)</f>
        <v>0</v>
      </c>
      <c r="X318" s="28">
        <f>IF(ResourceEffects[[#This Row],[Status]]="Locked",1,0)</f>
        <v>0</v>
      </c>
      <c r="Y318" s="28">
        <f>IF(ResourceEffects[[#This Row],[event_type]]=1,0,1)</f>
        <v>0</v>
      </c>
      <c r="Z318" s="28">
        <f>IF(ResourceEffects[[#This Row],[Use Abundancies]]="Yes",1,0)</f>
        <v>0</v>
      </c>
      <c r="AA318" s="28">
        <f>ResourceEffects[[#This Row],[∆]]</f>
        <v>1</v>
      </c>
    </row>
    <row r="319" spans="1:27" hidden="1" x14ac:dyDescent="0.3">
      <c r="A319" s="32">
        <v>0</v>
      </c>
      <c r="B319" s="27" t="s">
        <v>182</v>
      </c>
      <c r="C319" s="26" t="s">
        <v>435</v>
      </c>
      <c r="D319" s="26">
        <v>1</v>
      </c>
      <c r="E319" s="51" t="s">
        <v>428</v>
      </c>
      <c r="F319" s="27" t="s">
        <v>233</v>
      </c>
      <c r="G319" s="26" t="str">
        <f>"No"</f>
        <v>No</v>
      </c>
      <c r="H319" s="26">
        <f>0</f>
        <v>0</v>
      </c>
      <c r="I319" s="26" t="str">
        <f>"Yes"</f>
        <v>Yes</v>
      </c>
      <c r="J319" s="26" t="str">
        <f>"No"</f>
        <v>No</v>
      </c>
      <c r="K319" s="26">
        <f>INT(ResourceEffects[[#This Row],[Time Factor]]*TimeInterval/60/60/24)</f>
        <v>0</v>
      </c>
      <c r="L319" s="26">
        <f>INT(ResourceEffects[[#This Row],[Time Factor]]*TimeInterval/60/60)-ResourceEffects[[#This Row],[Days]]*24</f>
        <v>0</v>
      </c>
      <c r="M319" s="26">
        <f>INT(ResourceEffects[[#This Row],[Time Factor]]*TimeInterval/60)-ResourceEffects[[#This Row],[Hours]]*60-ResourceEffects[[#This Row],[Days]]*60*24</f>
        <v>0</v>
      </c>
      <c r="N319" s="26">
        <f>ResourceEffects[[#This Row],[Time Factor]]*TimeInterval-ResourceEffects[[#This Row],[Min]]*60-ResourceEffects[[#This Row],[Hours]]*60*60-ResourceEffects[[#This Row],[Days]]*60*60*24</f>
        <v>0</v>
      </c>
      <c r="P319" s="28">
        <f ca="1">INT(RAND()*999999999)</f>
        <v>612508573</v>
      </c>
      <c r="Q319" s="28">
        <f>_xlfn.XLOOKUP(ResourceEffects[[#This Row],[Protocol Name]],ProtocolNamesCol,ProtocolIds,"")</f>
        <v>21410</v>
      </c>
      <c r="R319" s="28">
        <f>ResourceEffects[[#This Row],[Time Factor]]</f>
        <v>0</v>
      </c>
      <c r="S319" s="28">
        <f>ResourceEffects[[#This Row],[Drone ID]]</f>
        <v>0</v>
      </c>
      <c r="T319" s="28">
        <f>_xlfn.XLOOKUP(ResourceEffects[[#This Row],[Resource Name]],ResourceNames,ResourceIds,"")</f>
        <v>2013</v>
      </c>
      <c r="U319" s="28">
        <f>_xlfn.XLOOKUP(ResourceEffects[[#This Row],[Event Type]],EventTypeNames,EventTypeIds,"")</f>
        <v>1</v>
      </c>
      <c r="V319" s="28">
        <f>IF(ResourceEffects[[#This Row],[Is Local]]="Yes",1,0)</f>
        <v>1</v>
      </c>
      <c r="W319" s="28">
        <f>IF(ResourceEffects[[#This Row],[Is Installed]]="Yes",1,0)</f>
        <v>0</v>
      </c>
      <c r="X319" s="28">
        <f>IF(ResourceEffects[[#This Row],[Status]]="Locked",1,0)</f>
        <v>0</v>
      </c>
      <c r="Y319" s="28">
        <f>IF(ResourceEffects[[#This Row],[event_type]]=1,0,1)</f>
        <v>0</v>
      </c>
      <c r="Z319" s="28">
        <f>IF(ResourceEffects[[#This Row],[Use Abundancies]]="Yes",1,0)</f>
        <v>0</v>
      </c>
      <c r="AA319" s="28">
        <f>ResourceEffects[[#This Row],[∆]]</f>
        <v>1</v>
      </c>
    </row>
    <row r="320" spans="1:27" hidden="1" x14ac:dyDescent="0.3">
      <c r="A320" s="32">
        <v>0</v>
      </c>
      <c r="B320" s="27" t="s">
        <v>182</v>
      </c>
      <c r="C320" s="26" t="s">
        <v>435</v>
      </c>
      <c r="D320" s="26">
        <v>2</v>
      </c>
      <c r="E320" s="51" t="s">
        <v>428</v>
      </c>
      <c r="F320" s="27" t="s">
        <v>241</v>
      </c>
      <c r="G320" s="26" t="str">
        <f>"No"</f>
        <v>No</v>
      </c>
      <c r="H320" s="26">
        <f>0</f>
        <v>0</v>
      </c>
      <c r="I320" s="26" t="str">
        <f>"Yes"</f>
        <v>Yes</v>
      </c>
      <c r="J320" s="26" t="str">
        <f>"No"</f>
        <v>No</v>
      </c>
      <c r="K320" s="26">
        <f>INT(ResourceEffects[[#This Row],[Time Factor]]*TimeInterval/60/60/24)</f>
        <v>0</v>
      </c>
      <c r="L320" s="26">
        <f>INT(ResourceEffects[[#This Row],[Time Factor]]*TimeInterval/60/60)-ResourceEffects[[#This Row],[Days]]*24</f>
        <v>0</v>
      </c>
      <c r="M320" s="26">
        <f>INT(ResourceEffects[[#This Row],[Time Factor]]*TimeInterval/60)-ResourceEffects[[#This Row],[Hours]]*60-ResourceEffects[[#This Row],[Days]]*60*24</f>
        <v>0</v>
      </c>
      <c r="N320" s="26">
        <f>ResourceEffects[[#This Row],[Time Factor]]*TimeInterval-ResourceEffects[[#This Row],[Min]]*60-ResourceEffects[[#This Row],[Hours]]*60*60-ResourceEffects[[#This Row],[Days]]*60*60*24</f>
        <v>0</v>
      </c>
      <c r="P320" s="28">
        <f ca="1">INT(RAND()*999999999)</f>
        <v>875118414</v>
      </c>
      <c r="Q320" s="28">
        <f>_xlfn.XLOOKUP(ResourceEffects[[#This Row],[Protocol Name]],ProtocolNamesCol,ProtocolIds,"")</f>
        <v>21410</v>
      </c>
      <c r="R320" s="28">
        <f>ResourceEffects[[#This Row],[Time Factor]]</f>
        <v>0</v>
      </c>
      <c r="S320" s="28">
        <f>ResourceEffects[[#This Row],[Drone ID]]</f>
        <v>0</v>
      </c>
      <c r="T320" s="28">
        <f>_xlfn.XLOOKUP(ResourceEffects[[#This Row],[Resource Name]],ResourceNames,ResourceIds,"")</f>
        <v>2031</v>
      </c>
      <c r="U320" s="28">
        <f>_xlfn.XLOOKUP(ResourceEffects[[#This Row],[Event Type]],EventTypeNames,EventTypeIds,"")</f>
        <v>1</v>
      </c>
      <c r="V320" s="28">
        <f>IF(ResourceEffects[[#This Row],[Is Local]]="Yes",1,0)</f>
        <v>1</v>
      </c>
      <c r="W320" s="28">
        <f>IF(ResourceEffects[[#This Row],[Is Installed]]="Yes",1,0)</f>
        <v>0</v>
      </c>
      <c r="X320" s="28">
        <f>IF(ResourceEffects[[#This Row],[Status]]="Locked",1,0)</f>
        <v>0</v>
      </c>
      <c r="Y320" s="28">
        <f>IF(ResourceEffects[[#This Row],[event_type]]=1,0,1)</f>
        <v>0</v>
      </c>
      <c r="Z320" s="28">
        <f>IF(ResourceEffects[[#This Row],[Use Abundancies]]="Yes",1,0)</f>
        <v>0</v>
      </c>
      <c r="AA320" s="28">
        <f>ResourceEffects[[#This Row],[∆]]</f>
        <v>2</v>
      </c>
    </row>
    <row r="321" spans="1:27" hidden="1" x14ac:dyDescent="0.3">
      <c r="A321" s="32">
        <v>0</v>
      </c>
      <c r="B321" s="27" t="s">
        <v>184</v>
      </c>
      <c r="C321" s="26" t="s">
        <v>436</v>
      </c>
      <c r="D321" s="26">
        <v>15</v>
      </c>
      <c r="E321" s="51" t="s">
        <v>428</v>
      </c>
      <c r="F321" s="27" t="s">
        <v>227</v>
      </c>
      <c r="G321" s="26" t="str">
        <f>"No"</f>
        <v>No</v>
      </c>
      <c r="H321" s="26">
        <f>0</f>
        <v>0</v>
      </c>
      <c r="I321" s="26" t="str">
        <f>"Yes"</f>
        <v>Yes</v>
      </c>
      <c r="J321" s="26" t="str">
        <f>"No"</f>
        <v>No</v>
      </c>
      <c r="K321" s="26">
        <f>INT(ResourceEffects[[#This Row],[Time Factor]]*TimeInterval/60/60/24)</f>
        <v>0</v>
      </c>
      <c r="L321" s="26">
        <f>INT(ResourceEffects[[#This Row],[Time Factor]]*TimeInterval/60/60)-ResourceEffects[[#This Row],[Days]]*24</f>
        <v>0</v>
      </c>
      <c r="M321" s="26">
        <f>INT(ResourceEffects[[#This Row],[Time Factor]]*TimeInterval/60)-ResourceEffects[[#This Row],[Hours]]*60-ResourceEffects[[#This Row],[Days]]*60*24</f>
        <v>0</v>
      </c>
      <c r="N321" s="26">
        <f>ResourceEffects[[#This Row],[Time Factor]]*TimeInterval-ResourceEffects[[#This Row],[Min]]*60-ResourceEffects[[#This Row],[Hours]]*60*60-ResourceEffects[[#This Row],[Days]]*60*60*24</f>
        <v>0</v>
      </c>
      <c r="P321" s="28">
        <f ca="1">INT(RAND()*999999999)</f>
        <v>692335604</v>
      </c>
      <c r="Q321" s="28">
        <f>_xlfn.XLOOKUP(ResourceEffects[[#This Row],[Protocol Name]],ProtocolNamesCol,ProtocolIds,"")</f>
        <v>21420</v>
      </c>
      <c r="R321" s="28">
        <f>ResourceEffects[[#This Row],[Time Factor]]</f>
        <v>0</v>
      </c>
      <c r="S321" s="28">
        <f>ResourceEffects[[#This Row],[Drone ID]]</f>
        <v>0</v>
      </c>
      <c r="T321" s="28">
        <f>_xlfn.XLOOKUP(ResourceEffects[[#This Row],[Resource Name]],ResourceNames,ResourceIds,"")</f>
        <v>1420</v>
      </c>
      <c r="U321" s="28">
        <f>_xlfn.XLOOKUP(ResourceEffects[[#This Row],[Event Type]],EventTypeNames,EventTypeIds,"")</f>
        <v>2</v>
      </c>
      <c r="V321" s="28">
        <f>IF(ResourceEffects[[#This Row],[Is Local]]="Yes",1,0)</f>
        <v>1</v>
      </c>
      <c r="W321" s="28">
        <f>IF(ResourceEffects[[#This Row],[Is Installed]]="Yes",1,0)</f>
        <v>0</v>
      </c>
      <c r="X321" s="28">
        <f>IF(ResourceEffects[[#This Row],[Status]]="Locked",1,0)</f>
        <v>0</v>
      </c>
      <c r="Y321" s="28">
        <f>IF(ResourceEffects[[#This Row],[event_type]]=1,0,1)</f>
        <v>1</v>
      </c>
      <c r="Z321" s="28">
        <f>IF(ResourceEffects[[#This Row],[Use Abundancies]]="Yes",1,0)</f>
        <v>0</v>
      </c>
      <c r="AA321" s="28">
        <f>ResourceEffects[[#This Row],[∆]]</f>
        <v>15</v>
      </c>
    </row>
    <row r="322" spans="1:27" hidden="1" x14ac:dyDescent="0.3">
      <c r="A322" s="32">
        <v>0</v>
      </c>
      <c r="B322" s="27" t="s">
        <v>184</v>
      </c>
      <c r="C322" s="26" t="s">
        <v>435</v>
      </c>
      <c r="D322" s="26">
        <v>2</v>
      </c>
      <c r="E322" s="51" t="s">
        <v>428</v>
      </c>
      <c r="F322" s="27" t="s">
        <v>229</v>
      </c>
      <c r="G322" s="26" t="str">
        <f>"No"</f>
        <v>No</v>
      </c>
      <c r="H322" s="26">
        <f>0</f>
        <v>0</v>
      </c>
      <c r="I322" s="26" t="str">
        <f>"Yes"</f>
        <v>Yes</v>
      </c>
      <c r="J322" s="26" t="str">
        <f>"No"</f>
        <v>No</v>
      </c>
      <c r="K322" s="26">
        <f>INT(ResourceEffects[[#This Row],[Time Factor]]*TimeInterval/60/60/24)</f>
        <v>0</v>
      </c>
      <c r="L322" s="26">
        <f>INT(ResourceEffects[[#This Row],[Time Factor]]*TimeInterval/60/60)-ResourceEffects[[#This Row],[Days]]*24</f>
        <v>0</v>
      </c>
      <c r="M322" s="26">
        <f>INT(ResourceEffects[[#This Row],[Time Factor]]*TimeInterval/60)-ResourceEffects[[#This Row],[Hours]]*60-ResourceEffects[[#This Row],[Days]]*60*24</f>
        <v>0</v>
      </c>
      <c r="N322" s="26">
        <f>ResourceEffects[[#This Row],[Time Factor]]*TimeInterval-ResourceEffects[[#This Row],[Min]]*60-ResourceEffects[[#This Row],[Hours]]*60*60-ResourceEffects[[#This Row],[Days]]*60*60*24</f>
        <v>0</v>
      </c>
      <c r="P322" s="28">
        <f ca="1">INT(RAND()*999999999)</f>
        <v>179351966</v>
      </c>
      <c r="Q322" s="28">
        <f>_xlfn.XLOOKUP(ResourceEffects[[#This Row],[Protocol Name]],ProtocolNamesCol,ProtocolIds,"")</f>
        <v>21420</v>
      </c>
      <c r="R322" s="28">
        <f>ResourceEffects[[#This Row],[Time Factor]]</f>
        <v>0</v>
      </c>
      <c r="S322" s="28">
        <f>ResourceEffects[[#This Row],[Drone ID]]</f>
        <v>0</v>
      </c>
      <c r="T322" s="28">
        <f>_xlfn.XLOOKUP(ResourceEffects[[#This Row],[Resource Name]],ResourceNames,ResourceIds,"")</f>
        <v>2011</v>
      </c>
      <c r="U322" s="28">
        <f>_xlfn.XLOOKUP(ResourceEffects[[#This Row],[Event Type]],EventTypeNames,EventTypeIds,"")</f>
        <v>1</v>
      </c>
      <c r="V322" s="28">
        <f>IF(ResourceEffects[[#This Row],[Is Local]]="Yes",1,0)</f>
        <v>1</v>
      </c>
      <c r="W322" s="28">
        <f>IF(ResourceEffects[[#This Row],[Is Installed]]="Yes",1,0)</f>
        <v>0</v>
      </c>
      <c r="X322" s="28">
        <f>IF(ResourceEffects[[#This Row],[Status]]="Locked",1,0)</f>
        <v>0</v>
      </c>
      <c r="Y322" s="28">
        <f>IF(ResourceEffects[[#This Row],[event_type]]=1,0,1)</f>
        <v>0</v>
      </c>
      <c r="Z322" s="28">
        <f>IF(ResourceEffects[[#This Row],[Use Abundancies]]="Yes",1,0)</f>
        <v>0</v>
      </c>
      <c r="AA322" s="28">
        <f>ResourceEffects[[#This Row],[∆]]</f>
        <v>2</v>
      </c>
    </row>
    <row r="323" spans="1:27" hidden="1" x14ac:dyDescent="0.3">
      <c r="A323" s="32">
        <v>0</v>
      </c>
      <c r="B323" s="27" t="s">
        <v>184</v>
      </c>
      <c r="C323" s="26" t="s">
        <v>435</v>
      </c>
      <c r="D323" s="26">
        <v>2</v>
      </c>
      <c r="E323" s="51" t="s">
        <v>428</v>
      </c>
      <c r="F323" s="27" t="s">
        <v>231</v>
      </c>
      <c r="G323" s="26" t="str">
        <f>"No"</f>
        <v>No</v>
      </c>
      <c r="H323" s="26">
        <f>0</f>
        <v>0</v>
      </c>
      <c r="I323" s="26" t="str">
        <f>"Yes"</f>
        <v>Yes</v>
      </c>
      <c r="J323" s="26" t="str">
        <f>"No"</f>
        <v>No</v>
      </c>
      <c r="K323" s="26">
        <f>INT(ResourceEffects[[#This Row],[Time Factor]]*TimeInterval/60/60/24)</f>
        <v>0</v>
      </c>
      <c r="L323" s="26">
        <f>INT(ResourceEffects[[#This Row],[Time Factor]]*TimeInterval/60/60)-ResourceEffects[[#This Row],[Days]]*24</f>
        <v>0</v>
      </c>
      <c r="M323" s="26">
        <f>INT(ResourceEffects[[#This Row],[Time Factor]]*TimeInterval/60)-ResourceEffects[[#This Row],[Hours]]*60-ResourceEffects[[#This Row],[Days]]*60*24</f>
        <v>0</v>
      </c>
      <c r="N323" s="26">
        <f>ResourceEffects[[#This Row],[Time Factor]]*TimeInterval-ResourceEffects[[#This Row],[Min]]*60-ResourceEffects[[#This Row],[Hours]]*60*60-ResourceEffects[[#This Row],[Days]]*60*60*24</f>
        <v>0</v>
      </c>
      <c r="P323" s="28">
        <f ca="1">INT(RAND()*999999999)</f>
        <v>626445953</v>
      </c>
      <c r="Q323" s="28">
        <f>_xlfn.XLOOKUP(ResourceEffects[[#This Row],[Protocol Name]],ProtocolNamesCol,ProtocolIds,"")</f>
        <v>21420</v>
      </c>
      <c r="R323" s="28">
        <f>ResourceEffects[[#This Row],[Time Factor]]</f>
        <v>0</v>
      </c>
      <c r="S323" s="28">
        <f>ResourceEffects[[#This Row],[Drone ID]]</f>
        <v>0</v>
      </c>
      <c r="T323" s="28">
        <f>_xlfn.XLOOKUP(ResourceEffects[[#This Row],[Resource Name]],ResourceNames,ResourceIds,"")</f>
        <v>2012</v>
      </c>
      <c r="U323" s="28">
        <f>_xlfn.XLOOKUP(ResourceEffects[[#This Row],[Event Type]],EventTypeNames,EventTypeIds,"")</f>
        <v>1</v>
      </c>
      <c r="V323" s="28">
        <f>IF(ResourceEffects[[#This Row],[Is Local]]="Yes",1,0)</f>
        <v>1</v>
      </c>
      <c r="W323" s="28">
        <f>IF(ResourceEffects[[#This Row],[Is Installed]]="Yes",1,0)</f>
        <v>0</v>
      </c>
      <c r="X323" s="28">
        <f>IF(ResourceEffects[[#This Row],[Status]]="Locked",1,0)</f>
        <v>0</v>
      </c>
      <c r="Y323" s="28">
        <f>IF(ResourceEffects[[#This Row],[event_type]]=1,0,1)</f>
        <v>0</v>
      </c>
      <c r="Z323" s="28">
        <f>IF(ResourceEffects[[#This Row],[Use Abundancies]]="Yes",1,0)</f>
        <v>0</v>
      </c>
      <c r="AA323" s="28">
        <f>ResourceEffects[[#This Row],[∆]]</f>
        <v>2</v>
      </c>
    </row>
    <row r="324" spans="1:27" hidden="1" x14ac:dyDescent="0.3">
      <c r="A324" s="32">
        <v>0</v>
      </c>
      <c r="B324" s="27" t="s">
        <v>184</v>
      </c>
      <c r="C324" s="26" t="s">
        <v>435</v>
      </c>
      <c r="D324" s="26">
        <v>1</v>
      </c>
      <c r="E324" s="51" t="s">
        <v>428</v>
      </c>
      <c r="F324" s="27" t="s">
        <v>247</v>
      </c>
      <c r="G324" s="26" t="str">
        <f>"No"</f>
        <v>No</v>
      </c>
      <c r="H324" s="26">
        <f>0</f>
        <v>0</v>
      </c>
      <c r="I324" s="26" t="str">
        <f>"Yes"</f>
        <v>Yes</v>
      </c>
      <c r="J324" s="26" t="str">
        <f>"No"</f>
        <v>No</v>
      </c>
      <c r="K324" s="26">
        <f>INT(ResourceEffects[[#This Row],[Time Factor]]*TimeInterval/60/60/24)</f>
        <v>0</v>
      </c>
      <c r="L324" s="26">
        <f>INT(ResourceEffects[[#This Row],[Time Factor]]*TimeInterval/60/60)-ResourceEffects[[#This Row],[Days]]*24</f>
        <v>0</v>
      </c>
      <c r="M324" s="26">
        <f>INT(ResourceEffects[[#This Row],[Time Factor]]*TimeInterval/60)-ResourceEffects[[#This Row],[Hours]]*60-ResourceEffects[[#This Row],[Days]]*60*24</f>
        <v>0</v>
      </c>
      <c r="N324" s="26">
        <f>ResourceEffects[[#This Row],[Time Factor]]*TimeInterval-ResourceEffects[[#This Row],[Min]]*60-ResourceEffects[[#This Row],[Hours]]*60*60-ResourceEffects[[#This Row],[Days]]*60*60*24</f>
        <v>0</v>
      </c>
      <c r="P324" s="28">
        <f ca="1">INT(RAND()*999999999)</f>
        <v>263579111</v>
      </c>
      <c r="Q324" s="28">
        <f>_xlfn.XLOOKUP(ResourceEffects[[#This Row],[Protocol Name]],ProtocolNamesCol,ProtocolIds,"")</f>
        <v>21420</v>
      </c>
      <c r="R324" s="28">
        <f>ResourceEffects[[#This Row],[Time Factor]]</f>
        <v>0</v>
      </c>
      <c r="S324" s="28">
        <f>ResourceEffects[[#This Row],[Drone ID]]</f>
        <v>0</v>
      </c>
      <c r="T324" s="28">
        <f>_xlfn.XLOOKUP(ResourceEffects[[#This Row],[Resource Name]],ResourceNames,ResourceIds,"")</f>
        <v>2041</v>
      </c>
      <c r="U324" s="28">
        <f>_xlfn.XLOOKUP(ResourceEffects[[#This Row],[Event Type]],EventTypeNames,EventTypeIds,"")</f>
        <v>1</v>
      </c>
      <c r="V324" s="28">
        <f>IF(ResourceEffects[[#This Row],[Is Local]]="Yes",1,0)</f>
        <v>1</v>
      </c>
      <c r="W324" s="28">
        <f>IF(ResourceEffects[[#This Row],[Is Installed]]="Yes",1,0)</f>
        <v>0</v>
      </c>
      <c r="X324" s="28">
        <f>IF(ResourceEffects[[#This Row],[Status]]="Locked",1,0)</f>
        <v>0</v>
      </c>
      <c r="Y324" s="28">
        <f>IF(ResourceEffects[[#This Row],[event_type]]=1,0,1)</f>
        <v>0</v>
      </c>
      <c r="Z324" s="28">
        <f>IF(ResourceEffects[[#This Row],[Use Abundancies]]="Yes",1,0)</f>
        <v>0</v>
      </c>
      <c r="AA324" s="28">
        <f>ResourceEffects[[#This Row],[∆]]</f>
        <v>1</v>
      </c>
    </row>
    <row r="325" spans="1:27" hidden="1" x14ac:dyDescent="0.3">
      <c r="A325" s="32">
        <v>0</v>
      </c>
      <c r="B325" s="27" t="s">
        <v>186</v>
      </c>
      <c r="C325" s="26" t="s">
        <v>436</v>
      </c>
      <c r="D325" s="26">
        <v>9</v>
      </c>
      <c r="E325" s="51" t="s">
        <v>428</v>
      </c>
      <c r="F325" s="27" t="s">
        <v>228</v>
      </c>
      <c r="G325" s="26" t="str">
        <f>"No"</f>
        <v>No</v>
      </c>
      <c r="H325" s="26">
        <f>0</f>
        <v>0</v>
      </c>
      <c r="I325" s="26" t="str">
        <f>"Yes"</f>
        <v>Yes</v>
      </c>
      <c r="J325" s="26" t="str">
        <f>"No"</f>
        <v>No</v>
      </c>
      <c r="K325" s="26">
        <f>INT(ResourceEffects[[#This Row],[Time Factor]]*TimeInterval/60/60/24)</f>
        <v>0</v>
      </c>
      <c r="L325" s="26">
        <f>INT(ResourceEffects[[#This Row],[Time Factor]]*TimeInterval/60/60)-ResourceEffects[[#This Row],[Days]]*24</f>
        <v>0</v>
      </c>
      <c r="M325" s="26">
        <f>INT(ResourceEffects[[#This Row],[Time Factor]]*TimeInterval/60)-ResourceEffects[[#This Row],[Hours]]*60-ResourceEffects[[#This Row],[Days]]*60*24</f>
        <v>0</v>
      </c>
      <c r="N325" s="26">
        <f>ResourceEffects[[#This Row],[Time Factor]]*TimeInterval-ResourceEffects[[#This Row],[Min]]*60-ResourceEffects[[#This Row],[Hours]]*60*60-ResourceEffects[[#This Row],[Days]]*60*60*24</f>
        <v>0</v>
      </c>
      <c r="P325" s="28">
        <f ca="1">INT(RAND()*999999999)</f>
        <v>770983972</v>
      </c>
      <c r="Q325" s="28">
        <f>_xlfn.XLOOKUP(ResourceEffects[[#This Row],[Protocol Name]],ProtocolNamesCol,ProtocolIds,"")</f>
        <v>21430</v>
      </c>
      <c r="R325" s="28">
        <f>ResourceEffects[[#This Row],[Time Factor]]</f>
        <v>0</v>
      </c>
      <c r="S325" s="28">
        <f>ResourceEffects[[#This Row],[Drone ID]]</f>
        <v>0</v>
      </c>
      <c r="T325" s="28">
        <f>_xlfn.XLOOKUP(ResourceEffects[[#This Row],[Resource Name]],ResourceNames,ResourceIds,"")</f>
        <v>1430</v>
      </c>
      <c r="U325" s="28">
        <f>_xlfn.XLOOKUP(ResourceEffects[[#This Row],[Event Type]],EventTypeNames,EventTypeIds,"")</f>
        <v>2</v>
      </c>
      <c r="V325" s="28">
        <f>IF(ResourceEffects[[#This Row],[Is Local]]="Yes",1,0)</f>
        <v>1</v>
      </c>
      <c r="W325" s="28">
        <f>IF(ResourceEffects[[#This Row],[Is Installed]]="Yes",1,0)</f>
        <v>0</v>
      </c>
      <c r="X325" s="28">
        <f>IF(ResourceEffects[[#This Row],[Status]]="Locked",1,0)</f>
        <v>0</v>
      </c>
      <c r="Y325" s="28">
        <f>IF(ResourceEffects[[#This Row],[event_type]]=1,0,1)</f>
        <v>1</v>
      </c>
      <c r="Z325" s="28">
        <f>IF(ResourceEffects[[#This Row],[Use Abundancies]]="Yes",1,0)</f>
        <v>0</v>
      </c>
      <c r="AA325" s="28">
        <f>ResourceEffects[[#This Row],[∆]]</f>
        <v>9</v>
      </c>
    </row>
    <row r="326" spans="1:27" hidden="1" x14ac:dyDescent="0.3">
      <c r="A326" s="32">
        <v>0</v>
      </c>
      <c r="B326" s="27" t="s">
        <v>186</v>
      </c>
      <c r="C326" s="26" t="s">
        <v>435</v>
      </c>
      <c r="D326" s="26">
        <v>1</v>
      </c>
      <c r="E326" s="51" t="s">
        <v>428</v>
      </c>
      <c r="F326" s="27" t="s">
        <v>243</v>
      </c>
      <c r="G326" s="26" t="str">
        <f>"No"</f>
        <v>No</v>
      </c>
      <c r="H326" s="26">
        <f>0</f>
        <v>0</v>
      </c>
      <c r="I326" s="26" t="str">
        <f>"Yes"</f>
        <v>Yes</v>
      </c>
      <c r="J326" s="26" t="str">
        <f>"No"</f>
        <v>No</v>
      </c>
      <c r="K326" s="26">
        <f>INT(ResourceEffects[[#This Row],[Time Factor]]*TimeInterval/60/60/24)</f>
        <v>0</v>
      </c>
      <c r="L326" s="26">
        <f>INT(ResourceEffects[[#This Row],[Time Factor]]*TimeInterval/60/60)-ResourceEffects[[#This Row],[Days]]*24</f>
        <v>0</v>
      </c>
      <c r="M326" s="26">
        <f>INT(ResourceEffects[[#This Row],[Time Factor]]*TimeInterval/60)-ResourceEffects[[#This Row],[Hours]]*60-ResourceEffects[[#This Row],[Days]]*60*24</f>
        <v>0</v>
      </c>
      <c r="N326" s="26">
        <f>ResourceEffects[[#This Row],[Time Factor]]*TimeInterval-ResourceEffects[[#This Row],[Min]]*60-ResourceEffects[[#This Row],[Hours]]*60*60-ResourceEffects[[#This Row],[Days]]*60*60*24</f>
        <v>0</v>
      </c>
      <c r="P326" s="28">
        <f ca="1">INT(RAND()*999999999)</f>
        <v>369738054</v>
      </c>
      <c r="Q326" s="28">
        <f>_xlfn.XLOOKUP(ResourceEffects[[#This Row],[Protocol Name]],ProtocolNamesCol,ProtocolIds,"")</f>
        <v>21430</v>
      </c>
      <c r="R326" s="28">
        <f>ResourceEffects[[#This Row],[Time Factor]]</f>
        <v>0</v>
      </c>
      <c r="S326" s="28">
        <f>ResourceEffects[[#This Row],[Drone ID]]</f>
        <v>0</v>
      </c>
      <c r="T326" s="28">
        <f>_xlfn.XLOOKUP(ResourceEffects[[#This Row],[Resource Name]],ResourceNames,ResourceIds,"")</f>
        <v>2032</v>
      </c>
      <c r="U326" s="28">
        <f>_xlfn.XLOOKUP(ResourceEffects[[#This Row],[Event Type]],EventTypeNames,EventTypeIds,"")</f>
        <v>1</v>
      </c>
      <c r="V326" s="28">
        <f>IF(ResourceEffects[[#This Row],[Is Local]]="Yes",1,0)</f>
        <v>1</v>
      </c>
      <c r="W326" s="28">
        <f>IF(ResourceEffects[[#This Row],[Is Installed]]="Yes",1,0)</f>
        <v>0</v>
      </c>
      <c r="X326" s="28">
        <f>IF(ResourceEffects[[#This Row],[Status]]="Locked",1,0)</f>
        <v>0</v>
      </c>
      <c r="Y326" s="28">
        <f>IF(ResourceEffects[[#This Row],[event_type]]=1,0,1)</f>
        <v>0</v>
      </c>
      <c r="Z326" s="28">
        <f>IF(ResourceEffects[[#This Row],[Use Abundancies]]="Yes",1,0)</f>
        <v>0</v>
      </c>
      <c r="AA326" s="28">
        <f>ResourceEffects[[#This Row],[∆]]</f>
        <v>1</v>
      </c>
    </row>
    <row r="327" spans="1:27" hidden="1" x14ac:dyDescent="0.3">
      <c r="A327" s="32">
        <v>0</v>
      </c>
      <c r="B327" s="27" t="s">
        <v>186</v>
      </c>
      <c r="C327" s="26" t="s">
        <v>435</v>
      </c>
      <c r="D327" s="26">
        <v>1</v>
      </c>
      <c r="E327" s="51" t="s">
        <v>428</v>
      </c>
      <c r="F327" s="27" t="s">
        <v>245</v>
      </c>
      <c r="G327" s="26" t="str">
        <f>"No"</f>
        <v>No</v>
      </c>
      <c r="H327" s="26">
        <f>0</f>
        <v>0</v>
      </c>
      <c r="I327" s="26" t="str">
        <f>"Yes"</f>
        <v>Yes</v>
      </c>
      <c r="J327" s="26" t="str">
        <f>"No"</f>
        <v>No</v>
      </c>
      <c r="K327" s="26">
        <f>INT(ResourceEffects[[#This Row],[Time Factor]]*TimeInterval/60/60/24)</f>
        <v>0</v>
      </c>
      <c r="L327" s="26">
        <f>INT(ResourceEffects[[#This Row],[Time Factor]]*TimeInterval/60/60)-ResourceEffects[[#This Row],[Days]]*24</f>
        <v>0</v>
      </c>
      <c r="M327" s="26">
        <f>INT(ResourceEffects[[#This Row],[Time Factor]]*TimeInterval/60)-ResourceEffects[[#This Row],[Hours]]*60-ResourceEffects[[#This Row],[Days]]*60*24</f>
        <v>0</v>
      </c>
      <c r="N327" s="26">
        <f>ResourceEffects[[#This Row],[Time Factor]]*TimeInterval-ResourceEffects[[#This Row],[Min]]*60-ResourceEffects[[#This Row],[Hours]]*60*60-ResourceEffects[[#This Row],[Days]]*60*60*24</f>
        <v>0</v>
      </c>
      <c r="P327" s="28">
        <f ca="1">INT(RAND()*999999999)</f>
        <v>516008048</v>
      </c>
      <c r="Q327" s="28">
        <f>_xlfn.XLOOKUP(ResourceEffects[[#This Row],[Protocol Name]],ProtocolNamesCol,ProtocolIds,"")</f>
        <v>21430</v>
      </c>
      <c r="R327" s="28">
        <f>ResourceEffects[[#This Row],[Time Factor]]</f>
        <v>0</v>
      </c>
      <c r="S327" s="28">
        <f>ResourceEffects[[#This Row],[Drone ID]]</f>
        <v>0</v>
      </c>
      <c r="T327" s="28">
        <f>_xlfn.XLOOKUP(ResourceEffects[[#This Row],[Resource Name]],ResourceNames,ResourceIds,"")</f>
        <v>2033</v>
      </c>
      <c r="U327" s="28">
        <f>_xlfn.XLOOKUP(ResourceEffects[[#This Row],[Event Type]],EventTypeNames,EventTypeIds,"")</f>
        <v>1</v>
      </c>
      <c r="V327" s="28">
        <f>IF(ResourceEffects[[#This Row],[Is Local]]="Yes",1,0)</f>
        <v>1</v>
      </c>
      <c r="W327" s="28">
        <f>IF(ResourceEffects[[#This Row],[Is Installed]]="Yes",1,0)</f>
        <v>0</v>
      </c>
      <c r="X327" s="28">
        <f>IF(ResourceEffects[[#This Row],[Status]]="Locked",1,0)</f>
        <v>0</v>
      </c>
      <c r="Y327" s="28">
        <f>IF(ResourceEffects[[#This Row],[event_type]]=1,0,1)</f>
        <v>0</v>
      </c>
      <c r="Z327" s="28">
        <f>IF(ResourceEffects[[#This Row],[Use Abundancies]]="Yes",1,0)</f>
        <v>0</v>
      </c>
      <c r="AA327" s="28">
        <f>ResourceEffects[[#This Row],[∆]]</f>
        <v>1</v>
      </c>
    </row>
    <row r="328" spans="1:27" hidden="1" x14ac:dyDescent="0.3">
      <c r="A328" s="32">
        <v>0</v>
      </c>
      <c r="B328" s="27" t="s">
        <v>186</v>
      </c>
      <c r="C328" s="26" t="s">
        <v>435</v>
      </c>
      <c r="D328" s="26">
        <v>1</v>
      </c>
      <c r="E328" s="51" t="s">
        <v>428</v>
      </c>
      <c r="F328" s="27" t="s">
        <v>247</v>
      </c>
      <c r="G328" s="26" t="str">
        <f>"No"</f>
        <v>No</v>
      </c>
      <c r="H328" s="26">
        <f>0</f>
        <v>0</v>
      </c>
      <c r="I328" s="26" t="str">
        <f>"Yes"</f>
        <v>Yes</v>
      </c>
      <c r="J328" s="26" t="str">
        <f>"No"</f>
        <v>No</v>
      </c>
      <c r="K328" s="26">
        <f>INT(ResourceEffects[[#This Row],[Time Factor]]*TimeInterval/60/60/24)</f>
        <v>0</v>
      </c>
      <c r="L328" s="26">
        <f>INT(ResourceEffects[[#This Row],[Time Factor]]*TimeInterval/60/60)-ResourceEffects[[#This Row],[Days]]*24</f>
        <v>0</v>
      </c>
      <c r="M328" s="26">
        <f>INT(ResourceEffects[[#This Row],[Time Factor]]*TimeInterval/60)-ResourceEffects[[#This Row],[Hours]]*60-ResourceEffects[[#This Row],[Days]]*60*24</f>
        <v>0</v>
      </c>
      <c r="N328" s="26">
        <f>ResourceEffects[[#This Row],[Time Factor]]*TimeInterval-ResourceEffects[[#This Row],[Min]]*60-ResourceEffects[[#This Row],[Hours]]*60*60-ResourceEffects[[#This Row],[Days]]*60*60*24</f>
        <v>0</v>
      </c>
      <c r="P328" s="28">
        <f ca="1">INT(RAND()*999999999)</f>
        <v>961590969</v>
      </c>
      <c r="Q328" s="28">
        <f>_xlfn.XLOOKUP(ResourceEffects[[#This Row],[Protocol Name]],ProtocolNamesCol,ProtocolIds,"")</f>
        <v>21430</v>
      </c>
      <c r="R328" s="28">
        <f>ResourceEffects[[#This Row],[Time Factor]]</f>
        <v>0</v>
      </c>
      <c r="S328" s="28">
        <f>ResourceEffects[[#This Row],[Drone ID]]</f>
        <v>0</v>
      </c>
      <c r="T328" s="28">
        <f>_xlfn.XLOOKUP(ResourceEffects[[#This Row],[Resource Name]],ResourceNames,ResourceIds,"")</f>
        <v>2041</v>
      </c>
      <c r="U328" s="28">
        <f>_xlfn.XLOOKUP(ResourceEffects[[#This Row],[Event Type]],EventTypeNames,EventTypeIds,"")</f>
        <v>1</v>
      </c>
      <c r="V328" s="28">
        <f>IF(ResourceEffects[[#This Row],[Is Local]]="Yes",1,0)</f>
        <v>1</v>
      </c>
      <c r="W328" s="28">
        <f>IF(ResourceEffects[[#This Row],[Is Installed]]="Yes",1,0)</f>
        <v>0</v>
      </c>
      <c r="X328" s="28">
        <f>IF(ResourceEffects[[#This Row],[Status]]="Locked",1,0)</f>
        <v>0</v>
      </c>
      <c r="Y328" s="28">
        <f>IF(ResourceEffects[[#This Row],[event_type]]=1,0,1)</f>
        <v>0</v>
      </c>
      <c r="Z328" s="28">
        <f>IF(ResourceEffects[[#This Row],[Use Abundancies]]="Yes",1,0)</f>
        <v>0</v>
      </c>
      <c r="AA328" s="28">
        <f>ResourceEffects[[#This Row],[∆]]</f>
        <v>1</v>
      </c>
    </row>
    <row r="329" spans="1:27" hidden="1" x14ac:dyDescent="0.3">
      <c r="A329" s="32">
        <v>0</v>
      </c>
      <c r="B329" s="27" t="s">
        <v>188</v>
      </c>
      <c r="C329" s="26" t="s">
        <v>436</v>
      </c>
      <c r="D329" s="26">
        <v>1</v>
      </c>
      <c r="E329" s="51" t="s">
        <v>428</v>
      </c>
      <c r="F329" s="27" t="s">
        <v>391</v>
      </c>
      <c r="G329" s="26" t="str">
        <f>"No"</f>
        <v>No</v>
      </c>
      <c r="H329" s="26">
        <f>0</f>
        <v>0</v>
      </c>
      <c r="I329" s="26" t="str">
        <f>"Yes"</f>
        <v>Yes</v>
      </c>
      <c r="J329" s="26" t="str">
        <f>"No"</f>
        <v>No</v>
      </c>
      <c r="K329" s="26">
        <f>INT(ResourceEffects[[#This Row],[Time Factor]]*TimeInterval/60/60/24)</f>
        <v>0</v>
      </c>
      <c r="L329" s="26">
        <f>INT(ResourceEffects[[#This Row],[Time Factor]]*TimeInterval/60/60)-ResourceEffects[[#This Row],[Days]]*24</f>
        <v>0</v>
      </c>
      <c r="M329" s="26">
        <f>INT(ResourceEffects[[#This Row],[Time Factor]]*TimeInterval/60)-ResourceEffects[[#This Row],[Hours]]*60-ResourceEffects[[#This Row],[Days]]*60*24</f>
        <v>0</v>
      </c>
      <c r="N329" s="26">
        <f>ResourceEffects[[#This Row],[Time Factor]]*TimeInterval-ResourceEffects[[#This Row],[Min]]*60-ResourceEffects[[#This Row],[Hours]]*60*60-ResourceEffects[[#This Row],[Days]]*60*60*24</f>
        <v>0</v>
      </c>
      <c r="P329" s="28">
        <f ca="1">INT(RAND()*999999999)</f>
        <v>376543826</v>
      </c>
      <c r="Q329" s="28">
        <f>_xlfn.XLOOKUP(ResourceEffects[[#This Row],[Protocol Name]],ProtocolNamesCol,ProtocolIds,"")</f>
        <v>25901</v>
      </c>
      <c r="R329" s="28">
        <f>ResourceEffects[[#This Row],[Time Factor]]</f>
        <v>0</v>
      </c>
      <c r="S329" s="28">
        <f>ResourceEffects[[#This Row],[Drone ID]]</f>
        <v>0</v>
      </c>
      <c r="T329" s="28">
        <f>_xlfn.XLOOKUP(ResourceEffects[[#This Row],[Resource Name]],ResourceNames,ResourceIds,"")</f>
        <v>5901</v>
      </c>
      <c r="U329" s="28">
        <f>_xlfn.XLOOKUP(ResourceEffects[[#This Row],[Event Type]],EventTypeNames,EventTypeIds,"")</f>
        <v>2</v>
      </c>
      <c r="V329" s="28">
        <f>IF(ResourceEffects[[#This Row],[Is Local]]="Yes",1,0)</f>
        <v>1</v>
      </c>
      <c r="W329" s="28">
        <f>IF(ResourceEffects[[#This Row],[Is Installed]]="Yes",1,0)</f>
        <v>0</v>
      </c>
      <c r="X329" s="28">
        <f>IF(ResourceEffects[[#This Row],[Status]]="Locked",1,0)</f>
        <v>0</v>
      </c>
      <c r="Y329" s="28">
        <f>IF(ResourceEffects[[#This Row],[event_type]]=1,0,1)</f>
        <v>1</v>
      </c>
      <c r="Z329" s="28">
        <f>IF(ResourceEffects[[#This Row],[Use Abundancies]]="Yes",1,0)</f>
        <v>0</v>
      </c>
      <c r="AA329" s="28">
        <f>ResourceEffects[[#This Row],[∆]]</f>
        <v>1</v>
      </c>
    </row>
    <row r="330" spans="1:27" hidden="1" x14ac:dyDescent="0.3">
      <c r="A330" s="32">
        <v>0</v>
      </c>
      <c r="B330" s="27" t="s">
        <v>188</v>
      </c>
      <c r="C330" s="26" t="s">
        <v>435</v>
      </c>
      <c r="D330" s="26">
        <v>1</v>
      </c>
      <c r="E330" s="51" t="s">
        <v>428</v>
      </c>
      <c r="F330" s="27" t="s">
        <v>330</v>
      </c>
      <c r="G330" s="26" t="str">
        <f>"No"</f>
        <v>No</v>
      </c>
      <c r="H330" s="26">
        <f>0</f>
        <v>0</v>
      </c>
      <c r="I330" s="26" t="str">
        <f>"Yes"</f>
        <v>Yes</v>
      </c>
      <c r="J330" s="26" t="str">
        <f>"No"</f>
        <v>No</v>
      </c>
      <c r="K330" s="26">
        <f>INT(ResourceEffects[[#This Row],[Time Factor]]*TimeInterval/60/60/24)</f>
        <v>0</v>
      </c>
      <c r="L330" s="26">
        <f>INT(ResourceEffects[[#This Row],[Time Factor]]*TimeInterval/60/60)-ResourceEffects[[#This Row],[Days]]*24</f>
        <v>0</v>
      </c>
      <c r="M330" s="26">
        <f>INT(ResourceEffects[[#This Row],[Time Factor]]*TimeInterval/60)-ResourceEffects[[#This Row],[Hours]]*60-ResourceEffects[[#This Row],[Days]]*60*24</f>
        <v>0</v>
      </c>
      <c r="N330" s="26">
        <f>ResourceEffects[[#This Row],[Time Factor]]*TimeInterval-ResourceEffects[[#This Row],[Min]]*60-ResourceEffects[[#This Row],[Hours]]*60*60-ResourceEffects[[#This Row],[Days]]*60*60*24</f>
        <v>0</v>
      </c>
      <c r="P330" s="28">
        <f ca="1">INT(RAND()*999999999)</f>
        <v>97603745</v>
      </c>
      <c r="Q330" s="28">
        <f>_xlfn.XLOOKUP(ResourceEffects[[#This Row],[Protocol Name]],ProtocolNamesCol,ProtocolIds,"")</f>
        <v>25901</v>
      </c>
      <c r="R330" s="28">
        <f>ResourceEffects[[#This Row],[Time Factor]]</f>
        <v>0</v>
      </c>
      <c r="S330" s="28">
        <f>ResourceEffects[[#This Row],[Drone ID]]</f>
        <v>0</v>
      </c>
      <c r="T330" s="28">
        <f>_xlfn.XLOOKUP(ResourceEffects[[#This Row],[Resource Name]],ResourceNames,ResourceIds,"")</f>
        <v>5001</v>
      </c>
      <c r="U330" s="28">
        <f>_xlfn.XLOOKUP(ResourceEffects[[#This Row],[Event Type]],EventTypeNames,EventTypeIds,"")</f>
        <v>1</v>
      </c>
      <c r="V330" s="28">
        <f>IF(ResourceEffects[[#This Row],[Is Local]]="Yes",1,0)</f>
        <v>1</v>
      </c>
      <c r="W330" s="28">
        <f>IF(ResourceEffects[[#This Row],[Is Installed]]="Yes",1,0)</f>
        <v>0</v>
      </c>
      <c r="X330" s="28">
        <f>IF(ResourceEffects[[#This Row],[Status]]="Locked",1,0)</f>
        <v>0</v>
      </c>
      <c r="Y330" s="28">
        <f>IF(ResourceEffects[[#This Row],[event_type]]=1,0,1)</f>
        <v>0</v>
      </c>
      <c r="Z330" s="28">
        <f>IF(ResourceEffects[[#This Row],[Use Abundancies]]="Yes",1,0)</f>
        <v>0</v>
      </c>
      <c r="AA330" s="28">
        <f>ResourceEffects[[#This Row],[∆]]</f>
        <v>1</v>
      </c>
    </row>
    <row r="331" spans="1:27" hidden="1" x14ac:dyDescent="0.3">
      <c r="A331" s="32">
        <v>0</v>
      </c>
      <c r="B331" s="27" t="s">
        <v>188</v>
      </c>
      <c r="C331" s="26" t="s">
        <v>435</v>
      </c>
      <c r="D331" s="26">
        <v>1</v>
      </c>
      <c r="E331" s="51" t="s">
        <v>428</v>
      </c>
      <c r="F331" s="27" t="s">
        <v>332</v>
      </c>
      <c r="G331" s="26" t="str">
        <f>"No"</f>
        <v>No</v>
      </c>
      <c r="H331" s="26">
        <f>0</f>
        <v>0</v>
      </c>
      <c r="I331" s="26" t="str">
        <f>"Yes"</f>
        <v>Yes</v>
      </c>
      <c r="J331" s="26" t="str">
        <f>"No"</f>
        <v>No</v>
      </c>
      <c r="K331" s="26">
        <f>INT(ResourceEffects[[#This Row],[Time Factor]]*TimeInterval/60/60/24)</f>
        <v>0</v>
      </c>
      <c r="L331" s="26">
        <f>INT(ResourceEffects[[#This Row],[Time Factor]]*TimeInterval/60/60)-ResourceEffects[[#This Row],[Days]]*24</f>
        <v>0</v>
      </c>
      <c r="M331" s="26">
        <f>INT(ResourceEffects[[#This Row],[Time Factor]]*TimeInterval/60)-ResourceEffects[[#This Row],[Hours]]*60-ResourceEffects[[#This Row],[Days]]*60*24</f>
        <v>0</v>
      </c>
      <c r="N331" s="26">
        <f>ResourceEffects[[#This Row],[Time Factor]]*TimeInterval-ResourceEffects[[#This Row],[Min]]*60-ResourceEffects[[#This Row],[Hours]]*60*60-ResourceEffects[[#This Row],[Days]]*60*60*24</f>
        <v>0</v>
      </c>
      <c r="P331" s="28">
        <f ca="1">INT(RAND()*999999999)</f>
        <v>702306908</v>
      </c>
      <c r="Q331" s="28">
        <f>_xlfn.XLOOKUP(ResourceEffects[[#This Row],[Protocol Name]],ProtocolNamesCol,ProtocolIds,"")</f>
        <v>25901</v>
      </c>
      <c r="R331" s="28">
        <f>ResourceEffects[[#This Row],[Time Factor]]</f>
        <v>0</v>
      </c>
      <c r="S331" s="28">
        <f>ResourceEffects[[#This Row],[Drone ID]]</f>
        <v>0</v>
      </c>
      <c r="T331" s="28">
        <f>_xlfn.XLOOKUP(ResourceEffects[[#This Row],[Resource Name]],ResourceNames,ResourceIds,"")</f>
        <v>5011</v>
      </c>
      <c r="U331" s="28">
        <f>_xlfn.XLOOKUP(ResourceEffects[[#This Row],[Event Type]],EventTypeNames,EventTypeIds,"")</f>
        <v>1</v>
      </c>
      <c r="V331" s="28">
        <f>IF(ResourceEffects[[#This Row],[Is Local]]="Yes",1,0)</f>
        <v>1</v>
      </c>
      <c r="W331" s="28">
        <f>IF(ResourceEffects[[#This Row],[Is Installed]]="Yes",1,0)</f>
        <v>0</v>
      </c>
      <c r="X331" s="28">
        <f>IF(ResourceEffects[[#This Row],[Status]]="Locked",1,0)</f>
        <v>0</v>
      </c>
      <c r="Y331" s="28">
        <f>IF(ResourceEffects[[#This Row],[event_type]]=1,0,1)</f>
        <v>0</v>
      </c>
      <c r="Z331" s="28">
        <f>IF(ResourceEffects[[#This Row],[Use Abundancies]]="Yes",1,0)</f>
        <v>0</v>
      </c>
      <c r="AA331" s="28">
        <f>ResourceEffects[[#This Row],[∆]]</f>
        <v>1</v>
      </c>
    </row>
    <row r="332" spans="1:27" hidden="1" x14ac:dyDescent="0.3">
      <c r="A332" s="32">
        <v>0</v>
      </c>
      <c r="B332" s="27" t="s">
        <v>188</v>
      </c>
      <c r="C332" s="26" t="s">
        <v>435</v>
      </c>
      <c r="D332" s="26">
        <v>1</v>
      </c>
      <c r="E332" s="51" t="s">
        <v>428</v>
      </c>
      <c r="F332" s="27" t="s">
        <v>339</v>
      </c>
      <c r="G332" s="26" t="str">
        <f>"No"</f>
        <v>No</v>
      </c>
      <c r="H332" s="26">
        <f>0</f>
        <v>0</v>
      </c>
      <c r="I332" s="26" t="str">
        <f>"Yes"</f>
        <v>Yes</v>
      </c>
      <c r="J332" s="26" t="str">
        <f>"No"</f>
        <v>No</v>
      </c>
      <c r="K332" s="26">
        <f>INT(ResourceEffects[[#This Row],[Time Factor]]*TimeInterval/60/60/24)</f>
        <v>0</v>
      </c>
      <c r="L332" s="26">
        <f>INT(ResourceEffects[[#This Row],[Time Factor]]*TimeInterval/60/60)-ResourceEffects[[#This Row],[Days]]*24</f>
        <v>0</v>
      </c>
      <c r="M332" s="26">
        <f>INT(ResourceEffects[[#This Row],[Time Factor]]*TimeInterval/60)-ResourceEffects[[#This Row],[Hours]]*60-ResourceEffects[[#This Row],[Days]]*60*24</f>
        <v>0</v>
      </c>
      <c r="N332" s="26">
        <f>ResourceEffects[[#This Row],[Time Factor]]*TimeInterval-ResourceEffects[[#This Row],[Min]]*60-ResourceEffects[[#This Row],[Hours]]*60*60-ResourceEffects[[#This Row],[Days]]*60*60*24</f>
        <v>0</v>
      </c>
      <c r="P332" s="28">
        <f ca="1">INT(RAND()*999999999)</f>
        <v>570946487</v>
      </c>
      <c r="Q332" s="28">
        <f>_xlfn.XLOOKUP(ResourceEffects[[#This Row],[Protocol Name]],ProtocolNamesCol,ProtocolIds,"")</f>
        <v>25901</v>
      </c>
      <c r="R332" s="28">
        <f>ResourceEffects[[#This Row],[Time Factor]]</f>
        <v>0</v>
      </c>
      <c r="S332" s="28">
        <f>ResourceEffects[[#This Row],[Drone ID]]</f>
        <v>0</v>
      </c>
      <c r="T332" s="28">
        <f>_xlfn.XLOOKUP(ResourceEffects[[#This Row],[Resource Name]],ResourceNames,ResourceIds,"")</f>
        <v>5131</v>
      </c>
      <c r="U332" s="28">
        <f>_xlfn.XLOOKUP(ResourceEffects[[#This Row],[Event Type]],EventTypeNames,EventTypeIds,"")</f>
        <v>1</v>
      </c>
      <c r="V332" s="28">
        <f>IF(ResourceEffects[[#This Row],[Is Local]]="Yes",1,0)</f>
        <v>1</v>
      </c>
      <c r="W332" s="28">
        <f>IF(ResourceEffects[[#This Row],[Is Installed]]="Yes",1,0)</f>
        <v>0</v>
      </c>
      <c r="X332" s="28">
        <f>IF(ResourceEffects[[#This Row],[Status]]="Locked",1,0)</f>
        <v>0</v>
      </c>
      <c r="Y332" s="28">
        <f>IF(ResourceEffects[[#This Row],[event_type]]=1,0,1)</f>
        <v>0</v>
      </c>
      <c r="Z332" s="28">
        <f>IF(ResourceEffects[[#This Row],[Use Abundancies]]="Yes",1,0)</f>
        <v>0</v>
      </c>
      <c r="AA332" s="28">
        <f>ResourceEffects[[#This Row],[∆]]</f>
        <v>1</v>
      </c>
    </row>
    <row r="333" spans="1:27" hidden="1" x14ac:dyDescent="0.3">
      <c r="A333" s="32">
        <v>0</v>
      </c>
      <c r="B333" s="27" t="s">
        <v>188</v>
      </c>
      <c r="C333" s="26" t="s">
        <v>435</v>
      </c>
      <c r="D333" s="26">
        <v>1</v>
      </c>
      <c r="E333" s="51" t="s">
        <v>428</v>
      </c>
      <c r="F333" s="27" t="s">
        <v>341</v>
      </c>
      <c r="G333" s="26" t="str">
        <f>"No"</f>
        <v>No</v>
      </c>
      <c r="H333" s="26">
        <f>0</f>
        <v>0</v>
      </c>
      <c r="I333" s="26" t="str">
        <f>"Yes"</f>
        <v>Yes</v>
      </c>
      <c r="J333" s="26" t="str">
        <f>"No"</f>
        <v>No</v>
      </c>
      <c r="K333" s="26">
        <f>INT(ResourceEffects[[#This Row],[Time Factor]]*TimeInterval/60/60/24)</f>
        <v>0</v>
      </c>
      <c r="L333" s="26">
        <f>INT(ResourceEffects[[#This Row],[Time Factor]]*TimeInterval/60/60)-ResourceEffects[[#This Row],[Days]]*24</f>
        <v>0</v>
      </c>
      <c r="M333" s="26">
        <f>INT(ResourceEffects[[#This Row],[Time Factor]]*TimeInterval/60)-ResourceEffects[[#This Row],[Hours]]*60-ResourceEffects[[#This Row],[Days]]*60*24</f>
        <v>0</v>
      </c>
      <c r="N333" s="26">
        <f>ResourceEffects[[#This Row],[Time Factor]]*TimeInterval-ResourceEffects[[#This Row],[Min]]*60-ResourceEffects[[#This Row],[Hours]]*60*60-ResourceEffects[[#This Row],[Days]]*60*60*24</f>
        <v>0</v>
      </c>
      <c r="P333" s="28">
        <f ca="1">INT(RAND()*999999999)</f>
        <v>485804981</v>
      </c>
      <c r="Q333" s="28">
        <f>_xlfn.XLOOKUP(ResourceEffects[[#This Row],[Protocol Name]],ProtocolNamesCol,ProtocolIds,"")</f>
        <v>25901</v>
      </c>
      <c r="R333" s="28">
        <f>ResourceEffects[[#This Row],[Time Factor]]</f>
        <v>0</v>
      </c>
      <c r="S333" s="28">
        <f>ResourceEffects[[#This Row],[Drone ID]]</f>
        <v>0</v>
      </c>
      <c r="T333" s="28">
        <f>_xlfn.XLOOKUP(ResourceEffects[[#This Row],[Resource Name]],ResourceNames,ResourceIds,"")</f>
        <v>5201</v>
      </c>
      <c r="U333" s="28">
        <f>_xlfn.XLOOKUP(ResourceEffects[[#This Row],[Event Type]],EventTypeNames,EventTypeIds,"")</f>
        <v>1</v>
      </c>
      <c r="V333" s="28">
        <f>IF(ResourceEffects[[#This Row],[Is Local]]="Yes",1,0)</f>
        <v>1</v>
      </c>
      <c r="W333" s="28">
        <f>IF(ResourceEffects[[#This Row],[Is Installed]]="Yes",1,0)</f>
        <v>0</v>
      </c>
      <c r="X333" s="28">
        <f>IF(ResourceEffects[[#This Row],[Status]]="Locked",1,0)</f>
        <v>0</v>
      </c>
      <c r="Y333" s="28">
        <f>IF(ResourceEffects[[#This Row],[event_type]]=1,0,1)</f>
        <v>0</v>
      </c>
      <c r="Z333" s="28">
        <f>IF(ResourceEffects[[#This Row],[Use Abundancies]]="Yes",1,0)</f>
        <v>0</v>
      </c>
      <c r="AA333" s="28">
        <f>ResourceEffects[[#This Row],[∆]]</f>
        <v>1</v>
      </c>
    </row>
    <row r="334" spans="1:27" hidden="1" x14ac:dyDescent="0.3">
      <c r="A334" s="32">
        <v>0</v>
      </c>
      <c r="B334" s="27" t="s">
        <v>188</v>
      </c>
      <c r="C334" s="26" t="s">
        <v>435</v>
      </c>
      <c r="D334" s="26">
        <v>1</v>
      </c>
      <c r="E334" s="51" t="s">
        <v>428</v>
      </c>
      <c r="F334" s="27" t="s">
        <v>343</v>
      </c>
      <c r="G334" s="26" t="str">
        <f>"No"</f>
        <v>No</v>
      </c>
      <c r="H334" s="26">
        <f>0</f>
        <v>0</v>
      </c>
      <c r="I334" s="26" t="str">
        <f>"Yes"</f>
        <v>Yes</v>
      </c>
      <c r="J334" s="26" t="str">
        <f>"No"</f>
        <v>No</v>
      </c>
      <c r="K334" s="26">
        <f>INT(ResourceEffects[[#This Row],[Time Factor]]*TimeInterval/60/60/24)</f>
        <v>0</v>
      </c>
      <c r="L334" s="26">
        <f>INT(ResourceEffects[[#This Row],[Time Factor]]*TimeInterval/60/60)-ResourceEffects[[#This Row],[Days]]*24</f>
        <v>0</v>
      </c>
      <c r="M334" s="26">
        <f>INT(ResourceEffects[[#This Row],[Time Factor]]*TimeInterval/60)-ResourceEffects[[#This Row],[Hours]]*60-ResourceEffects[[#This Row],[Days]]*60*24</f>
        <v>0</v>
      </c>
      <c r="N334" s="26">
        <f>ResourceEffects[[#This Row],[Time Factor]]*TimeInterval-ResourceEffects[[#This Row],[Min]]*60-ResourceEffects[[#This Row],[Hours]]*60*60-ResourceEffects[[#This Row],[Days]]*60*60*24</f>
        <v>0</v>
      </c>
      <c r="P334" s="28">
        <f ca="1">INT(RAND()*999999999)</f>
        <v>977760082</v>
      </c>
      <c r="Q334" s="28">
        <f>_xlfn.XLOOKUP(ResourceEffects[[#This Row],[Protocol Name]],ProtocolNamesCol,ProtocolIds,"")</f>
        <v>25901</v>
      </c>
      <c r="R334" s="28">
        <f>ResourceEffects[[#This Row],[Time Factor]]</f>
        <v>0</v>
      </c>
      <c r="S334" s="28">
        <f>ResourceEffects[[#This Row],[Drone ID]]</f>
        <v>0</v>
      </c>
      <c r="T334" s="28">
        <f>_xlfn.XLOOKUP(ResourceEffects[[#This Row],[Resource Name]],ResourceNames,ResourceIds,"")</f>
        <v>5211</v>
      </c>
      <c r="U334" s="28">
        <f>_xlfn.XLOOKUP(ResourceEffects[[#This Row],[Event Type]],EventTypeNames,EventTypeIds,"")</f>
        <v>1</v>
      </c>
      <c r="V334" s="28">
        <f>IF(ResourceEffects[[#This Row],[Is Local]]="Yes",1,0)</f>
        <v>1</v>
      </c>
      <c r="W334" s="28">
        <f>IF(ResourceEffects[[#This Row],[Is Installed]]="Yes",1,0)</f>
        <v>0</v>
      </c>
      <c r="X334" s="28">
        <f>IF(ResourceEffects[[#This Row],[Status]]="Locked",1,0)</f>
        <v>0</v>
      </c>
      <c r="Y334" s="28">
        <f>IF(ResourceEffects[[#This Row],[event_type]]=1,0,1)</f>
        <v>0</v>
      </c>
      <c r="Z334" s="28">
        <f>IF(ResourceEffects[[#This Row],[Use Abundancies]]="Yes",1,0)</f>
        <v>0</v>
      </c>
      <c r="AA334" s="28">
        <f>ResourceEffects[[#This Row],[∆]]</f>
        <v>1</v>
      </c>
    </row>
    <row r="335" spans="1:27" hidden="1" x14ac:dyDescent="0.3">
      <c r="A335" s="32">
        <v>0</v>
      </c>
      <c r="B335" s="27" t="s">
        <v>188</v>
      </c>
      <c r="C335" s="26" t="s">
        <v>435</v>
      </c>
      <c r="D335" s="26">
        <v>1</v>
      </c>
      <c r="E335" s="51" t="s">
        <v>428</v>
      </c>
      <c r="F335" s="27" t="s">
        <v>363</v>
      </c>
      <c r="G335" s="26" t="str">
        <f>"No"</f>
        <v>No</v>
      </c>
      <c r="H335" s="26">
        <f>0</f>
        <v>0</v>
      </c>
      <c r="I335" s="26" t="str">
        <f>"Yes"</f>
        <v>Yes</v>
      </c>
      <c r="J335" s="26" t="str">
        <f>"No"</f>
        <v>No</v>
      </c>
      <c r="K335" s="26">
        <f>INT(ResourceEffects[[#This Row],[Time Factor]]*TimeInterval/60/60/24)</f>
        <v>0</v>
      </c>
      <c r="L335" s="26">
        <f>INT(ResourceEffects[[#This Row],[Time Factor]]*TimeInterval/60/60)-ResourceEffects[[#This Row],[Days]]*24</f>
        <v>0</v>
      </c>
      <c r="M335" s="26">
        <f>INT(ResourceEffects[[#This Row],[Time Factor]]*TimeInterval/60)-ResourceEffects[[#This Row],[Hours]]*60-ResourceEffects[[#This Row],[Days]]*60*24</f>
        <v>0</v>
      </c>
      <c r="N335" s="26">
        <f>ResourceEffects[[#This Row],[Time Factor]]*TimeInterval-ResourceEffects[[#This Row],[Min]]*60-ResourceEffects[[#This Row],[Hours]]*60*60-ResourceEffects[[#This Row],[Days]]*60*60*24</f>
        <v>0</v>
      </c>
      <c r="P335" s="28">
        <f ca="1">INT(RAND()*999999999)</f>
        <v>941079083</v>
      </c>
      <c r="Q335" s="28">
        <f>_xlfn.XLOOKUP(ResourceEffects[[#This Row],[Protocol Name]],ProtocolNamesCol,ProtocolIds,"")</f>
        <v>25901</v>
      </c>
      <c r="R335" s="28">
        <f>ResourceEffects[[#This Row],[Time Factor]]</f>
        <v>0</v>
      </c>
      <c r="S335" s="28">
        <f>ResourceEffects[[#This Row],[Drone ID]]</f>
        <v>0</v>
      </c>
      <c r="T335" s="28">
        <f>_xlfn.XLOOKUP(ResourceEffects[[#This Row],[Resource Name]],ResourceNames,ResourceIds,"")</f>
        <v>5501</v>
      </c>
      <c r="U335" s="28">
        <f>_xlfn.XLOOKUP(ResourceEffects[[#This Row],[Event Type]],EventTypeNames,EventTypeIds,"")</f>
        <v>1</v>
      </c>
      <c r="V335" s="28">
        <f>IF(ResourceEffects[[#This Row],[Is Local]]="Yes",1,0)</f>
        <v>1</v>
      </c>
      <c r="W335" s="28">
        <f>IF(ResourceEffects[[#This Row],[Is Installed]]="Yes",1,0)</f>
        <v>0</v>
      </c>
      <c r="X335" s="28">
        <f>IF(ResourceEffects[[#This Row],[Status]]="Locked",1,0)</f>
        <v>0</v>
      </c>
      <c r="Y335" s="28">
        <f>IF(ResourceEffects[[#This Row],[event_type]]=1,0,1)</f>
        <v>0</v>
      </c>
      <c r="Z335" s="28">
        <f>IF(ResourceEffects[[#This Row],[Use Abundancies]]="Yes",1,0)</f>
        <v>0</v>
      </c>
      <c r="AA335" s="28">
        <f>ResourceEffects[[#This Row],[∆]]</f>
        <v>1</v>
      </c>
    </row>
    <row r="336" spans="1:27" hidden="1" x14ac:dyDescent="0.3">
      <c r="A336" s="32">
        <v>0</v>
      </c>
      <c r="B336" s="27" t="s">
        <v>36</v>
      </c>
      <c r="C336" s="26" t="s">
        <v>435</v>
      </c>
      <c r="D336" s="26">
        <v>1</v>
      </c>
      <c r="E336" s="51" t="s">
        <v>428</v>
      </c>
      <c r="F336" s="27" t="s">
        <v>216</v>
      </c>
      <c r="G336" s="26" t="str">
        <f>"No"</f>
        <v>No</v>
      </c>
      <c r="H336" s="26">
        <f>0</f>
        <v>0</v>
      </c>
      <c r="I336" s="26" t="str">
        <f>"Yes"</f>
        <v>Yes</v>
      </c>
      <c r="J336" s="26" t="str">
        <f>"No"</f>
        <v>No</v>
      </c>
      <c r="K336" s="26">
        <f>INT(ResourceEffects[[#This Row],[Time Factor]]*TimeInterval/60/60/24)</f>
        <v>0</v>
      </c>
      <c r="L336" s="26">
        <f>INT(ResourceEffects[[#This Row],[Time Factor]]*TimeInterval/60/60)-ResourceEffects[[#This Row],[Days]]*24</f>
        <v>0</v>
      </c>
      <c r="M336" s="26">
        <f>INT(ResourceEffects[[#This Row],[Time Factor]]*TimeInterval/60)-ResourceEffects[[#This Row],[Hours]]*60-ResourceEffects[[#This Row],[Days]]*60*24</f>
        <v>0</v>
      </c>
      <c r="N336" s="26">
        <f>ResourceEffects[[#This Row],[Time Factor]]*TimeInterval-ResourceEffects[[#This Row],[Min]]*60-ResourceEffects[[#This Row],[Hours]]*60*60-ResourceEffects[[#This Row],[Days]]*60*60*24</f>
        <v>0</v>
      </c>
      <c r="P336" s="28">
        <f ca="1">INT(RAND()*999999999)</f>
        <v>894239007</v>
      </c>
      <c r="Q336" s="28" t="str">
        <f>_xlfn.XLOOKUP(ResourceEffects[[#This Row],[Protocol Name]],ProtocolNamesCol,ProtocolIds,"")</f>
        <v/>
      </c>
      <c r="R336" s="28">
        <f>ResourceEffects[[#This Row],[Time Factor]]</f>
        <v>0</v>
      </c>
      <c r="S336" s="28">
        <f>ResourceEffects[[#This Row],[Drone ID]]</f>
        <v>0</v>
      </c>
      <c r="T336" s="28">
        <f>_xlfn.XLOOKUP(ResourceEffects[[#This Row],[Resource Name]],ResourceNames,ResourceIds,"")</f>
        <v>1210</v>
      </c>
      <c r="U336" s="28">
        <f>_xlfn.XLOOKUP(ResourceEffects[[#This Row],[Event Type]],EventTypeNames,EventTypeIds,"")</f>
        <v>1</v>
      </c>
      <c r="V336" s="28">
        <f>IF(ResourceEffects[[#This Row],[Is Local]]="Yes",1,0)</f>
        <v>1</v>
      </c>
      <c r="W336" s="28">
        <f>IF(ResourceEffects[[#This Row],[Is Installed]]="Yes",1,0)</f>
        <v>0</v>
      </c>
      <c r="X336" s="28">
        <f>IF(ResourceEffects[[#This Row],[Status]]="Locked",1,0)</f>
        <v>0</v>
      </c>
      <c r="Y336" s="28">
        <f>IF(ResourceEffects[[#This Row],[event_type]]=1,0,1)</f>
        <v>0</v>
      </c>
      <c r="Z336" s="28">
        <f>IF(ResourceEffects[[#This Row],[Use Abundancies]]="Yes",1,0)</f>
        <v>0</v>
      </c>
      <c r="AA336" s="28">
        <f>ResourceEffects[[#This Row],[∆]]</f>
        <v>1</v>
      </c>
    </row>
  </sheetData>
  <sheetProtection formatCells="0" formatColumns="0" formatRows="0" insertColumns="0" insertRows="0" insertHyperlinks="0" deleteColumns="0" deleteRows="0" sort="0" autoFilter="0" pivotTables="0"/>
  <mergeCells count="3">
    <mergeCell ref="A2:N2"/>
    <mergeCell ref="P2:AA2"/>
    <mergeCell ref="A1:B1"/>
  </mergeCells>
  <phoneticPr fontId="6" type="noConversion"/>
  <conditionalFormatting sqref="E1 E3:E1048576">
    <cfRule type="cellIs" dxfId="1164" priority="1172" operator="equal">
      <formula>"Unlocked"</formula>
    </cfRule>
    <cfRule type="cellIs" dxfId="1163" priority="1173" operator="equal">
      <formula>"Locked"</formula>
    </cfRule>
  </conditionalFormatting>
  <conditionalFormatting sqref="F1 F3:F1048576">
    <cfRule type="containsText" dxfId="1162" priority="1171" operator="containsText" text="Param">
      <formula>NOT(ISERROR(SEARCH("Param",F1)))</formula>
    </cfRule>
  </conditionalFormatting>
  <conditionalFormatting sqref="H4:H336">
    <cfRule type="cellIs" dxfId="1161" priority="1170" operator="lessThan">
      <formula>0</formula>
    </cfRule>
  </conditionalFormatting>
  <conditionalFormatting sqref="C4:C336">
    <cfRule type="containsText" dxfId="1160" priority="1168" operator="containsText" text="Dec">
      <formula>NOT(ISERROR(SEARCH("Dec",C4)))</formula>
    </cfRule>
    <cfRule type="containsText" dxfId="1159" priority="1169" operator="containsText" text="Inc">
      <formula>NOT(ISERROR(SEARCH("Inc",C4)))</formula>
    </cfRule>
  </conditionalFormatting>
  <conditionalFormatting sqref="E239">
    <cfRule type="cellIs" dxfId="1158" priority="1158" operator="equal">
      <formula>"Unlocked"</formula>
    </cfRule>
    <cfRule type="cellIs" dxfId="1157" priority="1159" operator="equal">
      <formula>"Locked"</formula>
    </cfRule>
  </conditionalFormatting>
  <conditionalFormatting sqref="F239">
    <cfRule type="containsText" dxfId="1156" priority="1157" operator="containsText" text="Param">
      <formula>NOT(ISERROR(SEARCH("Param",F239)))</formula>
    </cfRule>
  </conditionalFormatting>
  <conditionalFormatting sqref="H239">
    <cfRule type="cellIs" dxfId="1155" priority="1156" operator="lessThan">
      <formula>0</formula>
    </cfRule>
  </conditionalFormatting>
  <conditionalFormatting sqref="C239">
    <cfRule type="containsText" dxfId="1154" priority="1154" operator="containsText" text="Dec">
      <formula>NOT(ISERROR(SEARCH("Dec",C239)))</formula>
    </cfRule>
    <cfRule type="containsText" dxfId="1153" priority="1155" operator="containsText" text="Inc">
      <formula>NOT(ISERROR(SEARCH("Inc",C239)))</formula>
    </cfRule>
  </conditionalFormatting>
  <conditionalFormatting sqref="E240">
    <cfRule type="cellIs" dxfId="1152" priority="1152" operator="equal">
      <formula>"Unlocked"</formula>
    </cfRule>
    <cfRule type="cellIs" dxfId="1151" priority="1153" operator="equal">
      <formula>"Locked"</formula>
    </cfRule>
  </conditionalFormatting>
  <conditionalFormatting sqref="F240">
    <cfRule type="containsText" dxfId="1150" priority="1151" operator="containsText" text="Param">
      <formula>NOT(ISERROR(SEARCH("Param",F240)))</formula>
    </cfRule>
  </conditionalFormatting>
  <conditionalFormatting sqref="H240">
    <cfRule type="cellIs" dxfId="1149" priority="1150" operator="lessThan">
      <formula>0</formula>
    </cfRule>
  </conditionalFormatting>
  <conditionalFormatting sqref="C240">
    <cfRule type="containsText" dxfId="1148" priority="1148" operator="containsText" text="Dec">
      <formula>NOT(ISERROR(SEARCH("Dec",C240)))</formula>
    </cfRule>
    <cfRule type="containsText" dxfId="1147" priority="1149" operator="containsText" text="Inc">
      <formula>NOT(ISERROR(SEARCH("Inc",C240)))</formula>
    </cfRule>
  </conditionalFormatting>
  <conditionalFormatting sqref="E241">
    <cfRule type="cellIs" dxfId="1146" priority="1146" operator="equal">
      <formula>"Unlocked"</formula>
    </cfRule>
    <cfRule type="cellIs" dxfId="1145" priority="1147" operator="equal">
      <formula>"Locked"</formula>
    </cfRule>
  </conditionalFormatting>
  <conditionalFormatting sqref="F241">
    <cfRule type="containsText" dxfId="1144" priority="1145" operator="containsText" text="Param">
      <formula>NOT(ISERROR(SEARCH("Param",F241)))</formula>
    </cfRule>
  </conditionalFormatting>
  <conditionalFormatting sqref="H241">
    <cfRule type="cellIs" dxfId="1143" priority="1144" operator="lessThan">
      <formula>0</formula>
    </cfRule>
  </conditionalFormatting>
  <conditionalFormatting sqref="C241">
    <cfRule type="containsText" dxfId="1142" priority="1142" operator="containsText" text="Dec">
      <formula>NOT(ISERROR(SEARCH("Dec",C241)))</formula>
    </cfRule>
    <cfRule type="containsText" dxfId="1141" priority="1143" operator="containsText" text="Inc">
      <formula>NOT(ISERROR(SEARCH("Inc",C241)))</formula>
    </cfRule>
  </conditionalFormatting>
  <conditionalFormatting sqref="P4:P336">
    <cfRule type="duplicateValues" dxfId="1140" priority="1277"/>
  </conditionalFormatting>
  <conditionalFormatting sqref="E242:E246">
    <cfRule type="cellIs" dxfId="1139" priority="1139" operator="equal">
      <formula>"Unlocked"</formula>
    </cfRule>
    <cfRule type="cellIs" dxfId="1138" priority="1140" operator="equal">
      <formula>"Locked"</formula>
    </cfRule>
  </conditionalFormatting>
  <conditionalFormatting sqref="F242:F246">
    <cfRule type="containsText" dxfId="1137" priority="1138" operator="containsText" text="Param">
      <formula>NOT(ISERROR(SEARCH("Param",F242)))</formula>
    </cfRule>
  </conditionalFormatting>
  <conditionalFormatting sqref="H242:H246">
    <cfRule type="cellIs" dxfId="1136" priority="1137" operator="lessThan">
      <formula>0</formula>
    </cfRule>
  </conditionalFormatting>
  <conditionalFormatting sqref="C242:C246">
    <cfRule type="containsText" dxfId="1135" priority="1135" operator="containsText" text="Dec">
      <formula>NOT(ISERROR(SEARCH("Dec",C242)))</formula>
    </cfRule>
    <cfRule type="containsText" dxfId="1134" priority="1136" operator="containsText" text="Inc">
      <formula>NOT(ISERROR(SEARCH("Inc",C242)))</formula>
    </cfRule>
  </conditionalFormatting>
  <conditionalFormatting sqref="E247:E251">
    <cfRule type="cellIs" dxfId="1133" priority="1133" operator="equal">
      <formula>"Unlocked"</formula>
    </cfRule>
    <cfRule type="cellIs" dxfId="1132" priority="1134" operator="equal">
      <formula>"Locked"</formula>
    </cfRule>
  </conditionalFormatting>
  <conditionalFormatting sqref="F247:F251">
    <cfRule type="containsText" dxfId="1131" priority="1132" operator="containsText" text="Param">
      <formula>NOT(ISERROR(SEARCH("Param",F247)))</formula>
    </cfRule>
  </conditionalFormatting>
  <conditionalFormatting sqref="H247:H251">
    <cfRule type="cellIs" dxfId="1130" priority="1131" operator="lessThan">
      <formula>0</formula>
    </cfRule>
  </conditionalFormatting>
  <conditionalFormatting sqref="C247:C251">
    <cfRule type="containsText" dxfId="1129" priority="1129" operator="containsText" text="Dec">
      <formula>NOT(ISERROR(SEARCH("Dec",C247)))</formula>
    </cfRule>
    <cfRule type="containsText" dxfId="1128" priority="1130" operator="containsText" text="Inc">
      <formula>NOT(ISERROR(SEARCH("Inc",C247)))</formula>
    </cfRule>
  </conditionalFormatting>
  <conditionalFormatting sqref="E247:E251">
    <cfRule type="cellIs" dxfId="1127" priority="1127" operator="equal">
      <formula>"Unlocked"</formula>
    </cfRule>
    <cfRule type="cellIs" dxfId="1126" priority="1128" operator="equal">
      <formula>"Locked"</formula>
    </cfRule>
  </conditionalFormatting>
  <conditionalFormatting sqref="F247:F251">
    <cfRule type="containsText" dxfId="1125" priority="1126" operator="containsText" text="Param">
      <formula>NOT(ISERROR(SEARCH("Param",F247)))</formula>
    </cfRule>
  </conditionalFormatting>
  <conditionalFormatting sqref="H247:H251">
    <cfRule type="cellIs" dxfId="1124" priority="1125" operator="lessThan">
      <formula>0</formula>
    </cfRule>
  </conditionalFormatting>
  <conditionalFormatting sqref="C247:C251">
    <cfRule type="containsText" dxfId="1123" priority="1123" operator="containsText" text="Dec">
      <formula>NOT(ISERROR(SEARCH("Dec",C247)))</formula>
    </cfRule>
    <cfRule type="containsText" dxfId="1122" priority="1124" operator="containsText" text="Inc">
      <formula>NOT(ISERROR(SEARCH("Inc",C247)))</formula>
    </cfRule>
  </conditionalFormatting>
  <conditionalFormatting sqref="E252:E256">
    <cfRule type="cellIs" dxfId="1121" priority="1121" operator="equal">
      <formula>"Unlocked"</formula>
    </cfRule>
    <cfRule type="cellIs" dxfId="1120" priority="1122" operator="equal">
      <formula>"Locked"</formula>
    </cfRule>
  </conditionalFormatting>
  <conditionalFormatting sqref="F252:F256">
    <cfRule type="containsText" dxfId="1119" priority="1120" operator="containsText" text="Param">
      <formula>NOT(ISERROR(SEARCH("Param",F252)))</formula>
    </cfRule>
  </conditionalFormatting>
  <conditionalFormatting sqref="H252:H256">
    <cfRule type="cellIs" dxfId="1118" priority="1119" operator="lessThan">
      <formula>0</formula>
    </cfRule>
  </conditionalFormatting>
  <conditionalFormatting sqref="C252:C256">
    <cfRule type="containsText" dxfId="1117" priority="1117" operator="containsText" text="Dec">
      <formula>NOT(ISERROR(SEARCH("Dec",C252)))</formula>
    </cfRule>
    <cfRule type="containsText" dxfId="1116" priority="1118" operator="containsText" text="Inc">
      <formula>NOT(ISERROR(SEARCH("Inc",C252)))</formula>
    </cfRule>
  </conditionalFormatting>
  <conditionalFormatting sqref="E252:E256">
    <cfRule type="cellIs" dxfId="1115" priority="1115" operator="equal">
      <formula>"Unlocked"</formula>
    </cfRule>
    <cfRule type="cellIs" dxfId="1114" priority="1116" operator="equal">
      <formula>"Locked"</formula>
    </cfRule>
  </conditionalFormatting>
  <conditionalFormatting sqref="F252:F256">
    <cfRule type="containsText" dxfId="1113" priority="1114" operator="containsText" text="Param">
      <formula>NOT(ISERROR(SEARCH("Param",F252)))</formula>
    </cfRule>
  </conditionalFormatting>
  <conditionalFormatting sqref="H252:H256">
    <cfRule type="cellIs" dxfId="1112" priority="1113" operator="lessThan">
      <formula>0</formula>
    </cfRule>
  </conditionalFormatting>
  <conditionalFormatting sqref="C252:C256">
    <cfRule type="containsText" dxfId="1111" priority="1111" operator="containsText" text="Dec">
      <formula>NOT(ISERROR(SEARCH("Dec",C252)))</formula>
    </cfRule>
    <cfRule type="containsText" dxfId="1110" priority="1112" operator="containsText" text="Inc">
      <formula>NOT(ISERROR(SEARCH("Inc",C252)))</formula>
    </cfRule>
  </conditionalFormatting>
  <conditionalFormatting sqref="E252:E256">
    <cfRule type="cellIs" dxfId="1109" priority="1109" operator="equal">
      <formula>"Unlocked"</formula>
    </cfRule>
    <cfRule type="cellIs" dxfId="1108" priority="1110" operator="equal">
      <formula>"Locked"</formula>
    </cfRule>
  </conditionalFormatting>
  <conditionalFormatting sqref="F252:F256">
    <cfRule type="containsText" dxfId="1107" priority="1108" operator="containsText" text="Param">
      <formula>NOT(ISERROR(SEARCH("Param",F252)))</formula>
    </cfRule>
  </conditionalFormatting>
  <conditionalFormatting sqref="H252:H256">
    <cfRule type="cellIs" dxfId="1106" priority="1107" operator="lessThan">
      <formula>0</formula>
    </cfRule>
  </conditionalFormatting>
  <conditionalFormatting sqref="C252:C256">
    <cfRule type="containsText" dxfId="1105" priority="1105" operator="containsText" text="Dec">
      <formula>NOT(ISERROR(SEARCH("Dec",C252)))</formula>
    </cfRule>
    <cfRule type="containsText" dxfId="1104" priority="1106" operator="containsText" text="Inc">
      <formula>NOT(ISERROR(SEARCH("Inc",C252)))</formula>
    </cfRule>
  </conditionalFormatting>
  <conditionalFormatting sqref="E257:E261">
    <cfRule type="cellIs" dxfId="1103" priority="1103" operator="equal">
      <formula>"Unlocked"</formula>
    </cfRule>
    <cfRule type="cellIs" dxfId="1102" priority="1104" operator="equal">
      <formula>"Locked"</formula>
    </cfRule>
  </conditionalFormatting>
  <conditionalFormatting sqref="F257:F261">
    <cfRule type="containsText" dxfId="1101" priority="1102" operator="containsText" text="Param">
      <formula>NOT(ISERROR(SEARCH("Param",F257)))</formula>
    </cfRule>
  </conditionalFormatting>
  <conditionalFormatting sqref="H257:H261">
    <cfRule type="cellIs" dxfId="1100" priority="1101" operator="lessThan">
      <formula>0</formula>
    </cfRule>
  </conditionalFormatting>
  <conditionalFormatting sqref="C257:C261">
    <cfRule type="containsText" dxfId="1099" priority="1099" operator="containsText" text="Dec">
      <formula>NOT(ISERROR(SEARCH("Dec",C257)))</formula>
    </cfRule>
    <cfRule type="containsText" dxfId="1098" priority="1100" operator="containsText" text="Inc">
      <formula>NOT(ISERROR(SEARCH("Inc",C257)))</formula>
    </cfRule>
  </conditionalFormatting>
  <conditionalFormatting sqref="E257:E261">
    <cfRule type="cellIs" dxfId="1097" priority="1097" operator="equal">
      <formula>"Unlocked"</formula>
    </cfRule>
    <cfRule type="cellIs" dxfId="1096" priority="1098" operator="equal">
      <formula>"Locked"</formula>
    </cfRule>
  </conditionalFormatting>
  <conditionalFormatting sqref="F257:F261">
    <cfRule type="containsText" dxfId="1095" priority="1096" operator="containsText" text="Param">
      <formula>NOT(ISERROR(SEARCH("Param",F257)))</formula>
    </cfRule>
  </conditionalFormatting>
  <conditionalFormatting sqref="H257:H261">
    <cfRule type="cellIs" dxfId="1094" priority="1095" operator="lessThan">
      <formula>0</formula>
    </cfRule>
  </conditionalFormatting>
  <conditionalFormatting sqref="C257:C261">
    <cfRule type="containsText" dxfId="1093" priority="1093" operator="containsText" text="Dec">
      <formula>NOT(ISERROR(SEARCH("Dec",C257)))</formula>
    </cfRule>
    <cfRule type="containsText" dxfId="1092" priority="1094" operator="containsText" text="Inc">
      <formula>NOT(ISERROR(SEARCH("Inc",C257)))</formula>
    </cfRule>
  </conditionalFormatting>
  <conditionalFormatting sqref="E257:E261">
    <cfRule type="cellIs" dxfId="1091" priority="1091" operator="equal">
      <formula>"Unlocked"</formula>
    </cfRule>
    <cfRule type="cellIs" dxfId="1090" priority="1092" operator="equal">
      <formula>"Locked"</formula>
    </cfRule>
  </conditionalFormatting>
  <conditionalFormatting sqref="F257:F261">
    <cfRule type="containsText" dxfId="1089" priority="1090" operator="containsText" text="Param">
      <formula>NOT(ISERROR(SEARCH("Param",F257)))</formula>
    </cfRule>
  </conditionalFormatting>
  <conditionalFormatting sqref="H257:H261">
    <cfRule type="cellIs" dxfId="1088" priority="1089" operator="lessThan">
      <formula>0</formula>
    </cfRule>
  </conditionalFormatting>
  <conditionalFormatting sqref="C257:C261">
    <cfRule type="containsText" dxfId="1087" priority="1087" operator="containsText" text="Dec">
      <formula>NOT(ISERROR(SEARCH("Dec",C257)))</formula>
    </cfRule>
    <cfRule type="containsText" dxfId="1086" priority="1088" operator="containsText" text="Inc">
      <formula>NOT(ISERROR(SEARCH("Inc",C257)))</formula>
    </cfRule>
  </conditionalFormatting>
  <conditionalFormatting sqref="E257:E261">
    <cfRule type="cellIs" dxfId="1085" priority="1085" operator="equal">
      <formula>"Unlocked"</formula>
    </cfRule>
    <cfRule type="cellIs" dxfId="1084" priority="1086" operator="equal">
      <formula>"Locked"</formula>
    </cfRule>
  </conditionalFormatting>
  <conditionalFormatting sqref="F257:F261">
    <cfRule type="containsText" dxfId="1083" priority="1084" operator="containsText" text="Param">
      <formula>NOT(ISERROR(SEARCH("Param",F257)))</formula>
    </cfRule>
  </conditionalFormatting>
  <conditionalFormatting sqref="H257:H261">
    <cfRule type="cellIs" dxfId="1082" priority="1083" operator="lessThan">
      <formula>0</formula>
    </cfRule>
  </conditionalFormatting>
  <conditionalFormatting sqref="C257:C261">
    <cfRule type="containsText" dxfId="1081" priority="1081" operator="containsText" text="Dec">
      <formula>NOT(ISERROR(SEARCH("Dec",C257)))</formula>
    </cfRule>
    <cfRule type="containsText" dxfId="1080" priority="1082" operator="containsText" text="Inc">
      <formula>NOT(ISERROR(SEARCH("Inc",C257)))</formula>
    </cfRule>
  </conditionalFormatting>
  <conditionalFormatting sqref="E262:E266">
    <cfRule type="cellIs" dxfId="1079" priority="1079" operator="equal">
      <formula>"Unlocked"</formula>
    </cfRule>
    <cfRule type="cellIs" dxfId="1078" priority="1080" operator="equal">
      <formula>"Locked"</formula>
    </cfRule>
  </conditionalFormatting>
  <conditionalFormatting sqref="F262:F266">
    <cfRule type="containsText" dxfId="1077" priority="1078" operator="containsText" text="Param">
      <formula>NOT(ISERROR(SEARCH("Param",F262)))</formula>
    </cfRule>
  </conditionalFormatting>
  <conditionalFormatting sqref="H262:H266">
    <cfRule type="cellIs" dxfId="1076" priority="1077" operator="lessThan">
      <formula>0</formula>
    </cfRule>
  </conditionalFormatting>
  <conditionalFormatting sqref="C262:C266">
    <cfRule type="containsText" dxfId="1075" priority="1075" operator="containsText" text="Dec">
      <formula>NOT(ISERROR(SEARCH("Dec",C262)))</formula>
    </cfRule>
    <cfRule type="containsText" dxfId="1074" priority="1076" operator="containsText" text="Inc">
      <formula>NOT(ISERROR(SEARCH("Inc",C262)))</formula>
    </cfRule>
  </conditionalFormatting>
  <conditionalFormatting sqref="E262:E266">
    <cfRule type="cellIs" dxfId="1073" priority="1073" operator="equal">
      <formula>"Unlocked"</formula>
    </cfRule>
    <cfRule type="cellIs" dxfId="1072" priority="1074" operator="equal">
      <formula>"Locked"</formula>
    </cfRule>
  </conditionalFormatting>
  <conditionalFormatting sqref="F262:F266">
    <cfRule type="containsText" dxfId="1071" priority="1072" operator="containsText" text="Param">
      <formula>NOT(ISERROR(SEARCH("Param",F262)))</formula>
    </cfRule>
  </conditionalFormatting>
  <conditionalFormatting sqref="H262:H266">
    <cfRule type="cellIs" dxfId="1070" priority="1071" operator="lessThan">
      <formula>0</formula>
    </cfRule>
  </conditionalFormatting>
  <conditionalFormatting sqref="C262:C266">
    <cfRule type="containsText" dxfId="1069" priority="1069" operator="containsText" text="Dec">
      <formula>NOT(ISERROR(SEARCH("Dec",C262)))</formula>
    </cfRule>
    <cfRule type="containsText" dxfId="1068" priority="1070" operator="containsText" text="Inc">
      <formula>NOT(ISERROR(SEARCH("Inc",C262)))</formula>
    </cfRule>
  </conditionalFormatting>
  <conditionalFormatting sqref="E262:E266">
    <cfRule type="cellIs" dxfId="1067" priority="1067" operator="equal">
      <formula>"Unlocked"</formula>
    </cfRule>
    <cfRule type="cellIs" dxfId="1066" priority="1068" operator="equal">
      <formula>"Locked"</formula>
    </cfRule>
  </conditionalFormatting>
  <conditionalFormatting sqref="F262:F266">
    <cfRule type="containsText" dxfId="1065" priority="1066" operator="containsText" text="Param">
      <formula>NOT(ISERROR(SEARCH("Param",F262)))</formula>
    </cfRule>
  </conditionalFormatting>
  <conditionalFormatting sqref="H262:H266">
    <cfRule type="cellIs" dxfId="1064" priority="1065" operator="lessThan">
      <formula>0</formula>
    </cfRule>
  </conditionalFormatting>
  <conditionalFormatting sqref="C262:C266">
    <cfRule type="containsText" dxfId="1063" priority="1063" operator="containsText" text="Dec">
      <formula>NOT(ISERROR(SEARCH("Dec",C262)))</formula>
    </cfRule>
    <cfRule type="containsText" dxfId="1062" priority="1064" operator="containsText" text="Inc">
      <formula>NOT(ISERROR(SEARCH("Inc",C262)))</formula>
    </cfRule>
  </conditionalFormatting>
  <conditionalFormatting sqref="E262:E266">
    <cfRule type="cellIs" dxfId="1061" priority="1061" operator="equal">
      <formula>"Unlocked"</formula>
    </cfRule>
    <cfRule type="cellIs" dxfId="1060" priority="1062" operator="equal">
      <formula>"Locked"</formula>
    </cfRule>
  </conditionalFormatting>
  <conditionalFormatting sqref="F262:F266">
    <cfRule type="containsText" dxfId="1059" priority="1060" operator="containsText" text="Param">
      <formula>NOT(ISERROR(SEARCH("Param",F262)))</formula>
    </cfRule>
  </conditionalFormatting>
  <conditionalFormatting sqref="H262:H266">
    <cfRule type="cellIs" dxfId="1058" priority="1059" operator="lessThan">
      <formula>0</formula>
    </cfRule>
  </conditionalFormatting>
  <conditionalFormatting sqref="C262:C266">
    <cfRule type="containsText" dxfId="1057" priority="1057" operator="containsText" text="Dec">
      <formula>NOT(ISERROR(SEARCH("Dec",C262)))</formula>
    </cfRule>
    <cfRule type="containsText" dxfId="1056" priority="1058" operator="containsText" text="Inc">
      <formula>NOT(ISERROR(SEARCH("Inc",C262)))</formula>
    </cfRule>
  </conditionalFormatting>
  <conditionalFormatting sqref="E262:E266">
    <cfRule type="cellIs" dxfId="1055" priority="1055" operator="equal">
      <formula>"Unlocked"</formula>
    </cfRule>
    <cfRule type="cellIs" dxfId="1054" priority="1056" operator="equal">
      <formula>"Locked"</formula>
    </cfRule>
  </conditionalFormatting>
  <conditionalFormatting sqref="F262:F266">
    <cfRule type="containsText" dxfId="1053" priority="1054" operator="containsText" text="Param">
      <formula>NOT(ISERROR(SEARCH("Param",F262)))</formula>
    </cfRule>
  </conditionalFormatting>
  <conditionalFormatting sqref="H262:H266">
    <cfRule type="cellIs" dxfId="1052" priority="1053" operator="lessThan">
      <formula>0</formula>
    </cfRule>
  </conditionalFormatting>
  <conditionalFormatting sqref="C262:C266">
    <cfRule type="containsText" dxfId="1051" priority="1051" operator="containsText" text="Dec">
      <formula>NOT(ISERROR(SEARCH("Dec",C262)))</formula>
    </cfRule>
    <cfRule type="containsText" dxfId="1050" priority="1052" operator="containsText" text="Inc">
      <formula>NOT(ISERROR(SEARCH("Inc",C262)))</formula>
    </cfRule>
  </conditionalFormatting>
  <conditionalFormatting sqref="E267:E271">
    <cfRule type="cellIs" dxfId="1049" priority="1049" operator="equal">
      <formula>"Unlocked"</formula>
    </cfRule>
    <cfRule type="cellIs" dxfId="1048" priority="1050" operator="equal">
      <formula>"Locked"</formula>
    </cfRule>
  </conditionalFormatting>
  <conditionalFormatting sqref="F267:F271">
    <cfRule type="containsText" dxfId="1047" priority="1048" operator="containsText" text="Param">
      <formula>NOT(ISERROR(SEARCH("Param",F267)))</formula>
    </cfRule>
  </conditionalFormatting>
  <conditionalFormatting sqref="H267:H271">
    <cfRule type="cellIs" dxfId="1046" priority="1047" operator="lessThan">
      <formula>0</formula>
    </cfRule>
  </conditionalFormatting>
  <conditionalFormatting sqref="C267:C271">
    <cfRule type="containsText" dxfId="1045" priority="1045" operator="containsText" text="Dec">
      <formula>NOT(ISERROR(SEARCH("Dec",C267)))</formula>
    </cfRule>
    <cfRule type="containsText" dxfId="1044" priority="1046" operator="containsText" text="Inc">
      <formula>NOT(ISERROR(SEARCH("Inc",C267)))</formula>
    </cfRule>
  </conditionalFormatting>
  <conditionalFormatting sqref="E267:E271">
    <cfRule type="cellIs" dxfId="1043" priority="1043" operator="equal">
      <formula>"Unlocked"</formula>
    </cfRule>
    <cfRule type="cellIs" dxfId="1042" priority="1044" operator="equal">
      <formula>"Locked"</formula>
    </cfRule>
  </conditionalFormatting>
  <conditionalFormatting sqref="F267:F271">
    <cfRule type="containsText" dxfId="1041" priority="1042" operator="containsText" text="Param">
      <formula>NOT(ISERROR(SEARCH("Param",F267)))</formula>
    </cfRule>
  </conditionalFormatting>
  <conditionalFormatting sqref="H267:H271">
    <cfRule type="cellIs" dxfId="1040" priority="1041" operator="lessThan">
      <formula>0</formula>
    </cfRule>
  </conditionalFormatting>
  <conditionalFormatting sqref="C267:C271">
    <cfRule type="containsText" dxfId="1039" priority="1039" operator="containsText" text="Dec">
      <formula>NOT(ISERROR(SEARCH("Dec",C267)))</formula>
    </cfRule>
    <cfRule type="containsText" dxfId="1038" priority="1040" operator="containsText" text="Inc">
      <formula>NOT(ISERROR(SEARCH("Inc",C267)))</formula>
    </cfRule>
  </conditionalFormatting>
  <conditionalFormatting sqref="E267:E271">
    <cfRule type="cellIs" dxfId="1037" priority="1037" operator="equal">
      <formula>"Unlocked"</formula>
    </cfRule>
    <cfRule type="cellIs" dxfId="1036" priority="1038" operator="equal">
      <formula>"Locked"</formula>
    </cfRule>
  </conditionalFormatting>
  <conditionalFormatting sqref="F267:F271">
    <cfRule type="containsText" dxfId="1035" priority="1036" operator="containsText" text="Param">
      <formula>NOT(ISERROR(SEARCH("Param",F267)))</formula>
    </cfRule>
  </conditionalFormatting>
  <conditionalFormatting sqref="H267:H271">
    <cfRule type="cellIs" dxfId="1034" priority="1035" operator="lessThan">
      <formula>0</formula>
    </cfRule>
  </conditionalFormatting>
  <conditionalFormatting sqref="C267:C271">
    <cfRule type="containsText" dxfId="1033" priority="1033" operator="containsText" text="Dec">
      <formula>NOT(ISERROR(SEARCH("Dec",C267)))</formula>
    </cfRule>
    <cfRule type="containsText" dxfId="1032" priority="1034" operator="containsText" text="Inc">
      <formula>NOT(ISERROR(SEARCH("Inc",C267)))</formula>
    </cfRule>
  </conditionalFormatting>
  <conditionalFormatting sqref="E267:E271">
    <cfRule type="cellIs" dxfId="1031" priority="1031" operator="equal">
      <formula>"Unlocked"</formula>
    </cfRule>
    <cfRule type="cellIs" dxfId="1030" priority="1032" operator="equal">
      <formula>"Locked"</formula>
    </cfRule>
  </conditionalFormatting>
  <conditionalFormatting sqref="F267:F271">
    <cfRule type="containsText" dxfId="1029" priority="1030" operator="containsText" text="Param">
      <formula>NOT(ISERROR(SEARCH("Param",F267)))</formula>
    </cfRule>
  </conditionalFormatting>
  <conditionalFormatting sqref="H267:H271">
    <cfRule type="cellIs" dxfId="1028" priority="1029" operator="lessThan">
      <formula>0</formula>
    </cfRule>
  </conditionalFormatting>
  <conditionalFormatting sqref="C267:C271">
    <cfRule type="containsText" dxfId="1027" priority="1027" operator="containsText" text="Dec">
      <formula>NOT(ISERROR(SEARCH("Dec",C267)))</formula>
    </cfRule>
    <cfRule type="containsText" dxfId="1026" priority="1028" operator="containsText" text="Inc">
      <formula>NOT(ISERROR(SEARCH("Inc",C267)))</formula>
    </cfRule>
  </conditionalFormatting>
  <conditionalFormatting sqref="E267:E271">
    <cfRule type="cellIs" dxfId="1025" priority="1025" operator="equal">
      <formula>"Unlocked"</formula>
    </cfRule>
    <cfRule type="cellIs" dxfId="1024" priority="1026" operator="equal">
      <formula>"Locked"</formula>
    </cfRule>
  </conditionalFormatting>
  <conditionalFormatting sqref="F267:F271">
    <cfRule type="containsText" dxfId="1023" priority="1024" operator="containsText" text="Param">
      <formula>NOT(ISERROR(SEARCH("Param",F267)))</formula>
    </cfRule>
  </conditionalFormatting>
  <conditionalFormatting sqref="H267:H271">
    <cfRule type="cellIs" dxfId="1022" priority="1023" operator="lessThan">
      <formula>0</formula>
    </cfRule>
  </conditionalFormatting>
  <conditionalFormatting sqref="C267:C271">
    <cfRule type="containsText" dxfId="1021" priority="1021" operator="containsText" text="Dec">
      <formula>NOT(ISERROR(SEARCH("Dec",C267)))</formula>
    </cfRule>
    <cfRule type="containsText" dxfId="1020" priority="1022" operator="containsText" text="Inc">
      <formula>NOT(ISERROR(SEARCH("Inc",C267)))</formula>
    </cfRule>
  </conditionalFormatting>
  <conditionalFormatting sqref="E267:E271">
    <cfRule type="cellIs" dxfId="1019" priority="1019" operator="equal">
      <formula>"Unlocked"</formula>
    </cfRule>
    <cfRule type="cellIs" dxfId="1018" priority="1020" operator="equal">
      <formula>"Locked"</formula>
    </cfRule>
  </conditionalFormatting>
  <conditionalFormatting sqref="F267:F271">
    <cfRule type="containsText" dxfId="1017" priority="1018" operator="containsText" text="Param">
      <formula>NOT(ISERROR(SEARCH("Param",F267)))</formula>
    </cfRule>
  </conditionalFormatting>
  <conditionalFormatting sqref="H267:H271">
    <cfRule type="cellIs" dxfId="1016" priority="1017" operator="lessThan">
      <formula>0</formula>
    </cfRule>
  </conditionalFormatting>
  <conditionalFormatting sqref="C267:C271">
    <cfRule type="containsText" dxfId="1015" priority="1015" operator="containsText" text="Dec">
      <formula>NOT(ISERROR(SEARCH("Dec",C267)))</formula>
    </cfRule>
    <cfRule type="containsText" dxfId="1014" priority="1016" operator="containsText" text="Inc">
      <formula>NOT(ISERROR(SEARCH("Inc",C267)))</formula>
    </cfRule>
  </conditionalFormatting>
  <conditionalFormatting sqref="E272:E276">
    <cfRule type="cellIs" dxfId="1013" priority="1013" operator="equal">
      <formula>"Unlocked"</formula>
    </cfRule>
    <cfRule type="cellIs" dxfId="1012" priority="1014" operator="equal">
      <formula>"Locked"</formula>
    </cfRule>
  </conditionalFormatting>
  <conditionalFormatting sqref="F272:F276">
    <cfRule type="containsText" dxfId="1011" priority="1012" operator="containsText" text="Param">
      <formula>NOT(ISERROR(SEARCH("Param",F272)))</formula>
    </cfRule>
  </conditionalFormatting>
  <conditionalFormatting sqref="H272:H276">
    <cfRule type="cellIs" dxfId="1010" priority="1011" operator="lessThan">
      <formula>0</formula>
    </cfRule>
  </conditionalFormatting>
  <conditionalFormatting sqref="C272:C276">
    <cfRule type="containsText" dxfId="1009" priority="1009" operator="containsText" text="Dec">
      <formula>NOT(ISERROR(SEARCH("Dec",C272)))</formula>
    </cfRule>
    <cfRule type="containsText" dxfId="1008" priority="1010" operator="containsText" text="Inc">
      <formula>NOT(ISERROR(SEARCH("Inc",C272)))</formula>
    </cfRule>
  </conditionalFormatting>
  <conditionalFormatting sqref="E272:E276">
    <cfRule type="cellIs" dxfId="1007" priority="1007" operator="equal">
      <formula>"Unlocked"</formula>
    </cfRule>
    <cfRule type="cellIs" dxfId="1006" priority="1008" operator="equal">
      <formula>"Locked"</formula>
    </cfRule>
  </conditionalFormatting>
  <conditionalFormatting sqref="F272:F276">
    <cfRule type="containsText" dxfId="1005" priority="1006" operator="containsText" text="Param">
      <formula>NOT(ISERROR(SEARCH("Param",F272)))</formula>
    </cfRule>
  </conditionalFormatting>
  <conditionalFormatting sqref="H272:H276">
    <cfRule type="cellIs" dxfId="1004" priority="1005" operator="lessThan">
      <formula>0</formula>
    </cfRule>
  </conditionalFormatting>
  <conditionalFormatting sqref="C272:C276">
    <cfRule type="containsText" dxfId="1003" priority="1003" operator="containsText" text="Dec">
      <formula>NOT(ISERROR(SEARCH("Dec",C272)))</formula>
    </cfRule>
    <cfRule type="containsText" dxfId="1002" priority="1004" operator="containsText" text="Inc">
      <formula>NOT(ISERROR(SEARCH("Inc",C272)))</formula>
    </cfRule>
  </conditionalFormatting>
  <conditionalFormatting sqref="E272:E276">
    <cfRule type="cellIs" dxfId="1001" priority="1001" operator="equal">
      <formula>"Unlocked"</formula>
    </cfRule>
    <cfRule type="cellIs" dxfId="1000" priority="1002" operator="equal">
      <formula>"Locked"</formula>
    </cfRule>
  </conditionalFormatting>
  <conditionalFormatting sqref="F272:F276">
    <cfRule type="containsText" dxfId="999" priority="1000" operator="containsText" text="Param">
      <formula>NOT(ISERROR(SEARCH("Param",F272)))</formula>
    </cfRule>
  </conditionalFormatting>
  <conditionalFormatting sqref="H272:H276">
    <cfRule type="cellIs" dxfId="998" priority="999" operator="lessThan">
      <formula>0</formula>
    </cfRule>
  </conditionalFormatting>
  <conditionalFormatting sqref="C272:C276">
    <cfRule type="containsText" dxfId="997" priority="997" operator="containsText" text="Dec">
      <formula>NOT(ISERROR(SEARCH("Dec",C272)))</formula>
    </cfRule>
    <cfRule type="containsText" dxfId="996" priority="998" operator="containsText" text="Inc">
      <formula>NOT(ISERROR(SEARCH("Inc",C272)))</formula>
    </cfRule>
  </conditionalFormatting>
  <conditionalFormatting sqref="E272:E276">
    <cfRule type="cellIs" dxfId="995" priority="995" operator="equal">
      <formula>"Unlocked"</formula>
    </cfRule>
    <cfRule type="cellIs" dxfId="994" priority="996" operator="equal">
      <formula>"Locked"</formula>
    </cfRule>
  </conditionalFormatting>
  <conditionalFormatting sqref="F272:F276">
    <cfRule type="containsText" dxfId="993" priority="994" operator="containsText" text="Param">
      <formula>NOT(ISERROR(SEARCH("Param",F272)))</formula>
    </cfRule>
  </conditionalFormatting>
  <conditionalFormatting sqref="H272:H276">
    <cfRule type="cellIs" dxfId="992" priority="993" operator="lessThan">
      <formula>0</formula>
    </cfRule>
  </conditionalFormatting>
  <conditionalFormatting sqref="C272:C276">
    <cfRule type="containsText" dxfId="991" priority="991" operator="containsText" text="Dec">
      <formula>NOT(ISERROR(SEARCH("Dec",C272)))</formula>
    </cfRule>
    <cfRule type="containsText" dxfId="990" priority="992" operator="containsText" text="Inc">
      <formula>NOT(ISERROR(SEARCH("Inc",C272)))</formula>
    </cfRule>
  </conditionalFormatting>
  <conditionalFormatting sqref="E272:E276">
    <cfRule type="cellIs" dxfId="989" priority="989" operator="equal">
      <formula>"Unlocked"</formula>
    </cfRule>
    <cfRule type="cellIs" dxfId="988" priority="990" operator="equal">
      <formula>"Locked"</formula>
    </cfRule>
  </conditionalFormatting>
  <conditionalFormatting sqref="F272:F276">
    <cfRule type="containsText" dxfId="987" priority="988" operator="containsText" text="Param">
      <formula>NOT(ISERROR(SEARCH("Param",F272)))</formula>
    </cfRule>
  </conditionalFormatting>
  <conditionalFormatting sqref="H272:H276">
    <cfRule type="cellIs" dxfId="986" priority="987" operator="lessThan">
      <formula>0</formula>
    </cfRule>
  </conditionalFormatting>
  <conditionalFormatting sqref="C272:C276">
    <cfRule type="containsText" dxfId="985" priority="985" operator="containsText" text="Dec">
      <formula>NOT(ISERROR(SEARCH("Dec",C272)))</formula>
    </cfRule>
    <cfRule type="containsText" dxfId="984" priority="986" operator="containsText" text="Inc">
      <formula>NOT(ISERROR(SEARCH("Inc",C272)))</formula>
    </cfRule>
  </conditionalFormatting>
  <conditionalFormatting sqref="E272:E276">
    <cfRule type="cellIs" dxfId="983" priority="983" operator="equal">
      <formula>"Unlocked"</formula>
    </cfRule>
    <cfRule type="cellIs" dxfId="982" priority="984" operator="equal">
      <formula>"Locked"</formula>
    </cfRule>
  </conditionalFormatting>
  <conditionalFormatting sqref="F272:F276">
    <cfRule type="containsText" dxfId="981" priority="982" operator="containsText" text="Param">
      <formula>NOT(ISERROR(SEARCH("Param",F272)))</formula>
    </cfRule>
  </conditionalFormatting>
  <conditionalFormatting sqref="H272:H276">
    <cfRule type="cellIs" dxfId="980" priority="981" operator="lessThan">
      <formula>0</formula>
    </cfRule>
  </conditionalFormatting>
  <conditionalFormatting sqref="C272:C276">
    <cfRule type="containsText" dxfId="979" priority="979" operator="containsText" text="Dec">
      <formula>NOT(ISERROR(SEARCH("Dec",C272)))</formula>
    </cfRule>
    <cfRule type="containsText" dxfId="978" priority="980" operator="containsText" text="Inc">
      <formula>NOT(ISERROR(SEARCH("Inc",C272)))</formula>
    </cfRule>
  </conditionalFormatting>
  <conditionalFormatting sqref="E272:E276">
    <cfRule type="cellIs" dxfId="977" priority="977" operator="equal">
      <formula>"Unlocked"</formula>
    </cfRule>
    <cfRule type="cellIs" dxfId="976" priority="978" operator="equal">
      <formula>"Locked"</formula>
    </cfRule>
  </conditionalFormatting>
  <conditionalFormatting sqref="F272:F276">
    <cfRule type="containsText" dxfId="975" priority="976" operator="containsText" text="Param">
      <formula>NOT(ISERROR(SEARCH("Param",F272)))</formula>
    </cfRule>
  </conditionalFormatting>
  <conditionalFormatting sqref="H272:H276">
    <cfRule type="cellIs" dxfId="974" priority="975" operator="lessThan">
      <formula>0</formula>
    </cfRule>
  </conditionalFormatting>
  <conditionalFormatting sqref="C272:C276">
    <cfRule type="containsText" dxfId="973" priority="973" operator="containsText" text="Dec">
      <formula>NOT(ISERROR(SEARCH("Dec",C272)))</formula>
    </cfRule>
    <cfRule type="containsText" dxfId="972" priority="974" operator="containsText" text="Inc">
      <formula>NOT(ISERROR(SEARCH("Inc",C272)))</formula>
    </cfRule>
  </conditionalFormatting>
  <conditionalFormatting sqref="E277:E281">
    <cfRule type="cellIs" dxfId="971" priority="971" operator="equal">
      <formula>"Unlocked"</formula>
    </cfRule>
    <cfRule type="cellIs" dxfId="970" priority="972" operator="equal">
      <formula>"Locked"</formula>
    </cfRule>
  </conditionalFormatting>
  <conditionalFormatting sqref="F277:F281">
    <cfRule type="containsText" dxfId="969" priority="970" operator="containsText" text="Param">
      <formula>NOT(ISERROR(SEARCH("Param",F277)))</formula>
    </cfRule>
  </conditionalFormatting>
  <conditionalFormatting sqref="H277:H281">
    <cfRule type="cellIs" dxfId="968" priority="969" operator="lessThan">
      <formula>0</formula>
    </cfRule>
  </conditionalFormatting>
  <conditionalFormatting sqref="C277:C281">
    <cfRule type="containsText" dxfId="967" priority="967" operator="containsText" text="Dec">
      <formula>NOT(ISERROR(SEARCH("Dec",C277)))</formula>
    </cfRule>
    <cfRule type="containsText" dxfId="966" priority="968" operator="containsText" text="Inc">
      <formula>NOT(ISERROR(SEARCH("Inc",C277)))</formula>
    </cfRule>
  </conditionalFormatting>
  <conditionalFormatting sqref="E277:E281">
    <cfRule type="cellIs" dxfId="965" priority="965" operator="equal">
      <formula>"Unlocked"</formula>
    </cfRule>
    <cfRule type="cellIs" dxfId="964" priority="966" operator="equal">
      <formula>"Locked"</formula>
    </cfRule>
  </conditionalFormatting>
  <conditionalFormatting sqref="F277:F281">
    <cfRule type="containsText" dxfId="963" priority="964" operator="containsText" text="Param">
      <formula>NOT(ISERROR(SEARCH("Param",F277)))</formula>
    </cfRule>
  </conditionalFormatting>
  <conditionalFormatting sqref="H277:H281">
    <cfRule type="cellIs" dxfId="962" priority="963" operator="lessThan">
      <formula>0</formula>
    </cfRule>
  </conditionalFormatting>
  <conditionalFormatting sqref="C277:C281">
    <cfRule type="containsText" dxfId="961" priority="961" operator="containsText" text="Dec">
      <formula>NOT(ISERROR(SEARCH("Dec",C277)))</formula>
    </cfRule>
    <cfRule type="containsText" dxfId="960" priority="962" operator="containsText" text="Inc">
      <formula>NOT(ISERROR(SEARCH("Inc",C277)))</formula>
    </cfRule>
  </conditionalFormatting>
  <conditionalFormatting sqref="E277:E281">
    <cfRule type="cellIs" dxfId="959" priority="959" operator="equal">
      <formula>"Unlocked"</formula>
    </cfRule>
    <cfRule type="cellIs" dxfId="958" priority="960" operator="equal">
      <formula>"Locked"</formula>
    </cfRule>
  </conditionalFormatting>
  <conditionalFormatting sqref="F277:F281">
    <cfRule type="containsText" dxfId="957" priority="958" operator="containsText" text="Param">
      <formula>NOT(ISERROR(SEARCH("Param",F277)))</formula>
    </cfRule>
  </conditionalFormatting>
  <conditionalFormatting sqref="H277:H281">
    <cfRule type="cellIs" dxfId="956" priority="957" operator="lessThan">
      <formula>0</formula>
    </cfRule>
  </conditionalFormatting>
  <conditionalFormatting sqref="C277:C281">
    <cfRule type="containsText" dxfId="955" priority="955" operator="containsText" text="Dec">
      <formula>NOT(ISERROR(SEARCH("Dec",C277)))</formula>
    </cfRule>
    <cfRule type="containsText" dxfId="954" priority="956" operator="containsText" text="Inc">
      <formula>NOT(ISERROR(SEARCH("Inc",C277)))</formula>
    </cfRule>
  </conditionalFormatting>
  <conditionalFormatting sqref="E277:E281">
    <cfRule type="cellIs" dxfId="953" priority="953" operator="equal">
      <formula>"Unlocked"</formula>
    </cfRule>
    <cfRule type="cellIs" dxfId="952" priority="954" operator="equal">
      <formula>"Locked"</formula>
    </cfRule>
  </conditionalFormatting>
  <conditionalFormatting sqref="F277:F281">
    <cfRule type="containsText" dxfId="951" priority="952" operator="containsText" text="Param">
      <formula>NOT(ISERROR(SEARCH("Param",F277)))</formula>
    </cfRule>
  </conditionalFormatting>
  <conditionalFormatting sqref="H277:H281">
    <cfRule type="cellIs" dxfId="950" priority="951" operator="lessThan">
      <formula>0</formula>
    </cfRule>
  </conditionalFormatting>
  <conditionalFormatting sqref="C277:C281">
    <cfRule type="containsText" dxfId="949" priority="949" operator="containsText" text="Dec">
      <formula>NOT(ISERROR(SEARCH("Dec",C277)))</formula>
    </cfRule>
    <cfRule type="containsText" dxfId="948" priority="950" operator="containsText" text="Inc">
      <formula>NOT(ISERROR(SEARCH("Inc",C277)))</formula>
    </cfRule>
  </conditionalFormatting>
  <conditionalFormatting sqref="E277:E281">
    <cfRule type="cellIs" dxfId="947" priority="947" operator="equal">
      <formula>"Unlocked"</formula>
    </cfRule>
    <cfRule type="cellIs" dxfId="946" priority="948" operator="equal">
      <formula>"Locked"</formula>
    </cfRule>
  </conditionalFormatting>
  <conditionalFormatting sqref="F277:F281">
    <cfRule type="containsText" dxfId="945" priority="946" operator="containsText" text="Param">
      <formula>NOT(ISERROR(SEARCH("Param",F277)))</formula>
    </cfRule>
  </conditionalFormatting>
  <conditionalFormatting sqref="H277:H281">
    <cfRule type="cellIs" dxfId="944" priority="945" operator="lessThan">
      <formula>0</formula>
    </cfRule>
  </conditionalFormatting>
  <conditionalFormatting sqref="C277:C281">
    <cfRule type="containsText" dxfId="943" priority="943" operator="containsText" text="Dec">
      <formula>NOT(ISERROR(SEARCH("Dec",C277)))</formula>
    </cfRule>
    <cfRule type="containsText" dxfId="942" priority="944" operator="containsText" text="Inc">
      <formula>NOT(ISERROR(SEARCH("Inc",C277)))</formula>
    </cfRule>
  </conditionalFormatting>
  <conditionalFormatting sqref="E277:E281">
    <cfRule type="cellIs" dxfId="941" priority="941" operator="equal">
      <formula>"Unlocked"</formula>
    </cfRule>
    <cfRule type="cellIs" dxfId="940" priority="942" operator="equal">
      <formula>"Locked"</formula>
    </cfRule>
  </conditionalFormatting>
  <conditionalFormatting sqref="F277:F281">
    <cfRule type="containsText" dxfId="939" priority="940" operator="containsText" text="Param">
      <formula>NOT(ISERROR(SEARCH("Param",F277)))</formula>
    </cfRule>
  </conditionalFormatting>
  <conditionalFormatting sqref="H277:H281">
    <cfRule type="cellIs" dxfId="938" priority="939" operator="lessThan">
      <formula>0</formula>
    </cfRule>
  </conditionalFormatting>
  <conditionalFormatting sqref="C277:C281">
    <cfRule type="containsText" dxfId="937" priority="937" operator="containsText" text="Dec">
      <formula>NOT(ISERROR(SEARCH("Dec",C277)))</formula>
    </cfRule>
    <cfRule type="containsText" dxfId="936" priority="938" operator="containsText" text="Inc">
      <formula>NOT(ISERROR(SEARCH("Inc",C277)))</formula>
    </cfRule>
  </conditionalFormatting>
  <conditionalFormatting sqref="E277:E281">
    <cfRule type="cellIs" dxfId="935" priority="935" operator="equal">
      <formula>"Unlocked"</formula>
    </cfRule>
    <cfRule type="cellIs" dxfId="934" priority="936" operator="equal">
      <formula>"Locked"</formula>
    </cfRule>
  </conditionalFormatting>
  <conditionalFormatting sqref="F277:F281">
    <cfRule type="containsText" dxfId="933" priority="934" operator="containsText" text="Param">
      <formula>NOT(ISERROR(SEARCH("Param",F277)))</formula>
    </cfRule>
  </conditionalFormatting>
  <conditionalFormatting sqref="H277:H281">
    <cfRule type="cellIs" dxfId="932" priority="933" operator="lessThan">
      <formula>0</formula>
    </cfRule>
  </conditionalFormatting>
  <conditionalFormatting sqref="C277:C281">
    <cfRule type="containsText" dxfId="931" priority="931" operator="containsText" text="Dec">
      <formula>NOT(ISERROR(SEARCH("Dec",C277)))</formula>
    </cfRule>
    <cfRule type="containsText" dxfId="930" priority="932" operator="containsText" text="Inc">
      <formula>NOT(ISERROR(SEARCH("Inc",C277)))</formula>
    </cfRule>
  </conditionalFormatting>
  <conditionalFormatting sqref="E277:E281">
    <cfRule type="cellIs" dxfId="929" priority="929" operator="equal">
      <formula>"Unlocked"</formula>
    </cfRule>
    <cfRule type="cellIs" dxfId="928" priority="930" operator="equal">
      <formula>"Locked"</formula>
    </cfRule>
  </conditionalFormatting>
  <conditionalFormatting sqref="F277:F281">
    <cfRule type="containsText" dxfId="927" priority="928" operator="containsText" text="Param">
      <formula>NOT(ISERROR(SEARCH("Param",F277)))</formula>
    </cfRule>
  </conditionalFormatting>
  <conditionalFormatting sqref="H277:H281">
    <cfRule type="cellIs" dxfId="926" priority="927" operator="lessThan">
      <formula>0</formula>
    </cfRule>
  </conditionalFormatting>
  <conditionalFormatting sqref="C277:C281">
    <cfRule type="containsText" dxfId="925" priority="925" operator="containsText" text="Dec">
      <formula>NOT(ISERROR(SEARCH("Dec",C277)))</formula>
    </cfRule>
    <cfRule type="containsText" dxfId="924" priority="926" operator="containsText" text="Inc">
      <formula>NOT(ISERROR(SEARCH("Inc",C277)))</formula>
    </cfRule>
  </conditionalFormatting>
  <conditionalFormatting sqref="E282:E286">
    <cfRule type="cellIs" dxfId="923" priority="923" operator="equal">
      <formula>"Unlocked"</formula>
    </cfRule>
    <cfRule type="cellIs" dxfId="922" priority="924" operator="equal">
      <formula>"Locked"</formula>
    </cfRule>
  </conditionalFormatting>
  <conditionalFormatting sqref="F282:F286">
    <cfRule type="containsText" dxfId="921" priority="922" operator="containsText" text="Param">
      <formula>NOT(ISERROR(SEARCH("Param",F282)))</formula>
    </cfRule>
  </conditionalFormatting>
  <conditionalFormatting sqref="H282:H286">
    <cfRule type="cellIs" dxfId="920" priority="921" operator="lessThan">
      <formula>0</formula>
    </cfRule>
  </conditionalFormatting>
  <conditionalFormatting sqref="C282:C286">
    <cfRule type="containsText" dxfId="919" priority="919" operator="containsText" text="Dec">
      <formula>NOT(ISERROR(SEARCH("Dec",C282)))</formula>
    </cfRule>
    <cfRule type="containsText" dxfId="918" priority="920" operator="containsText" text="Inc">
      <formula>NOT(ISERROR(SEARCH("Inc",C282)))</formula>
    </cfRule>
  </conditionalFormatting>
  <conditionalFormatting sqref="E282:E286">
    <cfRule type="cellIs" dxfId="917" priority="917" operator="equal">
      <formula>"Unlocked"</formula>
    </cfRule>
    <cfRule type="cellIs" dxfId="916" priority="918" operator="equal">
      <formula>"Locked"</formula>
    </cfRule>
  </conditionalFormatting>
  <conditionalFormatting sqref="F282:F286">
    <cfRule type="containsText" dxfId="915" priority="916" operator="containsText" text="Param">
      <formula>NOT(ISERROR(SEARCH("Param",F282)))</formula>
    </cfRule>
  </conditionalFormatting>
  <conditionalFormatting sqref="H282:H286">
    <cfRule type="cellIs" dxfId="914" priority="915" operator="lessThan">
      <formula>0</formula>
    </cfRule>
  </conditionalFormatting>
  <conditionalFormatting sqref="C282:C286">
    <cfRule type="containsText" dxfId="913" priority="913" operator="containsText" text="Dec">
      <formula>NOT(ISERROR(SEARCH("Dec",C282)))</formula>
    </cfRule>
    <cfRule type="containsText" dxfId="912" priority="914" operator="containsText" text="Inc">
      <formula>NOT(ISERROR(SEARCH("Inc",C282)))</formula>
    </cfRule>
  </conditionalFormatting>
  <conditionalFormatting sqref="E282:E286">
    <cfRule type="cellIs" dxfId="911" priority="911" operator="equal">
      <formula>"Unlocked"</formula>
    </cfRule>
    <cfRule type="cellIs" dxfId="910" priority="912" operator="equal">
      <formula>"Locked"</formula>
    </cfRule>
  </conditionalFormatting>
  <conditionalFormatting sqref="F282:F286">
    <cfRule type="containsText" dxfId="909" priority="910" operator="containsText" text="Param">
      <formula>NOT(ISERROR(SEARCH("Param",F282)))</formula>
    </cfRule>
  </conditionalFormatting>
  <conditionalFormatting sqref="H282:H286">
    <cfRule type="cellIs" dxfId="908" priority="909" operator="lessThan">
      <formula>0</formula>
    </cfRule>
  </conditionalFormatting>
  <conditionalFormatting sqref="C282:C286">
    <cfRule type="containsText" dxfId="907" priority="907" operator="containsText" text="Dec">
      <formula>NOT(ISERROR(SEARCH("Dec",C282)))</formula>
    </cfRule>
    <cfRule type="containsText" dxfId="906" priority="908" operator="containsText" text="Inc">
      <formula>NOT(ISERROR(SEARCH("Inc",C282)))</formula>
    </cfRule>
  </conditionalFormatting>
  <conditionalFormatting sqref="E282:E286">
    <cfRule type="cellIs" dxfId="905" priority="905" operator="equal">
      <formula>"Unlocked"</formula>
    </cfRule>
    <cfRule type="cellIs" dxfId="904" priority="906" operator="equal">
      <formula>"Locked"</formula>
    </cfRule>
  </conditionalFormatting>
  <conditionalFormatting sqref="F282:F286">
    <cfRule type="containsText" dxfId="903" priority="904" operator="containsText" text="Param">
      <formula>NOT(ISERROR(SEARCH("Param",F282)))</formula>
    </cfRule>
  </conditionalFormatting>
  <conditionalFormatting sqref="H282:H286">
    <cfRule type="cellIs" dxfId="902" priority="903" operator="lessThan">
      <formula>0</formula>
    </cfRule>
  </conditionalFormatting>
  <conditionalFormatting sqref="C282:C286">
    <cfRule type="containsText" dxfId="901" priority="901" operator="containsText" text="Dec">
      <formula>NOT(ISERROR(SEARCH("Dec",C282)))</formula>
    </cfRule>
    <cfRule type="containsText" dxfId="900" priority="902" operator="containsText" text="Inc">
      <formula>NOT(ISERROR(SEARCH("Inc",C282)))</formula>
    </cfRule>
  </conditionalFormatting>
  <conditionalFormatting sqref="E282:E286">
    <cfRule type="cellIs" dxfId="899" priority="899" operator="equal">
      <formula>"Unlocked"</formula>
    </cfRule>
    <cfRule type="cellIs" dxfId="898" priority="900" operator="equal">
      <formula>"Locked"</formula>
    </cfRule>
  </conditionalFormatting>
  <conditionalFormatting sqref="F282:F286">
    <cfRule type="containsText" dxfId="897" priority="898" operator="containsText" text="Param">
      <formula>NOT(ISERROR(SEARCH("Param",F282)))</formula>
    </cfRule>
  </conditionalFormatting>
  <conditionalFormatting sqref="H282:H286">
    <cfRule type="cellIs" dxfId="896" priority="897" operator="lessThan">
      <formula>0</formula>
    </cfRule>
  </conditionalFormatting>
  <conditionalFormatting sqref="C282:C286">
    <cfRule type="containsText" dxfId="895" priority="895" operator="containsText" text="Dec">
      <formula>NOT(ISERROR(SEARCH("Dec",C282)))</formula>
    </cfRule>
    <cfRule type="containsText" dxfId="894" priority="896" operator="containsText" text="Inc">
      <formula>NOT(ISERROR(SEARCH("Inc",C282)))</formula>
    </cfRule>
  </conditionalFormatting>
  <conditionalFormatting sqref="E282:E286">
    <cfRule type="cellIs" dxfId="893" priority="893" operator="equal">
      <formula>"Unlocked"</formula>
    </cfRule>
    <cfRule type="cellIs" dxfId="892" priority="894" operator="equal">
      <formula>"Locked"</formula>
    </cfRule>
  </conditionalFormatting>
  <conditionalFormatting sqref="F282:F286">
    <cfRule type="containsText" dxfId="891" priority="892" operator="containsText" text="Param">
      <formula>NOT(ISERROR(SEARCH("Param",F282)))</formula>
    </cfRule>
  </conditionalFormatting>
  <conditionalFormatting sqref="H282:H286">
    <cfRule type="cellIs" dxfId="890" priority="891" operator="lessThan">
      <formula>0</formula>
    </cfRule>
  </conditionalFormatting>
  <conditionalFormatting sqref="C282:C286">
    <cfRule type="containsText" dxfId="889" priority="889" operator="containsText" text="Dec">
      <formula>NOT(ISERROR(SEARCH("Dec",C282)))</formula>
    </cfRule>
    <cfRule type="containsText" dxfId="888" priority="890" operator="containsText" text="Inc">
      <formula>NOT(ISERROR(SEARCH("Inc",C282)))</formula>
    </cfRule>
  </conditionalFormatting>
  <conditionalFormatting sqref="E282:E286">
    <cfRule type="cellIs" dxfId="887" priority="887" operator="equal">
      <formula>"Unlocked"</formula>
    </cfRule>
    <cfRule type="cellIs" dxfId="886" priority="888" operator="equal">
      <formula>"Locked"</formula>
    </cfRule>
  </conditionalFormatting>
  <conditionalFormatting sqref="F282:F286">
    <cfRule type="containsText" dxfId="885" priority="886" operator="containsText" text="Param">
      <formula>NOT(ISERROR(SEARCH("Param",F282)))</formula>
    </cfRule>
  </conditionalFormatting>
  <conditionalFormatting sqref="H282:H286">
    <cfRule type="cellIs" dxfId="884" priority="885" operator="lessThan">
      <formula>0</formula>
    </cfRule>
  </conditionalFormatting>
  <conditionalFormatting sqref="C282:C286">
    <cfRule type="containsText" dxfId="883" priority="883" operator="containsText" text="Dec">
      <formula>NOT(ISERROR(SEARCH("Dec",C282)))</formula>
    </cfRule>
    <cfRule type="containsText" dxfId="882" priority="884" operator="containsText" text="Inc">
      <formula>NOT(ISERROR(SEARCH("Inc",C282)))</formula>
    </cfRule>
  </conditionalFormatting>
  <conditionalFormatting sqref="E282:E286">
    <cfRule type="cellIs" dxfId="881" priority="881" operator="equal">
      <formula>"Unlocked"</formula>
    </cfRule>
    <cfRule type="cellIs" dxfId="880" priority="882" operator="equal">
      <formula>"Locked"</formula>
    </cfRule>
  </conditionalFormatting>
  <conditionalFormatting sqref="F282:F286">
    <cfRule type="containsText" dxfId="879" priority="880" operator="containsText" text="Param">
      <formula>NOT(ISERROR(SEARCH("Param",F282)))</formula>
    </cfRule>
  </conditionalFormatting>
  <conditionalFormatting sqref="H282:H286">
    <cfRule type="cellIs" dxfId="878" priority="879" operator="lessThan">
      <formula>0</formula>
    </cfRule>
  </conditionalFormatting>
  <conditionalFormatting sqref="C282:C286">
    <cfRule type="containsText" dxfId="877" priority="877" operator="containsText" text="Dec">
      <formula>NOT(ISERROR(SEARCH("Dec",C282)))</formula>
    </cfRule>
    <cfRule type="containsText" dxfId="876" priority="878" operator="containsText" text="Inc">
      <formula>NOT(ISERROR(SEARCH("Inc",C282)))</formula>
    </cfRule>
  </conditionalFormatting>
  <conditionalFormatting sqref="E282:E286">
    <cfRule type="cellIs" dxfId="875" priority="875" operator="equal">
      <formula>"Unlocked"</formula>
    </cfRule>
    <cfRule type="cellIs" dxfId="874" priority="876" operator="equal">
      <formula>"Locked"</formula>
    </cfRule>
  </conditionalFormatting>
  <conditionalFormatting sqref="F282:F286">
    <cfRule type="containsText" dxfId="873" priority="874" operator="containsText" text="Param">
      <formula>NOT(ISERROR(SEARCH("Param",F282)))</formula>
    </cfRule>
  </conditionalFormatting>
  <conditionalFormatting sqref="H282:H286">
    <cfRule type="cellIs" dxfId="872" priority="873" operator="lessThan">
      <formula>0</formula>
    </cfRule>
  </conditionalFormatting>
  <conditionalFormatting sqref="C282:C286">
    <cfRule type="containsText" dxfId="871" priority="871" operator="containsText" text="Dec">
      <formula>NOT(ISERROR(SEARCH("Dec",C282)))</formula>
    </cfRule>
    <cfRule type="containsText" dxfId="870" priority="872" operator="containsText" text="Inc">
      <formula>NOT(ISERROR(SEARCH("Inc",C282)))</formula>
    </cfRule>
  </conditionalFormatting>
  <conditionalFormatting sqref="E287:E291">
    <cfRule type="cellIs" dxfId="869" priority="869" operator="equal">
      <formula>"Unlocked"</formula>
    </cfRule>
    <cfRule type="cellIs" dxfId="868" priority="870" operator="equal">
      <formula>"Locked"</formula>
    </cfRule>
  </conditionalFormatting>
  <conditionalFormatting sqref="F287:F291">
    <cfRule type="containsText" dxfId="867" priority="868" operator="containsText" text="Param">
      <formula>NOT(ISERROR(SEARCH("Param",F287)))</formula>
    </cfRule>
  </conditionalFormatting>
  <conditionalFormatting sqref="H287:H291">
    <cfRule type="cellIs" dxfId="866" priority="867" operator="lessThan">
      <formula>0</formula>
    </cfRule>
  </conditionalFormatting>
  <conditionalFormatting sqref="C287:C291">
    <cfRule type="containsText" dxfId="865" priority="865" operator="containsText" text="Dec">
      <formula>NOT(ISERROR(SEARCH("Dec",C287)))</formula>
    </cfRule>
    <cfRule type="containsText" dxfId="864" priority="866" operator="containsText" text="Inc">
      <formula>NOT(ISERROR(SEARCH("Inc",C287)))</formula>
    </cfRule>
  </conditionalFormatting>
  <conditionalFormatting sqref="E287:E291">
    <cfRule type="cellIs" dxfId="863" priority="863" operator="equal">
      <formula>"Unlocked"</formula>
    </cfRule>
    <cfRule type="cellIs" dxfId="862" priority="864" operator="equal">
      <formula>"Locked"</formula>
    </cfRule>
  </conditionalFormatting>
  <conditionalFormatting sqref="F287:F291">
    <cfRule type="containsText" dxfId="861" priority="862" operator="containsText" text="Param">
      <formula>NOT(ISERROR(SEARCH("Param",F287)))</formula>
    </cfRule>
  </conditionalFormatting>
  <conditionalFormatting sqref="H287:H291">
    <cfRule type="cellIs" dxfId="860" priority="861" operator="lessThan">
      <formula>0</formula>
    </cfRule>
  </conditionalFormatting>
  <conditionalFormatting sqref="C287:C291">
    <cfRule type="containsText" dxfId="859" priority="859" operator="containsText" text="Dec">
      <formula>NOT(ISERROR(SEARCH("Dec",C287)))</formula>
    </cfRule>
    <cfRule type="containsText" dxfId="858" priority="860" operator="containsText" text="Inc">
      <formula>NOT(ISERROR(SEARCH("Inc",C287)))</formula>
    </cfRule>
  </conditionalFormatting>
  <conditionalFormatting sqref="E287:E291">
    <cfRule type="cellIs" dxfId="857" priority="857" operator="equal">
      <formula>"Unlocked"</formula>
    </cfRule>
    <cfRule type="cellIs" dxfId="856" priority="858" operator="equal">
      <formula>"Locked"</formula>
    </cfRule>
  </conditionalFormatting>
  <conditionalFormatting sqref="F287:F291">
    <cfRule type="containsText" dxfId="855" priority="856" operator="containsText" text="Param">
      <formula>NOT(ISERROR(SEARCH("Param",F287)))</formula>
    </cfRule>
  </conditionalFormatting>
  <conditionalFormatting sqref="H287:H291">
    <cfRule type="cellIs" dxfId="854" priority="855" operator="lessThan">
      <formula>0</formula>
    </cfRule>
  </conditionalFormatting>
  <conditionalFormatting sqref="C287:C291">
    <cfRule type="containsText" dxfId="853" priority="853" operator="containsText" text="Dec">
      <formula>NOT(ISERROR(SEARCH("Dec",C287)))</formula>
    </cfRule>
    <cfRule type="containsText" dxfId="852" priority="854" operator="containsText" text="Inc">
      <formula>NOT(ISERROR(SEARCH("Inc",C287)))</formula>
    </cfRule>
  </conditionalFormatting>
  <conditionalFormatting sqref="E287:E291">
    <cfRule type="cellIs" dxfId="851" priority="851" operator="equal">
      <formula>"Unlocked"</formula>
    </cfRule>
    <cfRule type="cellIs" dxfId="850" priority="852" operator="equal">
      <formula>"Locked"</formula>
    </cfRule>
  </conditionalFormatting>
  <conditionalFormatting sqref="F287:F291">
    <cfRule type="containsText" dxfId="849" priority="850" operator="containsText" text="Param">
      <formula>NOT(ISERROR(SEARCH("Param",F287)))</formula>
    </cfRule>
  </conditionalFormatting>
  <conditionalFormatting sqref="H287:H291">
    <cfRule type="cellIs" dxfId="848" priority="849" operator="lessThan">
      <formula>0</formula>
    </cfRule>
  </conditionalFormatting>
  <conditionalFormatting sqref="C287:C291">
    <cfRule type="containsText" dxfId="847" priority="847" operator="containsText" text="Dec">
      <formula>NOT(ISERROR(SEARCH("Dec",C287)))</formula>
    </cfRule>
    <cfRule type="containsText" dxfId="846" priority="848" operator="containsText" text="Inc">
      <formula>NOT(ISERROR(SEARCH("Inc",C287)))</formula>
    </cfRule>
  </conditionalFormatting>
  <conditionalFormatting sqref="E287:E291">
    <cfRule type="cellIs" dxfId="845" priority="845" operator="equal">
      <formula>"Unlocked"</formula>
    </cfRule>
    <cfRule type="cellIs" dxfId="844" priority="846" operator="equal">
      <formula>"Locked"</formula>
    </cfRule>
  </conditionalFormatting>
  <conditionalFormatting sqref="F287:F291">
    <cfRule type="containsText" dxfId="843" priority="844" operator="containsText" text="Param">
      <formula>NOT(ISERROR(SEARCH("Param",F287)))</formula>
    </cfRule>
  </conditionalFormatting>
  <conditionalFormatting sqref="H287:H291">
    <cfRule type="cellIs" dxfId="842" priority="843" operator="lessThan">
      <formula>0</formula>
    </cfRule>
  </conditionalFormatting>
  <conditionalFormatting sqref="C287:C291">
    <cfRule type="containsText" dxfId="841" priority="841" operator="containsText" text="Dec">
      <formula>NOT(ISERROR(SEARCH("Dec",C287)))</formula>
    </cfRule>
    <cfRule type="containsText" dxfId="840" priority="842" operator="containsText" text="Inc">
      <formula>NOT(ISERROR(SEARCH("Inc",C287)))</formula>
    </cfRule>
  </conditionalFormatting>
  <conditionalFormatting sqref="E287:E291">
    <cfRule type="cellIs" dxfId="839" priority="839" operator="equal">
      <formula>"Unlocked"</formula>
    </cfRule>
    <cfRule type="cellIs" dxfId="838" priority="840" operator="equal">
      <formula>"Locked"</formula>
    </cfRule>
  </conditionalFormatting>
  <conditionalFormatting sqref="F287:F291">
    <cfRule type="containsText" dxfId="837" priority="838" operator="containsText" text="Param">
      <formula>NOT(ISERROR(SEARCH("Param",F287)))</formula>
    </cfRule>
  </conditionalFormatting>
  <conditionalFormatting sqref="H287:H291">
    <cfRule type="cellIs" dxfId="836" priority="837" operator="lessThan">
      <formula>0</formula>
    </cfRule>
  </conditionalFormatting>
  <conditionalFormatting sqref="C287:C291">
    <cfRule type="containsText" dxfId="835" priority="835" operator="containsText" text="Dec">
      <formula>NOT(ISERROR(SEARCH("Dec",C287)))</formula>
    </cfRule>
    <cfRule type="containsText" dxfId="834" priority="836" operator="containsText" text="Inc">
      <formula>NOT(ISERROR(SEARCH("Inc",C287)))</formula>
    </cfRule>
  </conditionalFormatting>
  <conditionalFormatting sqref="E287:E291">
    <cfRule type="cellIs" dxfId="833" priority="833" operator="equal">
      <formula>"Unlocked"</formula>
    </cfRule>
    <cfRule type="cellIs" dxfId="832" priority="834" operator="equal">
      <formula>"Locked"</formula>
    </cfRule>
  </conditionalFormatting>
  <conditionalFormatting sqref="F287:F291">
    <cfRule type="containsText" dxfId="831" priority="832" operator="containsText" text="Param">
      <formula>NOT(ISERROR(SEARCH("Param",F287)))</formula>
    </cfRule>
  </conditionalFormatting>
  <conditionalFormatting sqref="H287:H291">
    <cfRule type="cellIs" dxfId="830" priority="831" operator="lessThan">
      <formula>0</formula>
    </cfRule>
  </conditionalFormatting>
  <conditionalFormatting sqref="C287:C291">
    <cfRule type="containsText" dxfId="829" priority="829" operator="containsText" text="Dec">
      <formula>NOT(ISERROR(SEARCH("Dec",C287)))</formula>
    </cfRule>
    <cfRule type="containsText" dxfId="828" priority="830" operator="containsText" text="Inc">
      <formula>NOT(ISERROR(SEARCH("Inc",C287)))</formula>
    </cfRule>
  </conditionalFormatting>
  <conditionalFormatting sqref="E287:E291">
    <cfRule type="cellIs" dxfId="827" priority="827" operator="equal">
      <formula>"Unlocked"</formula>
    </cfRule>
    <cfRule type="cellIs" dxfId="826" priority="828" operator="equal">
      <formula>"Locked"</formula>
    </cfRule>
  </conditionalFormatting>
  <conditionalFormatting sqref="F287:F291">
    <cfRule type="containsText" dxfId="825" priority="826" operator="containsText" text="Param">
      <formula>NOT(ISERROR(SEARCH("Param",F287)))</formula>
    </cfRule>
  </conditionalFormatting>
  <conditionalFormatting sqref="H287:H291">
    <cfRule type="cellIs" dxfId="824" priority="825" operator="lessThan">
      <formula>0</formula>
    </cfRule>
  </conditionalFormatting>
  <conditionalFormatting sqref="C287:C291">
    <cfRule type="containsText" dxfId="823" priority="823" operator="containsText" text="Dec">
      <formula>NOT(ISERROR(SEARCH("Dec",C287)))</formula>
    </cfRule>
    <cfRule type="containsText" dxfId="822" priority="824" operator="containsText" text="Inc">
      <formula>NOT(ISERROR(SEARCH("Inc",C287)))</formula>
    </cfRule>
  </conditionalFormatting>
  <conditionalFormatting sqref="E287:E291">
    <cfRule type="cellIs" dxfId="821" priority="821" operator="equal">
      <formula>"Unlocked"</formula>
    </cfRule>
    <cfRule type="cellIs" dxfId="820" priority="822" operator="equal">
      <formula>"Locked"</formula>
    </cfRule>
  </conditionalFormatting>
  <conditionalFormatting sqref="F287:F291">
    <cfRule type="containsText" dxfId="819" priority="820" operator="containsText" text="Param">
      <formula>NOT(ISERROR(SEARCH("Param",F287)))</formula>
    </cfRule>
  </conditionalFormatting>
  <conditionalFormatting sqref="H287:H291">
    <cfRule type="cellIs" dxfId="818" priority="819" operator="lessThan">
      <formula>0</formula>
    </cfRule>
  </conditionalFormatting>
  <conditionalFormatting sqref="C287:C291">
    <cfRule type="containsText" dxfId="817" priority="817" operator="containsText" text="Dec">
      <formula>NOT(ISERROR(SEARCH("Dec",C287)))</formula>
    </cfRule>
    <cfRule type="containsText" dxfId="816" priority="818" operator="containsText" text="Inc">
      <formula>NOT(ISERROR(SEARCH("Inc",C287)))</formula>
    </cfRule>
  </conditionalFormatting>
  <conditionalFormatting sqref="E287:E291">
    <cfRule type="cellIs" dxfId="815" priority="815" operator="equal">
      <formula>"Unlocked"</formula>
    </cfRule>
    <cfRule type="cellIs" dxfId="814" priority="816" operator="equal">
      <formula>"Locked"</formula>
    </cfRule>
  </conditionalFormatting>
  <conditionalFormatting sqref="F287:F291">
    <cfRule type="containsText" dxfId="813" priority="814" operator="containsText" text="Param">
      <formula>NOT(ISERROR(SEARCH("Param",F287)))</formula>
    </cfRule>
  </conditionalFormatting>
  <conditionalFormatting sqref="H287:H291">
    <cfRule type="cellIs" dxfId="812" priority="813" operator="lessThan">
      <formula>0</formula>
    </cfRule>
  </conditionalFormatting>
  <conditionalFormatting sqref="C287:C291">
    <cfRule type="containsText" dxfId="811" priority="811" operator="containsText" text="Dec">
      <formula>NOT(ISERROR(SEARCH("Dec",C287)))</formula>
    </cfRule>
    <cfRule type="containsText" dxfId="810" priority="812" operator="containsText" text="Inc">
      <formula>NOT(ISERROR(SEARCH("Inc",C287)))</formula>
    </cfRule>
  </conditionalFormatting>
  <conditionalFormatting sqref="E292:E296">
    <cfRule type="cellIs" dxfId="809" priority="809" operator="equal">
      <formula>"Unlocked"</formula>
    </cfRule>
    <cfRule type="cellIs" dxfId="808" priority="810" operator="equal">
      <formula>"Locked"</formula>
    </cfRule>
  </conditionalFormatting>
  <conditionalFormatting sqref="F292:F296">
    <cfRule type="containsText" dxfId="807" priority="808" operator="containsText" text="Param">
      <formula>NOT(ISERROR(SEARCH("Param",F292)))</formula>
    </cfRule>
  </conditionalFormatting>
  <conditionalFormatting sqref="H292:H296">
    <cfRule type="cellIs" dxfId="806" priority="807" operator="lessThan">
      <formula>0</formula>
    </cfRule>
  </conditionalFormatting>
  <conditionalFormatting sqref="C292:C296">
    <cfRule type="containsText" dxfId="805" priority="805" operator="containsText" text="Dec">
      <formula>NOT(ISERROR(SEARCH("Dec",C292)))</formula>
    </cfRule>
    <cfRule type="containsText" dxfId="804" priority="806" operator="containsText" text="Inc">
      <formula>NOT(ISERROR(SEARCH("Inc",C292)))</formula>
    </cfRule>
  </conditionalFormatting>
  <conditionalFormatting sqref="E292:E296">
    <cfRule type="cellIs" dxfId="803" priority="803" operator="equal">
      <formula>"Unlocked"</formula>
    </cfRule>
    <cfRule type="cellIs" dxfId="802" priority="804" operator="equal">
      <formula>"Locked"</formula>
    </cfRule>
  </conditionalFormatting>
  <conditionalFormatting sqref="F292:F296">
    <cfRule type="containsText" dxfId="801" priority="802" operator="containsText" text="Param">
      <formula>NOT(ISERROR(SEARCH("Param",F292)))</formula>
    </cfRule>
  </conditionalFormatting>
  <conditionalFormatting sqref="H292:H296">
    <cfRule type="cellIs" dxfId="800" priority="801" operator="lessThan">
      <formula>0</formula>
    </cfRule>
  </conditionalFormatting>
  <conditionalFormatting sqref="C292:C296">
    <cfRule type="containsText" dxfId="799" priority="799" operator="containsText" text="Dec">
      <formula>NOT(ISERROR(SEARCH("Dec",C292)))</formula>
    </cfRule>
    <cfRule type="containsText" dxfId="798" priority="800" operator="containsText" text="Inc">
      <formula>NOT(ISERROR(SEARCH("Inc",C292)))</formula>
    </cfRule>
  </conditionalFormatting>
  <conditionalFormatting sqref="E292:E296">
    <cfRule type="cellIs" dxfId="797" priority="797" operator="equal">
      <formula>"Unlocked"</formula>
    </cfRule>
    <cfRule type="cellIs" dxfId="796" priority="798" operator="equal">
      <formula>"Locked"</formula>
    </cfRule>
  </conditionalFormatting>
  <conditionalFormatting sqref="F292:F296">
    <cfRule type="containsText" dxfId="795" priority="796" operator="containsText" text="Param">
      <formula>NOT(ISERROR(SEARCH("Param",F292)))</formula>
    </cfRule>
  </conditionalFormatting>
  <conditionalFormatting sqref="H292:H296">
    <cfRule type="cellIs" dxfId="794" priority="795" operator="lessThan">
      <formula>0</formula>
    </cfRule>
  </conditionalFormatting>
  <conditionalFormatting sqref="C292:C296">
    <cfRule type="containsText" dxfId="793" priority="793" operator="containsText" text="Dec">
      <formula>NOT(ISERROR(SEARCH("Dec",C292)))</formula>
    </cfRule>
    <cfRule type="containsText" dxfId="792" priority="794" operator="containsText" text="Inc">
      <formula>NOT(ISERROR(SEARCH("Inc",C292)))</formula>
    </cfRule>
  </conditionalFormatting>
  <conditionalFormatting sqref="E292:E296">
    <cfRule type="cellIs" dxfId="791" priority="791" operator="equal">
      <formula>"Unlocked"</formula>
    </cfRule>
    <cfRule type="cellIs" dxfId="790" priority="792" operator="equal">
      <formula>"Locked"</formula>
    </cfRule>
  </conditionalFormatting>
  <conditionalFormatting sqref="F292:F296">
    <cfRule type="containsText" dxfId="789" priority="790" operator="containsText" text="Param">
      <formula>NOT(ISERROR(SEARCH("Param",F292)))</formula>
    </cfRule>
  </conditionalFormatting>
  <conditionalFormatting sqref="H292:H296">
    <cfRule type="cellIs" dxfId="788" priority="789" operator="lessThan">
      <formula>0</formula>
    </cfRule>
  </conditionalFormatting>
  <conditionalFormatting sqref="C292:C296">
    <cfRule type="containsText" dxfId="787" priority="787" operator="containsText" text="Dec">
      <formula>NOT(ISERROR(SEARCH("Dec",C292)))</formula>
    </cfRule>
    <cfRule type="containsText" dxfId="786" priority="788" operator="containsText" text="Inc">
      <formula>NOT(ISERROR(SEARCH("Inc",C292)))</formula>
    </cfRule>
  </conditionalFormatting>
  <conditionalFormatting sqref="E292:E296">
    <cfRule type="cellIs" dxfId="785" priority="785" operator="equal">
      <formula>"Unlocked"</formula>
    </cfRule>
    <cfRule type="cellIs" dxfId="784" priority="786" operator="equal">
      <formula>"Locked"</formula>
    </cfRule>
  </conditionalFormatting>
  <conditionalFormatting sqref="F292:F296">
    <cfRule type="containsText" dxfId="783" priority="784" operator="containsText" text="Param">
      <formula>NOT(ISERROR(SEARCH("Param",F292)))</formula>
    </cfRule>
  </conditionalFormatting>
  <conditionalFormatting sqref="H292:H296">
    <cfRule type="cellIs" dxfId="782" priority="783" operator="lessThan">
      <formula>0</formula>
    </cfRule>
  </conditionalFormatting>
  <conditionalFormatting sqref="C292:C296">
    <cfRule type="containsText" dxfId="781" priority="781" operator="containsText" text="Dec">
      <formula>NOT(ISERROR(SEARCH("Dec",C292)))</formula>
    </cfRule>
    <cfRule type="containsText" dxfId="780" priority="782" operator="containsText" text="Inc">
      <formula>NOT(ISERROR(SEARCH("Inc",C292)))</formula>
    </cfRule>
  </conditionalFormatting>
  <conditionalFormatting sqref="E292:E296">
    <cfRule type="cellIs" dxfId="779" priority="779" operator="equal">
      <formula>"Unlocked"</formula>
    </cfRule>
    <cfRule type="cellIs" dxfId="778" priority="780" operator="equal">
      <formula>"Locked"</formula>
    </cfRule>
  </conditionalFormatting>
  <conditionalFormatting sqref="F292:F296">
    <cfRule type="containsText" dxfId="777" priority="778" operator="containsText" text="Param">
      <formula>NOT(ISERROR(SEARCH("Param",F292)))</formula>
    </cfRule>
  </conditionalFormatting>
  <conditionalFormatting sqref="H292:H296">
    <cfRule type="cellIs" dxfId="776" priority="777" operator="lessThan">
      <formula>0</formula>
    </cfRule>
  </conditionalFormatting>
  <conditionalFormatting sqref="C292:C296">
    <cfRule type="containsText" dxfId="775" priority="775" operator="containsText" text="Dec">
      <formula>NOT(ISERROR(SEARCH("Dec",C292)))</formula>
    </cfRule>
    <cfRule type="containsText" dxfId="774" priority="776" operator="containsText" text="Inc">
      <formula>NOT(ISERROR(SEARCH("Inc",C292)))</formula>
    </cfRule>
  </conditionalFormatting>
  <conditionalFormatting sqref="E292:E296">
    <cfRule type="cellIs" dxfId="773" priority="773" operator="equal">
      <formula>"Unlocked"</formula>
    </cfRule>
    <cfRule type="cellIs" dxfId="772" priority="774" operator="equal">
      <formula>"Locked"</formula>
    </cfRule>
  </conditionalFormatting>
  <conditionalFormatting sqref="F292:F296">
    <cfRule type="containsText" dxfId="771" priority="772" operator="containsText" text="Param">
      <formula>NOT(ISERROR(SEARCH("Param",F292)))</formula>
    </cfRule>
  </conditionalFormatting>
  <conditionalFormatting sqref="H292:H296">
    <cfRule type="cellIs" dxfId="770" priority="771" operator="lessThan">
      <formula>0</formula>
    </cfRule>
  </conditionalFormatting>
  <conditionalFormatting sqref="C292:C296">
    <cfRule type="containsText" dxfId="769" priority="769" operator="containsText" text="Dec">
      <formula>NOT(ISERROR(SEARCH("Dec",C292)))</formula>
    </cfRule>
    <cfRule type="containsText" dxfId="768" priority="770" operator="containsText" text="Inc">
      <formula>NOT(ISERROR(SEARCH("Inc",C292)))</formula>
    </cfRule>
  </conditionalFormatting>
  <conditionalFormatting sqref="E292:E296">
    <cfRule type="cellIs" dxfId="767" priority="767" operator="equal">
      <formula>"Unlocked"</formula>
    </cfRule>
    <cfRule type="cellIs" dxfId="766" priority="768" operator="equal">
      <formula>"Locked"</formula>
    </cfRule>
  </conditionalFormatting>
  <conditionalFormatting sqref="F292:F296">
    <cfRule type="containsText" dxfId="765" priority="766" operator="containsText" text="Param">
      <formula>NOT(ISERROR(SEARCH("Param",F292)))</formula>
    </cfRule>
  </conditionalFormatting>
  <conditionalFormatting sqref="H292:H296">
    <cfRule type="cellIs" dxfId="764" priority="765" operator="lessThan">
      <formula>0</formula>
    </cfRule>
  </conditionalFormatting>
  <conditionalFormatting sqref="C292:C296">
    <cfRule type="containsText" dxfId="763" priority="763" operator="containsText" text="Dec">
      <formula>NOT(ISERROR(SEARCH("Dec",C292)))</formula>
    </cfRule>
    <cfRule type="containsText" dxfId="762" priority="764" operator="containsText" text="Inc">
      <formula>NOT(ISERROR(SEARCH("Inc",C292)))</formula>
    </cfRule>
  </conditionalFormatting>
  <conditionalFormatting sqref="E292:E296">
    <cfRule type="cellIs" dxfId="761" priority="761" operator="equal">
      <formula>"Unlocked"</formula>
    </cfRule>
    <cfRule type="cellIs" dxfId="760" priority="762" operator="equal">
      <formula>"Locked"</formula>
    </cfRule>
  </conditionalFormatting>
  <conditionalFormatting sqref="F292:F296">
    <cfRule type="containsText" dxfId="759" priority="760" operator="containsText" text="Param">
      <formula>NOT(ISERROR(SEARCH("Param",F292)))</formula>
    </cfRule>
  </conditionalFormatting>
  <conditionalFormatting sqref="H292:H296">
    <cfRule type="cellIs" dxfId="758" priority="759" operator="lessThan">
      <formula>0</formula>
    </cfRule>
  </conditionalFormatting>
  <conditionalFormatting sqref="C292:C296">
    <cfRule type="containsText" dxfId="757" priority="757" operator="containsText" text="Dec">
      <formula>NOT(ISERROR(SEARCH("Dec",C292)))</formula>
    </cfRule>
    <cfRule type="containsText" dxfId="756" priority="758" operator="containsText" text="Inc">
      <formula>NOT(ISERROR(SEARCH("Inc",C292)))</formula>
    </cfRule>
  </conditionalFormatting>
  <conditionalFormatting sqref="E292:E296">
    <cfRule type="cellIs" dxfId="755" priority="755" operator="equal">
      <formula>"Unlocked"</formula>
    </cfRule>
    <cfRule type="cellIs" dxfId="754" priority="756" operator="equal">
      <formula>"Locked"</formula>
    </cfRule>
  </conditionalFormatting>
  <conditionalFormatting sqref="F292:F296">
    <cfRule type="containsText" dxfId="753" priority="754" operator="containsText" text="Param">
      <formula>NOT(ISERROR(SEARCH("Param",F292)))</formula>
    </cfRule>
  </conditionalFormatting>
  <conditionalFormatting sqref="H292:H296">
    <cfRule type="cellIs" dxfId="752" priority="753" operator="lessThan">
      <formula>0</formula>
    </cfRule>
  </conditionalFormatting>
  <conditionalFormatting sqref="C292:C296">
    <cfRule type="containsText" dxfId="751" priority="751" operator="containsText" text="Dec">
      <formula>NOT(ISERROR(SEARCH("Dec",C292)))</formula>
    </cfRule>
    <cfRule type="containsText" dxfId="750" priority="752" operator="containsText" text="Inc">
      <formula>NOT(ISERROR(SEARCH("Inc",C292)))</formula>
    </cfRule>
  </conditionalFormatting>
  <conditionalFormatting sqref="E292:E296">
    <cfRule type="cellIs" dxfId="749" priority="749" operator="equal">
      <formula>"Unlocked"</formula>
    </cfRule>
    <cfRule type="cellIs" dxfId="748" priority="750" operator="equal">
      <formula>"Locked"</formula>
    </cfRule>
  </conditionalFormatting>
  <conditionalFormatting sqref="F292:F296">
    <cfRule type="containsText" dxfId="747" priority="748" operator="containsText" text="Param">
      <formula>NOT(ISERROR(SEARCH("Param",F292)))</formula>
    </cfRule>
  </conditionalFormatting>
  <conditionalFormatting sqref="H292:H296">
    <cfRule type="cellIs" dxfId="746" priority="747" operator="lessThan">
      <formula>0</formula>
    </cfRule>
  </conditionalFormatting>
  <conditionalFormatting sqref="C292:C296">
    <cfRule type="containsText" dxfId="745" priority="745" operator="containsText" text="Dec">
      <formula>NOT(ISERROR(SEARCH("Dec",C292)))</formula>
    </cfRule>
    <cfRule type="containsText" dxfId="744" priority="746" operator="containsText" text="Inc">
      <formula>NOT(ISERROR(SEARCH("Inc",C292)))</formula>
    </cfRule>
  </conditionalFormatting>
  <conditionalFormatting sqref="E297:E301">
    <cfRule type="cellIs" dxfId="743" priority="743" operator="equal">
      <formula>"Unlocked"</formula>
    </cfRule>
    <cfRule type="cellIs" dxfId="742" priority="744" operator="equal">
      <formula>"Locked"</formula>
    </cfRule>
  </conditionalFormatting>
  <conditionalFormatting sqref="F297:F301">
    <cfRule type="containsText" dxfId="741" priority="742" operator="containsText" text="Param">
      <formula>NOT(ISERROR(SEARCH("Param",F297)))</formula>
    </cfRule>
  </conditionalFormatting>
  <conditionalFormatting sqref="H297:H301">
    <cfRule type="cellIs" dxfId="740" priority="741" operator="lessThan">
      <formula>0</formula>
    </cfRule>
  </conditionalFormatting>
  <conditionalFormatting sqref="C297:C301">
    <cfRule type="containsText" dxfId="739" priority="739" operator="containsText" text="Dec">
      <formula>NOT(ISERROR(SEARCH("Dec",C297)))</formula>
    </cfRule>
    <cfRule type="containsText" dxfId="738" priority="740" operator="containsText" text="Inc">
      <formula>NOT(ISERROR(SEARCH("Inc",C297)))</formula>
    </cfRule>
  </conditionalFormatting>
  <conditionalFormatting sqref="E297:E301">
    <cfRule type="cellIs" dxfId="737" priority="737" operator="equal">
      <formula>"Unlocked"</formula>
    </cfRule>
    <cfRule type="cellIs" dxfId="736" priority="738" operator="equal">
      <formula>"Locked"</formula>
    </cfRule>
  </conditionalFormatting>
  <conditionalFormatting sqref="F297:F301">
    <cfRule type="containsText" dxfId="735" priority="736" operator="containsText" text="Param">
      <formula>NOT(ISERROR(SEARCH("Param",F297)))</formula>
    </cfRule>
  </conditionalFormatting>
  <conditionalFormatting sqref="H297:H301">
    <cfRule type="cellIs" dxfId="734" priority="735" operator="lessThan">
      <formula>0</formula>
    </cfRule>
  </conditionalFormatting>
  <conditionalFormatting sqref="C297:C301">
    <cfRule type="containsText" dxfId="733" priority="733" operator="containsText" text="Dec">
      <formula>NOT(ISERROR(SEARCH("Dec",C297)))</formula>
    </cfRule>
    <cfRule type="containsText" dxfId="732" priority="734" operator="containsText" text="Inc">
      <formula>NOT(ISERROR(SEARCH("Inc",C297)))</formula>
    </cfRule>
  </conditionalFormatting>
  <conditionalFormatting sqref="E297:E301">
    <cfRule type="cellIs" dxfId="731" priority="731" operator="equal">
      <formula>"Unlocked"</formula>
    </cfRule>
    <cfRule type="cellIs" dxfId="730" priority="732" operator="equal">
      <formula>"Locked"</formula>
    </cfRule>
  </conditionalFormatting>
  <conditionalFormatting sqref="F297:F301">
    <cfRule type="containsText" dxfId="729" priority="730" operator="containsText" text="Param">
      <formula>NOT(ISERROR(SEARCH("Param",F297)))</formula>
    </cfRule>
  </conditionalFormatting>
  <conditionalFormatting sqref="H297:H301">
    <cfRule type="cellIs" dxfId="728" priority="729" operator="lessThan">
      <formula>0</formula>
    </cfRule>
  </conditionalFormatting>
  <conditionalFormatting sqref="C297:C301">
    <cfRule type="containsText" dxfId="727" priority="727" operator="containsText" text="Dec">
      <formula>NOT(ISERROR(SEARCH("Dec",C297)))</formula>
    </cfRule>
    <cfRule type="containsText" dxfId="726" priority="728" operator="containsText" text="Inc">
      <formula>NOT(ISERROR(SEARCH("Inc",C297)))</formula>
    </cfRule>
  </conditionalFormatting>
  <conditionalFormatting sqref="E297:E301">
    <cfRule type="cellIs" dxfId="725" priority="725" operator="equal">
      <formula>"Unlocked"</formula>
    </cfRule>
    <cfRule type="cellIs" dxfId="724" priority="726" operator="equal">
      <formula>"Locked"</formula>
    </cfRule>
  </conditionalFormatting>
  <conditionalFormatting sqref="F297:F301">
    <cfRule type="containsText" dxfId="723" priority="724" operator="containsText" text="Param">
      <formula>NOT(ISERROR(SEARCH("Param",F297)))</formula>
    </cfRule>
  </conditionalFormatting>
  <conditionalFormatting sqref="H297:H301">
    <cfRule type="cellIs" dxfId="722" priority="723" operator="lessThan">
      <formula>0</formula>
    </cfRule>
  </conditionalFormatting>
  <conditionalFormatting sqref="C297:C301">
    <cfRule type="containsText" dxfId="721" priority="721" operator="containsText" text="Dec">
      <formula>NOT(ISERROR(SEARCH("Dec",C297)))</formula>
    </cfRule>
    <cfRule type="containsText" dxfId="720" priority="722" operator="containsText" text="Inc">
      <formula>NOT(ISERROR(SEARCH("Inc",C297)))</formula>
    </cfRule>
  </conditionalFormatting>
  <conditionalFormatting sqref="E297:E301">
    <cfRule type="cellIs" dxfId="719" priority="719" operator="equal">
      <formula>"Unlocked"</formula>
    </cfRule>
    <cfRule type="cellIs" dxfId="718" priority="720" operator="equal">
      <formula>"Locked"</formula>
    </cfRule>
  </conditionalFormatting>
  <conditionalFormatting sqref="F297:F301">
    <cfRule type="containsText" dxfId="717" priority="718" operator="containsText" text="Param">
      <formula>NOT(ISERROR(SEARCH("Param",F297)))</formula>
    </cfRule>
  </conditionalFormatting>
  <conditionalFormatting sqref="H297:H301">
    <cfRule type="cellIs" dxfId="716" priority="717" operator="lessThan">
      <formula>0</formula>
    </cfRule>
  </conditionalFormatting>
  <conditionalFormatting sqref="C297:C301">
    <cfRule type="containsText" dxfId="715" priority="715" operator="containsText" text="Dec">
      <formula>NOT(ISERROR(SEARCH("Dec",C297)))</formula>
    </cfRule>
    <cfRule type="containsText" dxfId="714" priority="716" operator="containsText" text="Inc">
      <formula>NOT(ISERROR(SEARCH("Inc",C297)))</formula>
    </cfRule>
  </conditionalFormatting>
  <conditionalFormatting sqref="E297:E301">
    <cfRule type="cellIs" dxfId="713" priority="713" operator="equal">
      <formula>"Unlocked"</formula>
    </cfRule>
    <cfRule type="cellIs" dxfId="712" priority="714" operator="equal">
      <formula>"Locked"</formula>
    </cfRule>
  </conditionalFormatting>
  <conditionalFormatting sqref="F297:F301">
    <cfRule type="containsText" dxfId="711" priority="712" operator="containsText" text="Param">
      <formula>NOT(ISERROR(SEARCH("Param",F297)))</formula>
    </cfRule>
  </conditionalFormatting>
  <conditionalFormatting sqref="H297:H301">
    <cfRule type="cellIs" dxfId="710" priority="711" operator="lessThan">
      <formula>0</formula>
    </cfRule>
  </conditionalFormatting>
  <conditionalFormatting sqref="C297:C301">
    <cfRule type="containsText" dxfId="709" priority="709" operator="containsText" text="Dec">
      <formula>NOT(ISERROR(SEARCH("Dec",C297)))</formula>
    </cfRule>
    <cfRule type="containsText" dxfId="708" priority="710" operator="containsText" text="Inc">
      <formula>NOT(ISERROR(SEARCH("Inc",C297)))</formula>
    </cfRule>
  </conditionalFormatting>
  <conditionalFormatting sqref="E297:E301">
    <cfRule type="cellIs" dxfId="707" priority="707" operator="equal">
      <formula>"Unlocked"</formula>
    </cfRule>
    <cfRule type="cellIs" dxfId="706" priority="708" operator="equal">
      <formula>"Locked"</formula>
    </cfRule>
  </conditionalFormatting>
  <conditionalFormatting sqref="F297:F301">
    <cfRule type="containsText" dxfId="705" priority="706" operator="containsText" text="Param">
      <formula>NOT(ISERROR(SEARCH("Param",F297)))</formula>
    </cfRule>
  </conditionalFormatting>
  <conditionalFormatting sqref="H297:H301">
    <cfRule type="cellIs" dxfId="704" priority="705" operator="lessThan">
      <formula>0</formula>
    </cfRule>
  </conditionalFormatting>
  <conditionalFormatting sqref="C297:C301">
    <cfRule type="containsText" dxfId="703" priority="703" operator="containsText" text="Dec">
      <formula>NOT(ISERROR(SEARCH("Dec",C297)))</formula>
    </cfRule>
    <cfRule type="containsText" dxfId="702" priority="704" operator="containsText" text="Inc">
      <formula>NOT(ISERROR(SEARCH("Inc",C297)))</formula>
    </cfRule>
  </conditionalFormatting>
  <conditionalFormatting sqref="E297:E301">
    <cfRule type="cellIs" dxfId="701" priority="701" operator="equal">
      <formula>"Unlocked"</formula>
    </cfRule>
    <cfRule type="cellIs" dxfId="700" priority="702" operator="equal">
      <formula>"Locked"</formula>
    </cfRule>
  </conditionalFormatting>
  <conditionalFormatting sqref="F297:F301">
    <cfRule type="containsText" dxfId="699" priority="700" operator="containsText" text="Param">
      <formula>NOT(ISERROR(SEARCH("Param",F297)))</formula>
    </cfRule>
  </conditionalFormatting>
  <conditionalFormatting sqref="H297:H301">
    <cfRule type="cellIs" dxfId="698" priority="699" operator="lessThan">
      <formula>0</formula>
    </cfRule>
  </conditionalFormatting>
  <conditionalFormatting sqref="C297:C301">
    <cfRule type="containsText" dxfId="697" priority="697" operator="containsText" text="Dec">
      <formula>NOT(ISERROR(SEARCH("Dec",C297)))</formula>
    </cfRule>
    <cfRule type="containsText" dxfId="696" priority="698" operator="containsText" text="Inc">
      <formula>NOT(ISERROR(SEARCH("Inc",C297)))</formula>
    </cfRule>
  </conditionalFormatting>
  <conditionalFormatting sqref="E297:E301">
    <cfRule type="cellIs" dxfId="695" priority="695" operator="equal">
      <formula>"Unlocked"</formula>
    </cfRule>
    <cfRule type="cellIs" dxfId="694" priority="696" operator="equal">
      <formula>"Locked"</formula>
    </cfRule>
  </conditionalFormatting>
  <conditionalFormatting sqref="F297:F301">
    <cfRule type="containsText" dxfId="693" priority="694" operator="containsText" text="Param">
      <formula>NOT(ISERROR(SEARCH("Param",F297)))</formula>
    </cfRule>
  </conditionalFormatting>
  <conditionalFormatting sqref="H297:H301">
    <cfRule type="cellIs" dxfId="692" priority="693" operator="lessThan">
      <formula>0</formula>
    </cfRule>
  </conditionalFormatting>
  <conditionalFormatting sqref="C297:C301">
    <cfRule type="containsText" dxfId="691" priority="691" operator="containsText" text="Dec">
      <formula>NOT(ISERROR(SEARCH("Dec",C297)))</formula>
    </cfRule>
    <cfRule type="containsText" dxfId="690" priority="692" operator="containsText" text="Inc">
      <formula>NOT(ISERROR(SEARCH("Inc",C297)))</formula>
    </cfRule>
  </conditionalFormatting>
  <conditionalFormatting sqref="E297:E301">
    <cfRule type="cellIs" dxfId="689" priority="689" operator="equal">
      <formula>"Unlocked"</formula>
    </cfRule>
    <cfRule type="cellIs" dxfId="688" priority="690" operator="equal">
      <formula>"Locked"</formula>
    </cfRule>
  </conditionalFormatting>
  <conditionalFormatting sqref="F297:F301">
    <cfRule type="containsText" dxfId="687" priority="688" operator="containsText" text="Param">
      <formula>NOT(ISERROR(SEARCH("Param",F297)))</formula>
    </cfRule>
  </conditionalFormatting>
  <conditionalFormatting sqref="H297:H301">
    <cfRule type="cellIs" dxfId="686" priority="687" operator="lessThan">
      <formula>0</formula>
    </cfRule>
  </conditionalFormatting>
  <conditionalFormatting sqref="C297:C301">
    <cfRule type="containsText" dxfId="685" priority="685" operator="containsText" text="Dec">
      <formula>NOT(ISERROR(SEARCH("Dec",C297)))</formula>
    </cfRule>
    <cfRule type="containsText" dxfId="684" priority="686" operator="containsText" text="Inc">
      <formula>NOT(ISERROR(SEARCH("Inc",C297)))</formula>
    </cfRule>
  </conditionalFormatting>
  <conditionalFormatting sqref="E297:E301">
    <cfRule type="cellIs" dxfId="683" priority="683" operator="equal">
      <formula>"Unlocked"</formula>
    </cfRule>
    <cfRule type="cellIs" dxfId="682" priority="684" operator="equal">
      <formula>"Locked"</formula>
    </cfRule>
  </conditionalFormatting>
  <conditionalFormatting sqref="F297:F301">
    <cfRule type="containsText" dxfId="681" priority="682" operator="containsText" text="Param">
      <formula>NOT(ISERROR(SEARCH("Param",F297)))</formula>
    </cfRule>
  </conditionalFormatting>
  <conditionalFormatting sqref="H297:H301">
    <cfRule type="cellIs" dxfId="680" priority="681" operator="lessThan">
      <formula>0</formula>
    </cfRule>
  </conditionalFormatting>
  <conditionalFormatting sqref="C297:C301">
    <cfRule type="containsText" dxfId="679" priority="679" operator="containsText" text="Dec">
      <formula>NOT(ISERROR(SEARCH("Dec",C297)))</formula>
    </cfRule>
    <cfRule type="containsText" dxfId="678" priority="680" operator="containsText" text="Inc">
      <formula>NOT(ISERROR(SEARCH("Inc",C297)))</formula>
    </cfRule>
  </conditionalFormatting>
  <conditionalFormatting sqref="E297:E301">
    <cfRule type="cellIs" dxfId="677" priority="677" operator="equal">
      <formula>"Unlocked"</formula>
    </cfRule>
    <cfRule type="cellIs" dxfId="676" priority="678" operator="equal">
      <formula>"Locked"</formula>
    </cfRule>
  </conditionalFormatting>
  <conditionalFormatting sqref="F297:F301">
    <cfRule type="containsText" dxfId="675" priority="676" operator="containsText" text="Param">
      <formula>NOT(ISERROR(SEARCH("Param",F297)))</formula>
    </cfRule>
  </conditionalFormatting>
  <conditionalFormatting sqref="H297:H301">
    <cfRule type="cellIs" dxfId="674" priority="675" operator="lessThan">
      <formula>0</formula>
    </cfRule>
  </conditionalFormatting>
  <conditionalFormatting sqref="C297:C301">
    <cfRule type="containsText" dxfId="673" priority="673" operator="containsText" text="Dec">
      <formula>NOT(ISERROR(SEARCH("Dec",C297)))</formula>
    </cfRule>
    <cfRule type="containsText" dxfId="672" priority="674" operator="containsText" text="Inc">
      <formula>NOT(ISERROR(SEARCH("Inc",C297)))</formula>
    </cfRule>
  </conditionalFormatting>
  <conditionalFormatting sqref="E302:E306">
    <cfRule type="cellIs" dxfId="671" priority="671" operator="equal">
      <formula>"Unlocked"</formula>
    </cfRule>
    <cfRule type="cellIs" dxfId="670" priority="672" operator="equal">
      <formula>"Locked"</formula>
    </cfRule>
  </conditionalFormatting>
  <conditionalFormatting sqref="F302:F306">
    <cfRule type="containsText" dxfId="669" priority="670" operator="containsText" text="Param">
      <formula>NOT(ISERROR(SEARCH("Param",F302)))</formula>
    </cfRule>
  </conditionalFormatting>
  <conditionalFormatting sqref="H302:H306">
    <cfRule type="cellIs" dxfId="668" priority="669" operator="lessThan">
      <formula>0</formula>
    </cfRule>
  </conditionalFormatting>
  <conditionalFormatting sqref="C302:C306">
    <cfRule type="containsText" dxfId="667" priority="667" operator="containsText" text="Dec">
      <formula>NOT(ISERROR(SEARCH("Dec",C302)))</formula>
    </cfRule>
    <cfRule type="containsText" dxfId="666" priority="668" operator="containsText" text="Inc">
      <formula>NOT(ISERROR(SEARCH("Inc",C302)))</formula>
    </cfRule>
  </conditionalFormatting>
  <conditionalFormatting sqref="E302:E306">
    <cfRule type="cellIs" dxfId="665" priority="665" operator="equal">
      <formula>"Unlocked"</formula>
    </cfRule>
    <cfRule type="cellIs" dxfId="664" priority="666" operator="equal">
      <formula>"Locked"</formula>
    </cfRule>
  </conditionalFormatting>
  <conditionalFormatting sqref="F302:F306">
    <cfRule type="containsText" dxfId="663" priority="664" operator="containsText" text="Param">
      <formula>NOT(ISERROR(SEARCH("Param",F302)))</formula>
    </cfRule>
  </conditionalFormatting>
  <conditionalFormatting sqref="H302:H306">
    <cfRule type="cellIs" dxfId="662" priority="663" operator="lessThan">
      <formula>0</formula>
    </cfRule>
  </conditionalFormatting>
  <conditionalFormatting sqref="C302:C306">
    <cfRule type="containsText" dxfId="661" priority="661" operator="containsText" text="Dec">
      <formula>NOT(ISERROR(SEARCH("Dec",C302)))</formula>
    </cfRule>
    <cfRule type="containsText" dxfId="660" priority="662" operator="containsText" text="Inc">
      <formula>NOT(ISERROR(SEARCH("Inc",C302)))</formula>
    </cfRule>
  </conditionalFormatting>
  <conditionalFormatting sqref="E302:E306">
    <cfRule type="cellIs" dxfId="659" priority="659" operator="equal">
      <formula>"Unlocked"</formula>
    </cfRule>
    <cfRule type="cellIs" dxfId="658" priority="660" operator="equal">
      <formula>"Locked"</formula>
    </cfRule>
  </conditionalFormatting>
  <conditionalFormatting sqref="F302:F306">
    <cfRule type="containsText" dxfId="657" priority="658" operator="containsText" text="Param">
      <formula>NOT(ISERROR(SEARCH("Param",F302)))</formula>
    </cfRule>
  </conditionalFormatting>
  <conditionalFormatting sqref="H302:H306">
    <cfRule type="cellIs" dxfId="656" priority="657" operator="lessThan">
      <formula>0</formula>
    </cfRule>
  </conditionalFormatting>
  <conditionalFormatting sqref="C302:C306">
    <cfRule type="containsText" dxfId="655" priority="655" operator="containsText" text="Dec">
      <formula>NOT(ISERROR(SEARCH("Dec",C302)))</formula>
    </cfRule>
    <cfRule type="containsText" dxfId="654" priority="656" operator="containsText" text="Inc">
      <formula>NOT(ISERROR(SEARCH("Inc",C302)))</formula>
    </cfRule>
  </conditionalFormatting>
  <conditionalFormatting sqref="E302:E306">
    <cfRule type="cellIs" dxfId="653" priority="653" operator="equal">
      <formula>"Unlocked"</formula>
    </cfRule>
    <cfRule type="cellIs" dxfId="652" priority="654" operator="equal">
      <formula>"Locked"</formula>
    </cfRule>
  </conditionalFormatting>
  <conditionalFormatting sqref="F302:F306">
    <cfRule type="containsText" dxfId="651" priority="652" operator="containsText" text="Param">
      <formula>NOT(ISERROR(SEARCH("Param",F302)))</formula>
    </cfRule>
  </conditionalFormatting>
  <conditionalFormatting sqref="H302:H306">
    <cfRule type="cellIs" dxfId="650" priority="651" operator="lessThan">
      <formula>0</formula>
    </cfRule>
  </conditionalFormatting>
  <conditionalFormatting sqref="C302:C306">
    <cfRule type="containsText" dxfId="649" priority="649" operator="containsText" text="Dec">
      <formula>NOT(ISERROR(SEARCH("Dec",C302)))</formula>
    </cfRule>
    <cfRule type="containsText" dxfId="648" priority="650" operator="containsText" text="Inc">
      <formula>NOT(ISERROR(SEARCH("Inc",C302)))</formula>
    </cfRule>
  </conditionalFormatting>
  <conditionalFormatting sqref="E302:E306">
    <cfRule type="cellIs" dxfId="647" priority="647" operator="equal">
      <formula>"Unlocked"</formula>
    </cfRule>
    <cfRule type="cellIs" dxfId="646" priority="648" operator="equal">
      <formula>"Locked"</formula>
    </cfRule>
  </conditionalFormatting>
  <conditionalFormatting sqref="F302:F306">
    <cfRule type="containsText" dxfId="645" priority="646" operator="containsText" text="Param">
      <formula>NOT(ISERROR(SEARCH("Param",F302)))</formula>
    </cfRule>
  </conditionalFormatting>
  <conditionalFormatting sqref="H302:H306">
    <cfRule type="cellIs" dxfId="644" priority="645" operator="lessThan">
      <formula>0</formula>
    </cfRule>
  </conditionalFormatting>
  <conditionalFormatting sqref="C302:C306">
    <cfRule type="containsText" dxfId="643" priority="643" operator="containsText" text="Dec">
      <formula>NOT(ISERROR(SEARCH("Dec",C302)))</formula>
    </cfRule>
    <cfRule type="containsText" dxfId="642" priority="644" operator="containsText" text="Inc">
      <formula>NOT(ISERROR(SEARCH("Inc",C302)))</formula>
    </cfRule>
  </conditionalFormatting>
  <conditionalFormatting sqref="E302:E306">
    <cfRule type="cellIs" dxfId="641" priority="641" operator="equal">
      <formula>"Unlocked"</formula>
    </cfRule>
    <cfRule type="cellIs" dxfId="640" priority="642" operator="equal">
      <formula>"Locked"</formula>
    </cfRule>
  </conditionalFormatting>
  <conditionalFormatting sqref="F302:F306">
    <cfRule type="containsText" dxfId="639" priority="640" operator="containsText" text="Param">
      <formula>NOT(ISERROR(SEARCH("Param",F302)))</formula>
    </cfRule>
  </conditionalFormatting>
  <conditionalFormatting sqref="H302:H306">
    <cfRule type="cellIs" dxfId="638" priority="639" operator="lessThan">
      <formula>0</formula>
    </cfRule>
  </conditionalFormatting>
  <conditionalFormatting sqref="C302:C306">
    <cfRule type="containsText" dxfId="637" priority="637" operator="containsText" text="Dec">
      <formula>NOT(ISERROR(SEARCH("Dec",C302)))</formula>
    </cfRule>
    <cfRule type="containsText" dxfId="636" priority="638" operator="containsText" text="Inc">
      <formula>NOT(ISERROR(SEARCH("Inc",C302)))</formula>
    </cfRule>
  </conditionalFormatting>
  <conditionalFormatting sqref="E302:E306">
    <cfRule type="cellIs" dxfId="635" priority="635" operator="equal">
      <formula>"Unlocked"</formula>
    </cfRule>
    <cfRule type="cellIs" dxfId="634" priority="636" operator="equal">
      <formula>"Locked"</formula>
    </cfRule>
  </conditionalFormatting>
  <conditionalFormatting sqref="F302:F306">
    <cfRule type="containsText" dxfId="633" priority="634" operator="containsText" text="Param">
      <formula>NOT(ISERROR(SEARCH("Param",F302)))</formula>
    </cfRule>
  </conditionalFormatting>
  <conditionalFormatting sqref="H302:H306">
    <cfRule type="cellIs" dxfId="632" priority="633" operator="lessThan">
      <formula>0</formula>
    </cfRule>
  </conditionalFormatting>
  <conditionalFormatting sqref="C302:C306">
    <cfRule type="containsText" dxfId="631" priority="631" operator="containsText" text="Dec">
      <formula>NOT(ISERROR(SEARCH("Dec",C302)))</formula>
    </cfRule>
    <cfRule type="containsText" dxfId="630" priority="632" operator="containsText" text="Inc">
      <formula>NOT(ISERROR(SEARCH("Inc",C302)))</formula>
    </cfRule>
  </conditionalFormatting>
  <conditionalFormatting sqref="E302:E306">
    <cfRule type="cellIs" dxfId="629" priority="629" operator="equal">
      <formula>"Unlocked"</formula>
    </cfRule>
    <cfRule type="cellIs" dxfId="628" priority="630" operator="equal">
      <formula>"Locked"</formula>
    </cfRule>
  </conditionalFormatting>
  <conditionalFormatting sqref="F302:F306">
    <cfRule type="containsText" dxfId="627" priority="628" operator="containsText" text="Param">
      <formula>NOT(ISERROR(SEARCH("Param",F302)))</formula>
    </cfRule>
  </conditionalFormatting>
  <conditionalFormatting sqref="H302:H306">
    <cfRule type="cellIs" dxfId="626" priority="627" operator="lessThan">
      <formula>0</formula>
    </cfRule>
  </conditionalFormatting>
  <conditionalFormatting sqref="C302:C306">
    <cfRule type="containsText" dxfId="625" priority="625" operator="containsText" text="Dec">
      <formula>NOT(ISERROR(SEARCH("Dec",C302)))</formula>
    </cfRule>
    <cfRule type="containsText" dxfId="624" priority="626" operator="containsText" text="Inc">
      <formula>NOT(ISERROR(SEARCH("Inc",C302)))</formula>
    </cfRule>
  </conditionalFormatting>
  <conditionalFormatting sqref="E302:E306">
    <cfRule type="cellIs" dxfId="623" priority="623" operator="equal">
      <formula>"Unlocked"</formula>
    </cfRule>
    <cfRule type="cellIs" dxfId="622" priority="624" operator="equal">
      <formula>"Locked"</formula>
    </cfRule>
  </conditionalFormatting>
  <conditionalFormatting sqref="F302:F306">
    <cfRule type="containsText" dxfId="621" priority="622" operator="containsText" text="Param">
      <formula>NOT(ISERROR(SEARCH("Param",F302)))</formula>
    </cfRule>
  </conditionalFormatting>
  <conditionalFormatting sqref="H302:H306">
    <cfRule type="cellIs" dxfId="620" priority="621" operator="lessThan">
      <formula>0</formula>
    </cfRule>
  </conditionalFormatting>
  <conditionalFormatting sqref="C302:C306">
    <cfRule type="containsText" dxfId="619" priority="619" operator="containsText" text="Dec">
      <formula>NOT(ISERROR(SEARCH("Dec",C302)))</formula>
    </cfRule>
    <cfRule type="containsText" dxfId="618" priority="620" operator="containsText" text="Inc">
      <formula>NOT(ISERROR(SEARCH("Inc",C302)))</formula>
    </cfRule>
  </conditionalFormatting>
  <conditionalFormatting sqref="E302:E306">
    <cfRule type="cellIs" dxfId="617" priority="617" operator="equal">
      <formula>"Unlocked"</formula>
    </cfRule>
    <cfRule type="cellIs" dxfId="616" priority="618" operator="equal">
      <formula>"Locked"</formula>
    </cfRule>
  </conditionalFormatting>
  <conditionalFormatting sqref="F302:F306">
    <cfRule type="containsText" dxfId="615" priority="616" operator="containsText" text="Param">
      <formula>NOT(ISERROR(SEARCH("Param",F302)))</formula>
    </cfRule>
  </conditionalFormatting>
  <conditionalFormatting sqref="H302:H306">
    <cfRule type="cellIs" dxfId="614" priority="615" operator="lessThan">
      <formula>0</formula>
    </cfRule>
  </conditionalFormatting>
  <conditionalFormatting sqref="C302:C306">
    <cfRule type="containsText" dxfId="613" priority="613" operator="containsText" text="Dec">
      <formula>NOT(ISERROR(SEARCH("Dec",C302)))</formula>
    </cfRule>
    <cfRule type="containsText" dxfId="612" priority="614" operator="containsText" text="Inc">
      <formula>NOT(ISERROR(SEARCH("Inc",C302)))</formula>
    </cfRule>
  </conditionalFormatting>
  <conditionalFormatting sqref="E302:E306">
    <cfRule type="cellIs" dxfId="611" priority="611" operator="equal">
      <formula>"Unlocked"</formula>
    </cfRule>
    <cfRule type="cellIs" dxfId="610" priority="612" operator="equal">
      <formula>"Locked"</formula>
    </cfRule>
  </conditionalFormatting>
  <conditionalFormatting sqref="F302:F306">
    <cfRule type="containsText" dxfId="609" priority="610" operator="containsText" text="Param">
      <formula>NOT(ISERROR(SEARCH("Param",F302)))</formula>
    </cfRule>
  </conditionalFormatting>
  <conditionalFormatting sqref="H302:H306">
    <cfRule type="cellIs" dxfId="608" priority="609" operator="lessThan">
      <formula>0</formula>
    </cfRule>
  </conditionalFormatting>
  <conditionalFormatting sqref="C302:C306">
    <cfRule type="containsText" dxfId="607" priority="607" operator="containsText" text="Dec">
      <formula>NOT(ISERROR(SEARCH("Dec",C302)))</formula>
    </cfRule>
    <cfRule type="containsText" dxfId="606" priority="608" operator="containsText" text="Inc">
      <formula>NOT(ISERROR(SEARCH("Inc",C302)))</formula>
    </cfRule>
  </conditionalFormatting>
  <conditionalFormatting sqref="E302:E306">
    <cfRule type="cellIs" dxfId="605" priority="605" operator="equal">
      <formula>"Unlocked"</formula>
    </cfRule>
    <cfRule type="cellIs" dxfId="604" priority="606" operator="equal">
      <formula>"Locked"</formula>
    </cfRule>
  </conditionalFormatting>
  <conditionalFormatting sqref="F302:F306">
    <cfRule type="containsText" dxfId="603" priority="604" operator="containsText" text="Param">
      <formula>NOT(ISERROR(SEARCH("Param",F302)))</formula>
    </cfRule>
  </conditionalFormatting>
  <conditionalFormatting sqref="H302:H306">
    <cfRule type="cellIs" dxfId="602" priority="603" operator="lessThan">
      <formula>0</formula>
    </cfRule>
  </conditionalFormatting>
  <conditionalFormatting sqref="C302:C306">
    <cfRule type="containsText" dxfId="601" priority="601" operator="containsText" text="Dec">
      <formula>NOT(ISERROR(SEARCH("Dec",C302)))</formula>
    </cfRule>
    <cfRule type="containsText" dxfId="600" priority="602" operator="containsText" text="Inc">
      <formula>NOT(ISERROR(SEARCH("Inc",C302)))</formula>
    </cfRule>
  </conditionalFormatting>
  <conditionalFormatting sqref="E302:E306">
    <cfRule type="cellIs" dxfId="599" priority="599" operator="equal">
      <formula>"Unlocked"</formula>
    </cfRule>
    <cfRule type="cellIs" dxfId="598" priority="600" operator="equal">
      <formula>"Locked"</formula>
    </cfRule>
  </conditionalFormatting>
  <conditionalFormatting sqref="F302:F306">
    <cfRule type="containsText" dxfId="597" priority="598" operator="containsText" text="Param">
      <formula>NOT(ISERROR(SEARCH("Param",F302)))</formula>
    </cfRule>
  </conditionalFormatting>
  <conditionalFormatting sqref="H302:H306">
    <cfRule type="cellIs" dxfId="596" priority="597" operator="lessThan">
      <formula>0</formula>
    </cfRule>
  </conditionalFormatting>
  <conditionalFormatting sqref="C302:C306">
    <cfRule type="containsText" dxfId="595" priority="595" operator="containsText" text="Dec">
      <formula>NOT(ISERROR(SEARCH("Dec",C302)))</formula>
    </cfRule>
    <cfRule type="containsText" dxfId="594" priority="596" operator="containsText" text="Inc">
      <formula>NOT(ISERROR(SEARCH("Inc",C302)))</formula>
    </cfRule>
  </conditionalFormatting>
  <conditionalFormatting sqref="E307:E311">
    <cfRule type="cellIs" dxfId="593" priority="593" operator="equal">
      <formula>"Unlocked"</formula>
    </cfRule>
    <cfRule type="cellIs" dxfId="592" priority="594" operator="equal">
      <formula>"Locked"</formula>
    </cfRule>
  </conditionalFormatting>
  <conditionalFormatting sqref="F307:F311">
    <cfRule type="containsText" dxfId="591" priority="592" operator="containsText" text="Param">
      <formula>NOT(ISERROR(SEARCH("Param",F307)))</formula>
    </cfRule>
  </conditionalFormatting>
  <conditionalFormatting sqref="H307:H311">
    <cfRule type="cellIs" dxfId="590" priority="591" operator="lessThan">
      <formula>0</formula>
    </cfRule>
  </conditionalFormatting>
  <conditionalFormatting sqref="C307:C311">
    <cfRule type="containsText" dxfId="589" priority="589" operator="containsText" text="Dec">
      <formula>NOT(ISERROR(SEARCH("Dec",C307)))</formula>
    </cfRule>
    <cfRule type="containsText" dxfId="588" priority="590" operator="containsText" text="Inc">
      <formula>NOT(ISERROR(SEARCH("Inc",C307)))</formula>
    </cfRule>
  </conditionalFormatting>
  <conditionalFormatting sqref="E307:E311">
    <cfRule type="cellIs" dxfId="587" priority="587" operator="equal">
      <formula>"Unlocked"</formula>
    </cfRule>
    <cfRule type="cellIs" dxfId="586" priority="588" operator="equal">
      <formula>"Locked"</formula>
    </cfRule>
  </conditionalFormatting>
  <conditionalFormatting sqref="F307:F311">
    <cfRule type="containsText" dxfId="585" priority="586" operator="containsText" text="Param">
      <formula>NOT(ISERROR(SEARCH("Param",F307)))</formula>
    </cfRule>
  </conditionalFormatting>
  <conditionalFormatting sqref="H307:H311">
    <cfRule type="cellIs" dxfId="584" priority="585" operator="lessThan">
      <formula>0</formula>
    </cfRule>
  </conditionalFormatting>
  <conditionalFormatting sqref="C307:C311">
    <cfRule type="containsText" dxfId="583" priority="583" operator="containsText" text="Dec">
      <formula>NOT(ISERROR(SEARCH("Dec",C307)))</formula>
    </cfRule>
    <cfRule type="containsText" dxfId="582" priority="584" operator="containsText" text="Inc">
      <formula>NOT(ISERROR(SEARCH("Inc",C307)))</formula>
    </cfRule>
  </conditionalFormatting>
  <conditionalFormatting sqref="E307:E311">
    <cfRule type="cellIs" dxfId="581" priority="581" operator="equal">
      <formula>"Unlocked"</formula>
    </cfRule>
    <cfRule type="cellIs" dxfId="580" priority="582" operator="equal">
      <formula>"Locked"</formula>
    </cfRule>
  </conditionalFormatting>
  <conditionalFormatting sqref="F307:F311">
    <cfRule type="containsText" dxfId="579" priority="580" operator="containsText" text="Param">
      <formula>NOT(ISERROR(SEARCH("Param",F307)))</formula>
    </cfRule>
  </conditionalFormatting>
  <conditionalFormatting sqref="H307:H311">
    <cfRule type="cellIs" dxfId="578" priority="579" operator="lessThan">
      <formula>0</formula>
    </cfRule>
  </conditionalFormatting>
  <conditionalFormatting sqref="C307:C311">
    <cfRule type="containsText" dxfId="577" priority="577" operator="containsText" text="Dec">
      <formula>NOT(ISERROR(SEARCH("Dec",C307)))</formula>
    </cfRule>
    <cfRule type="containsText" dxfId="576" priority="578" operator="containsText" text="Inc">
      <formula>NOT(ISERROR(SEARCH("Inc",C307)))</formula>
    </cfRule>
  </conditionalFormatting>
  <conditionalFormatting sqref="E307:E311">
    <cfRule type="cellIs" dxfId="575" priority="575" operator="equal">
      <formula>"Unlocked"</formula>
    </cfRule>
    <cfRule type="cellIs" dxfId="574" priority="576" operator="equal">
      <formula>"Locked"</formula>
    </cfRule>
  </conditionalFormatting>
  <conditionalFormatting sqref="F307:F311">
    <cfRule type="containsText" dxfId="573" priority="574" operator="containsText" text="Param">
      <formula>NOT(ISERROR(SEARCH("Param",F307)))</formula>
    </cfRule>
  </conditionalFormatting>
  <conditionalFormatting sqref="H307:H311">
    <cfRule type="cellIs" dxfId="572" priority="573" operator="lessThan">
      <formula>0</formula>
    </cfRule>
  </conditionalFormatting>
  <conditionalFormatting sqref="C307:C311">
    <cfRule type="containsText" dxfId="571" priority="571" operator="containsText" text="Dec">
      <formula>NOT(ISERROR(SEARCH("Dec",C307)))</formula>
    </cfRule>
    <cfRule type="containsText" dxfId="570" priority="572" operator="containsText" text="Inc">
      <formula>NOT(ISERROR(SEARCH("Inc",C307)))</formula>
    </cfRule>
  </conditionalFormatting>
  <conditionalFormatting sqref="E307:E311">
    <cfRule type="cellIs" dxfId="569" priority="569" operator="equal">
      <formula>"Unlocked"</formula>
    </cfRule>
    <cfRule type="cellIs" dxfId="568" priority="570" operator="equal">
      <formula>"Locked"</formula>
    </cfRule>
  </conditionalFormatting>
  <conditionalFormatting sqref="F307:F311">
    <cfRule type="containsText" dxfId="567" priority="568" operator="containsText" text="Param">
      <formula>NOT(ISERROR(SEARCH("Param",F307)))</formula>
    </cfRule>
  </conditionalFormatting>
  <conditionalFormatting sqref="H307:H311">
    <cfRule type="cellIs" dxfId="566" priority="567" operator="lessThan">
      <formula>0</formula>
    </cfRule>
  </conditionalFormatting>
  <conditionalFormatting sqref="C307:C311">
    <cfRule type="containsText" dxfId="565" priority="565" operator="containsText" text="Dec">
      <formula>NOT(ISERROR(SEARCH("Dec",C307)))</formula>
    </cfRule>
    <cfRule type="containsText" dxfId="564" priority="566" operator="containsText" text="Inc">
      <formula>NOT(ISERROR(SEARCH("Inc",C307)))</formula>
    </cfRule>
  </conditionalFormatting>
  <conditionalFormatting sqref="E307:E311">
    <cfRule type="cellIs" dxfId="563" priority="563" operator="equal">
      <formula>"Unlocked"</formula>
    </cfRule>
    <cfRule type="cellIs" dxfId="562" priority="564" operator="equal">
      <formula>"Locked"</formula>
    </cfRule>
  </conditionalFormatting>
  <conditionalFormatting sqref="F307:F311">
    <cfRule type="containsText" dxfId="561" priority="562" operator="containsText" text="Param">
      <formula>NOT(ISERROR(SEARCH("Param",F307)))</formula>
    </cfRule>
  </conditionalFormatting>
  <conditionalFormatting sqref="H307:H311">
    <cfRule type="cellIs" dxfId="560" priority="561" operator="lessThan">
      <formula>0</formula>
    </cfRule>
  </conditionalFormatting>
  <conditionalFormatting sqref="C307:C311">
    <cfRule type="containsText" dxfId="559" priority="559" operator="containsText" text="Dec">
      <formula>NOT(ISERROR(SEARCH("Dec",C307)))</formula>
    </cfRule>
    <cfRule type="containsText" dxfId="558" priority="560" operator="containsText" text="Inc">
      <formula>NOT(ISERROR(SEARCH("Inc",C307)))</formula>
    </cfRule>
  </conditionalFormatting>
  <conditionalFormatting sqref="E307:E311">
    <cfRule type="cellIs" dxfId="557" priority="557" operator="equal">
      <formula>"Unlocked"</formula>
    </cfRule>
    <cfRule type="cellIs" dxfId="556" priority="558" operator="equal">
      <formula>"Locked"</formula>
    </cfRule>
  </conditionalFormatting>
  <conditionalFormatting sqref="F307:F311">
    <cfRule type="containsText" dxfId="555" priority="556" operator="containsText" text="Param">
      <formula>NOT(ISERROR(SEARCH("Param",F307)))</formula>
    </cfRule>
  </conditionalFormatting>
  <conditionalFormatting sqref="H307:H311">
    <cfRule type="cellIs" dxfId="554" priority="555" operator="lessThan">
      <formula>0</formula>
    </cfRule>
  </conditionalFormatting>
  <conditionalFormatting sqref="C307:C311">
    <cfRule type="containsText" dxfId="553" priority="553" operator="containsText" text="Dec">
      <formula>NOT(ISERROR(SEARCH("Dec",C307)))</formula>
    </cfRule>
    <cfRule type="containsText" dxfId="552" priority="554" operator="containsText" text="Inc">
      <formula>NOT(ISERROR(SEARCH("Inc",C307)))</formula>
    </cfRule>
  </conditionalFormatting>
  <conditionalFormatting sqref="E307:E311">
    <cfRule type="cellIs" dxfId="551" priority="551" operator="equal">
      <formula>"Unlocked"</formula>
    </cfRule>
    <cfRule type="cellIs" dxfId="550" priority="552" operator="equal">
      <formula>"Locked"</formula>
    </cfRule>
  </conditionalFormatting>
  <conditionalFormatting sqref="F307:F311">
    <cfRule type="containsText" dxfId="549" priority="550" operator="containsText" text="Param">
      <formula>NOT(ISERROR(SEARCH("Param",F307)))</formula>
    </cfRule>
  </conditionalFormatting>
  <conditionalFormatting sqref="H307:H311">
    <cfRule type="cellIs" dxfId="548" priority="549" operator="lessThan">
      <formula>0</formula>
    </cfRule>
  </conditionalFormatting>
  <conditionalFormatting sqref="C307:C311">
    <cfRule type="containsText" dxfId="547" priority="547" operator="containsText" text="Dec">
      <formula>NOT(ISERROR(SEARCH("Dec",C307)))</formula>
    </cfRule>
    <cfRule type="containsText" dxfId="546" priority="548" operator="containsText" text="Inc">
      <formula>NOT(ISERROR(SEARCH("Inc",C307)))</formula>
    </cfRule>
  </conditionalFormatting>
  <conditionalFormatting sqref="E307:E311">
    <cfRule type="cellIs" dxfId="545" priority="545" operator="equal">
      <formula>"Unlocked"</formula>
    </cfRule>
    <cfRule type="cellIs" dxfId="544" priority="546" operator="equal">
      <formula>"Locked"</formula>
    </cfRule>
  </conditionalFormatting>
  <conditionalFormatting sqref="F307:F311">
    <cfRule type="containsText" dxfId="543" priority="544" operator="containsText" text="Param">
      <formula>NOT(ISERROR(SEARCH("Param",F307)))</formula>
    </cfRule>
  </conditionalFormatting>
  <conditionalFormatting sqref="H307:H311">
    <cfRule type="cellIs" dxfId="542" priority="543" operator="lessThan">
      <formula>0</formula>
    </cfRule>
  </conditionalFormatting>
  <conditionalFormatting sqref="C307:C311">
    <cfRule type="containsText" dxfId="541" priority="541" operator="containsText" text="Dec">
      <formula>NOT(ISERROR(SEARCH("Dec",C307)))</formula>
    </cfRule>
    <cfRule type="containsText" dxfId="540" priority="542" operator="containsText" text="Inc">
      <formula>NOT(ISERROR(SEARCH("Inc",C307)))</formula>
    </cfRule>
  </conditionalFormatting>
  <conditionalFormatting sqref="E307:E311">
    <cfRule type="cellIs" dxfId="539" priority="539" operator="equal">
      <formula>"Unlocked"</formula>
    </cfRule>
    <cfRule type="cellIs" dxfId="538" priority="540" operator="equal">
      <formula>"Locked"</formula>
    </cfRule>
  </conditionalFormatting>
  <conditionalFormatting sqref="F307:F311">
    <cfRule type="containsText" dxfId="537" priority="538" operator="containsText" text="Param">
      <formula>NOT(ISERROR(SEARCH("Param",F307)))</formula>
    </cfRule>
  </conditionalFormatting>
  <conditionalFormatting sqref="H307:H311">
    <cfRule type="cellIs" dxfId="536" priority="537" operator="lessThan">
      <formula>0</formula>
    </cfRule>
  </conditionalFormatting>
  <conditionalFormatting sqref="C307:C311">
    <cfRule type="containsText" dxfId="535" priority="535" operator="containsText" text="Dec">
      <formula>NOT(ISERROR(SEARCH("Dec",C307)))</formula>
    </cfRule>
    <cfRule type="containsText" dxfId="534" priority="536" operator="containsText" text="Inc">
      <formula>NOT(ISERROR(SEARCH("Inc",C307)))</formula>
    </cfRule>
  </conditionalFormatting>
  <conditionalFormatting sqref="E307:E311">
    <cfRule type="cellIs" dxfId="533" priority="533" operator="equal">
      <formula>"Unlocked"</formula>
    </cfRule>
    <cfRule type="cellIs" dxfId="532" priority="534" operator="equal">
      <formula>"Locked"</formula>
    </cfRule>
  </conditionalFormatting>
  <conditionalFormatting sqref="F307:F311">
    <cfRule type="containsText" dxfId="531" priority="532" operator="containsText" text="Param">
      <formula>NOT(ISERROR(SEARCH("Param",F307)))</formula>
    </cfRule>
  </conditionalFormatting>
  <conditionalFormatting sqref="H307:H311">
    <cfRule type="cellIs" dxfId="530" priority="531" operator="lessThan">
      <formula>0</formula>
    </cfRule>
  </conditionalFormatting>
  <conditionalFormatting sqref="C307:C311">
    <cfRule type="containsText" dxfId="529" priority="529" operator="containsText" text="Dec">
      <formula>NOT(ISERROR(SEARCH("Dec",C307)))</formula>
    </cfRule>
    <cfRule type="containsText" dxfId="528" priority="530" operator="containsText" text="Inc">
      <formula>NOT(ISERROR(SEARCH("Inc",C307)))</formula>
    </cfRule>
  </conditionalFormatting>
  <conditionalFormatting sqref="E307:E311">
    <cfRule type="cellIs" dxfId="527" priority="527" operator="equal">
      <formula>"Unlocked"</formula>
    </cfRule>
    <cfRule type="cellIs" dxfId="526" priority="528" operator="equal">
      <formula>"Locked"</formula>
    </cfRule>
  </conditionalFormatting>
  <conditionalFormatting sqref="F307:F311">
    <cfRule type="containsText" dxfId="525" priority="526" operator="containsText" text="Param">
      <formula>NOT(ISERROR(SEARCH("Param",F307)))</formula>
    </cfRule>
  </conditionalFormatting>
  <conditionalFormatting sqref="H307:H311">
    <cfRule type="cellIs" dxfId="524" priority="525" operator="lessThan">
      <formula>0</formula>
    </cfRule>
  </conditionalFormatting>
  <conditionalFormatting sqref="C307:C311">
    <cfRule type="containsText" dxfId="523" priority="523" operator="containsText" text="Dec">
      <formula>NOT(ISERROR(SEARCH("Dec",C307)))</formula>
    </cfRule>
    <cfRule type="containsText" dxfId="522" priority="524" operator="containsText" text="Inc">
      <formula>NOT(ISERROR(SEARCH("Inc",C307)))</formula>
    </cfRule>
  </conditionalFormatting>
  <conditionalFormatting sqref="E307:E311">
    <cfRule type="cellIs" dxfId="521" priority="521" operator="equal">
      <formula>"Unlocked"</formula>
    </cfRule>
    <cfRule type="cellIs" dxfId="520" priority="522" operator="equal">
      <formula>"Locked"</formula>
    </cfRule>
  </conditionalFormatting>
  <conditionalFormatting sqref="F307:F311">
    <cfRule type="containsText" dxfId="519" priority="520" operator="containsText" text="Param">
      <formula>NOT(ISERROR(SEARCH("Param",F307)))</formula>
    </cfRule>
  </conditionalFormatting>
  <conditionalFormatting sqref="H307:H311">
    <cfRule type="cellIs" dxfId="518" priority="519" operator="lessThan">
      <formula>0</formula>
    </cfRule>
  </conditionalFormatting>
  <conditionalFormatting sqref="C307:C311">
    <cfRule type="containsText" dxfId="517" priority="517" operator="containsText" text="Dec">
      <formula>NOT(ISERROR(SEARCH("Dec",C307)))</formula>
    </cfRule>
    <cfRule type="containsText" dxfId="516" priority="518" operator="containsText" text="Inc">
      <formula>NOT(ISERROR(SEARCH("Inc",C307)))</formula>
    </cfRule>
  </conditionalFormatting>
  <conditionalFormatting sqref="E307:E311">
    <cfRule type="cellIs" dxfId="515" priority="515" operator="equal">
      <formula>"Unlocked"</formula>
    </cfRule>
    <cfRule type="cellIs" dxfId="514" priority="516" operator="equal">
      <formula>"Locked"</formula>
    </cfRule>
  </conditionalFormatting>
  <conditionalFormatting sqref="F307:F311">
    <cfRule type="containsText" dxfId="513" priority="514" operator="containsText" text="Param">
      <formula>NOT(ISERROR(SEARCH("Param",F307)))</formula>
    </cfRule>
  </conditionalFormatting>
  <conditionalFormatting sqref="H307:H311">
    <cfRule type="cellIs" dxfId="512" priority="513" operator="lessThan">
      <formula>0</formula>
    </cfRule>
  </conditionalFormatting>
  <conditionalFormatting sqref="C307:C311">
    <cfRule type="containsText" dxfId="511" priority="511" operator="containsText" text="Dec">
      <formula>NOT(ISERROR(SEARCH("Dec",C307)))</formula>
    </cfRule>
    <cfRule type="containsText" dxfId="510" priority="512" operator="containsText" text="Inc">
      <formula>NOT(ISERROR(SEARCH("Inc",C307)))</formula>
    </cfRule>
  </conditionalFormatting>
  <conditionalFormatting sqref="E312:E316">
    <cfRule type="cellIs" dxfId="509" priority="509" operator="equal">
      <formula>"Unlocked"</formula>
    </cfRule>
    <cfRule type="cellIs" dxfId="508" priority="510" operator="equal">
      <formula>"Locked"</formula>
    </cfRule>
  </conditionalFormatting>
  <conditionalFormatting sqref="F312:F316">
    <cfRule type="containsText" dxfId="507" priority="508" operator="containsText" text="Param">
      <formula>NOT(ISERROR(SEARCH("Param",F312)))</formula>
    </cfRule>
  </conditionalFormatting>
  <conditionalFormatting sqref="H312:H316">
    <cfRule type="cellIs" dxfId="506" priority="507" operator="lessThan">
      <formula>0</formula>
    </cfRule>
  </conditionalFormatting>
  <conditionalFormatting sqref="C312:C316">
    <cfRule type="containsText" dxfId="505" priority="505" operator="containsText" text="Dec">
      <formula>NOT(ISERROR(SEARCH("Dec",C312)))</formula>
    </cfRule>
    <cfRule type="containsText" dxfId="504" priority="506" operator="containsText" text="Inc">
      <formula>NOT(ISERROR(SEARCH("Inc",C312)))</formula>
    </cfRule>
  </conditionalFormatting>
  <conditionalFormatting sqref="E312:E316">
    <cfRule type="cellIs" dxfId="503" priority="503" operator="equal">
      <formula>"Unlocked"</formula>
    </cfRule>
    <cfRule type="cellIs" dxfId="502" priority="504" operator="equal">
      <formula>"Locked"</formula>
    </cfRule>
  </conditionalFormatting>
  <conditionalFormatting sqref="F312:F316">
    <cfRule type="containsText" dxfId="501" priority="502" operator="containsText" text="Param">
      <formula>NOT(ISERROR(SEARCH("Param",F312)))</formula>
    </cfRule>
  </conditionalFormatting>
  <conditionalFormatting sqref="H312:H316">
    <cfRule type="cellIs" dxfId="500" priority="501" operator="lessThan">
      <formula>0</formula>
    </cfRule>
  </conditionalFormatting>
  <conditionalFormatting sqref="C312:C316">
    <cfRule type="containsText" dxfId="499" priority="499" operator="containsText" text="Dec">
      <formula>NOT(ISERROR(SEARCH("Dec",C312)))</formula>
    </cfRule>
    <cfRule type="containsText" dxfId="498" priority="500" operator="containsText" text="Inc">
      <formula>NOT(ISERROR(SEARCH("Inc",C312)))</formula>
    </cfRule>
  </conditionalFormatting>
  <conditionalFormatting sqref="E312:E316">
    <cfRule type="cellIs" dxfId="497" priority="497" operator="equal">
      <formula>"Unlocked"</formula>
    </cfRule>
    <cfRule type="cellIs" dxfId="496" priority="498" operator="equal">
      <formula>"Locked"</formula>
    </cfRule>
  </conditionalFormatting>
  <conditionalFormatting sqref="F312:F316">
    <cfRule type="containsText" dxfId="495" priority="496" operator="containsText" text="Param">
      <formula>NOT(ISERROR(SEARCH("Param",F312)))</formula>
    </cfRule>
  </conditionalFormatting>
  <conditionalFormatting sqref="H312:H316">
    <cfRule type="cellIs" dxfId="494" priority="495" operator="lessThan">
      <formula>0</formula>
    </cfRule>
  </conditionalFormatting>
  <conditionalFormatting sqref="C312:C316">
    <cfRule type="containsText" dxfId="493" priority="493" operator="containsText" text="Dec">
      <formula>NOT(ISERROR(SEARCH("Dec",C312)))</formula>
    </cfRule>
    <cfRule type="containsText" dxfId="492" priority="494" operator="containsText" text="Inc">
      <formula>NOT(ISERROR(SEARCH("Inc",C312)))</formula>
    </cfRule>
  </conditionalFormatting>
  <conditionalFormatting sqref="E312:E316">
    <cfRule type="cellIs" dxfId="491" priority="491" operator="equal">
      <formula>"Unlocked"</formula>
    </cfRule>
    <cfRule type="cellIs" dxfId="490" priority="492" operator="equal">
      <formula>"Locked"</formula>
    </cfRule>
  </conditionalFormatting>
  <conditionalFormatting sqref="F312:F316">
    <cfRule type="containsText" dxfId="489" priority="490" operator="containsText" text="Param">
      <formula>NOT(ISERROR(SEARCH("Param",F312)))</formula>
    </cfRule>
  </conditionalFormatting>
  <conditionalFormatting sqref="H312:H316">
    <cfRule type="cellIs" dxfId="488" priority="489" operator="lessThan">
      <formula>0</formula>
    </cfRule>
  </conditionalFormatting>
  <conditionalFormatting sqref="C312:C316">
    <cfRule type="containsText" dxfId="487" priority="487" operator="containsText" text="Dec">
      <formula>NOT(ISERROR(SEARCH("Dec",C312)))</formula>
    </cfRule>
    <cfRule type="containsText" dxfId="486" priority="488" operator="containsText" text="Inc">
      <formula>NOT(ISERROR(SEARCH("Inc",C312)))</formula>
    </cfRule>
  </conditionalFormatting>
  <conditionalFormatting sqref="E312:E316">
    <cfRule type="cellIs" dxfId="485" priority="485" operator="equal">
      <formula>"Unlocked"</formula>
    </cfRule>
    <cfRule type="cellIs" dxfId="484" priority="486" operator="equal">
      <formula>"Locked"</formula>
    </cfRule>
  </conditionalFormatting>
  <conditionalFormatting sqref="F312:F316">
    <cfRule type="containsText" dxfId="483" priority="484" operator="containsText" text="Param">
      <formula>NOT(ISERROR(SEARCH("Param",F312)))</formula>
    </cfRule>
  </conditionalFormatting>
  <conditionalFormatting sqref="H312:H316">
    <cfRule type="cellIs" dxfId="482" priority="483" operator="lessThan">
      <formula>0</formula>
    </cfRule>
  </conditionalFormatting>
  <conditionalFormatting sqref="C312:C316">
    <cfRule type="containsText" dxfId="481" priority="481" operator="containsText" text="Dec">
      <formula>NOT(ISERROR(SEARCH("Dec",C312)))</formula>
    </cfRule>
    <cfRule type="containsText" dxfId="480" priority="482" operator="containsText" text="Inc">
      <formula>NOT(ISERROR(SEARCH("Inc",C312)))</formula>
    </cfRule>
  </conditionalFormatting>
  <conditionalFormatting sqref="E312:E316">
    <cfRule type="cellIs" dxfId="479" priority="479" operator="equal">
      <formula>"Unlocked"</formula>
    </cfRule>
    <cfRule type="cellIs" dxfId="478" priority="480" operator="equal">
      <formula>"Locked"</formula>
    </cfRule>
  </conditionalFormatting>
  <conditionalFormatting sqref="F312:F316">
    <cfRule type="containsText" dxfId="477" priority="478" operator="containsText" text="Param">
      <formula>NOT(ISERROR(SEARCH("Param",F312)))</formula>
    </cfRule>
  </conditionalFormatting>
  <conditionalFormatting sqref="H312:H316">
    <cfRule type="cellIs" dxfId="476" priority="477" operator="lessThan">
      <formula>0</formula>
    </cfRule>
  </conditionalFormatting>
  <conditionalFormatting sqref="C312:C316">
    <cfRule type="containsText" dxfId="475" priority="475" operator="containsText" text="Dec">
      <formula>NOT(ISERROR(SEARCH("Dec",C312)))</formula>
    </cfRule>
    <cfRule type="containsText" dxfId="474" priority="476" operator="containsText" text="Inc">
      <formula>NOT(ISERROR(SEARCH("Inc",C312)))</formula>
    </cfRule>
  </conditionalFormatting>
  <conditionalFormatting sqref="E312:E316">
    <cfRule type="cellIs" dxfId="473" priority="473" operator="equal">
      <formula>"Unlocked"</formula>
    </cfRule>
    <cfRule type="cellIs" dxfId="472" priority="474" operator="equal">
      <formula>"Locked"</formula>
    </cfRule>
  </conditionalFormatting>
  <conditionalFormatting sqref="F312:F316">
    <cfRule type="containsText" dxfId="471" priority="472" operator="containsText" text="Param">
      <formula>NOT(ISERROR(SEARCH("Param",F312)))</formula>
    </cfRule>
  </conditionalFormatting>
  <conditionalFormatting sqref="H312:H316">
    <cfRule type="cellIs" dxfId="470" priority="471" operator="lessThan">
      <formula>0</formula>
    </cfRule>
  </conditionalFormatting>
  <conditionalFormatting sqref="C312:C316">
    <cfRule type="containsText" dxfId="469" priority="469" operator="containsText" text="Dec">
      <formula>NOT(ISERROR(SEARCH("Dec",C312)))</formula>
    </cfRule>
    <cfRule type="containsText" dxfId="468" priority="470" operator="containsText" text="Inc">
      <formula>NOT(ISERROR(SEARCH("Inc",C312)))</formula>
    </cfRule>
  </conditionalFormatting>
  <conditionalFormatting sqref="E312:E316">
    <cfRule type="cellIs" dxfId="467" priority="467" operator="equal">
      <formula>"Unlocked"</formula>
    </cfRule>
    <cfRule type="cellIs" dxfId="466" priority="468" operator="equal">
      <formula>"Locked"</formula>
    </cfRule>
  </conditionalFormatting>
  <conditionalFormatting sqref="F312:F316">
    <cfRule type="containsText" dxfId="465" priority="466" operator="containsText" text="Param">
      <formula>NOT(ISERROR(SEARCH("Param",F312)))</formula>
    </cfRule>
  </conditionalFormatting>
  <conditionalFormatting sqref="H312:H316">
    <cfRule type="cellIs" dxfId="464" priority="465" operator="lessThan">
      <formula>0</formula>
    </cfRule>
  </conditionalFormatting>
  <conditionalFormatting sqref="C312:C316">
    <cfRule type="containsText" dxfId="463" priority="463" operator="containsText" text="Dec">
      <formula>NOT(ISERROR(SEARCH("Dec",C312)))</formula>
    </cfRule>
    <cfRule type="containsText" dxfId="462" priority="464" operator="containsText" text="Inc">
      <formula>NOT(ISERROR(SEARCH("Inc",C312)))</formula>
    </cfRule>
  </conditionalFormatting>
  <conditionalFormatting sqref="E312:E316">
    <cfRule type="cellIs" dxfId="461" priority="461" operator="equal">
      <formula>"Unlocked"</formula>
    </cfRule>
    <cfRule type="cellIs" dxfId="460" priority="462" operator="equal">
      <formula>"Locked"</formula>
    </cfRule>
  </conditionalFormatting>
  <conditionalFormatting sqref="F312:F316">
    <cfRule type="containsText" dxfId="459" priority="460" operator="containsText" text="Param">
      <formula>NOT(ISERROR(SEARCH("Param",F312)))</formula>
    </cfRule>
  </conditionalFormatting>
  <conditionalFormatting sqref="H312:H316">
    <cfRule type="cellIs" dxfId="458" priority="459" operator="lessThan">
      <formula>0</formula>
    </cfRule>
  </conditionalFormatting>
  <conditionalFormatting sqref="C312:C316">
    <cfRule type="containsText" dxfId="457" priority="457" operator="containsText" text="Dec">
      <formula>NOT(ISERROR(SEARCH("Dec",C312)))</formula>
    </cfRule>
    <cfRule type="containsText" dxfId="456" priority="458" operator="containsText" text="Inc">
      <formula>NOT(ISERROR(SEARCH("Inc",C312)))</formula>
    </cfRule>
  </conditionalFormatting>
  <conditionalFormatting sqref="E312:E316">
    <cfRule type="cellIs" dxfId="455" priority="455" operator="equal">
      <formula>"Unlocked"</formula>
    </cfRule>
    <cfRule type="cellIs" dxfId="454" priority="456" operator="equal">
      <formula>"Locked"</formula>
    </cfRule>
  </conditionalFormatting>
  <conditionalFormatting sqref="F312:F316">
    <cfRule type="containsText" dxfId="453" priority="454" operator="containsText" text="Param">
      <formula>NOT(ISERROR(SEARCH("Param",F312)))</formula>
    </cfRule>
  </conditionalFormatting>
  <conditionalFormatting sqref="H312:H316">
    <cfRule type="cellIs" dxfId="452" priority="453" operator="lessThan">
      <formula>0</formula>
    </cfRule>
  </conditionalFormatting>
  <conditionalFormatting sqref="C312:C316">
    <cfRule type="containsText" dxfId="451" priority="451" operator="containsText" text="Dec">
      <formula>NOT(ISERROR(SEARCH("Dec",C312)))</formula>
    </cfRule>
    <cfRule type="containsText" dxfId="450" priority="452" operator="containsText" text="Inc">
      <formula>NOT(ISERROR(SEARCH("Inc",C312)))</formula>
    </cfRule>
  </conditionalFormatting>
  <conditionalFormatting sqref="E312:E316">
    <cfRule type="cellIs" dxfId="449" priority="449" operator="equal">
      <formula>"Unlocked"</formula>
    </cfRule>
    <cfRule type="cellIs" dxfId="448" priority="450" operator="equal">
      <formula>"Locked"</formula>
    </cfRule>
  </conditionalFormatting>
  <conditionalFormatting sqref="F312:F316">
    <cfRule type="containsText" dxfId="447" priority="448" operator="containsText" text="Param">
      <formula>NOT(ISERROR(SEARCH("Param",F312)))</formula>
    </cfRule>
  </conditionalFormatting>
  <conditionalFormatting sqref="H312:H316">
    <cfRule type="cellIs" dxfId="446" priority="447" operator="lessThan">
      <formula>0</formula>
    </cfRule>
  </conditionalFormatting>
  <conditionalFormatting sqref="C312:C316">
    <cfRule type="containsText" dxfId="445" priority="445" operator="containsText" text="Dec">
      <formula>NOT(ISERROR(SEARCH("Dec",C312)))</formula>
    </cfRule>
    <cfRule type="containsText" dxfId="444" priority="446" operator="containsText" text="Inc">
      <formula>NOT(ISERROR(SEARCH("Inc",C312)))</formula>
    </cfRule>
  </conditionalFormatting>
  <conditionalFormatting sqref="E312:E316">
    <cfRule type="cellIs" dxfId="443" priority="443" operator="equal">
      <formula>"Unlocked"</formula>
    </cfRule>
    <cfRule type="cellIs" dxfId="442" priority="444" operator="equal">
      <formula>"Locked"</formula>
    </cfRule>
  </conditionalFormatting>
  <conditionalFormatting sqref="F312:F316">
    <cfRule type="containsText" dxfId="441" priority="442" operator="containsText" text="Param">
      <formula>NOT(ISERROR(SEARCH("Param",F312)))</formula>
    </cfRule>
  </conditionalFormatting>
  <conditionalFormatting sqref="H312:H316">
    <cfRule type="cellIs" dxfId="440" priority="441" operator="lessThan">
      <formula>0</formula>
    </cfRule>
  </conditionalFormatting>
  <conditionalFormatting sqref="C312:C316">
    <cfRule type="containsText" dxfId="439" priority="439" operator="containsText" text="Dec">
      <formula>NOT(ISERROR(SEARCH("Dec",C312)))</formula>
    </cfRule>
    <cfRule type="containsText" dxfId="438" priority="440" operator="containsText" text="Inc">
      <formula>NOT(ISERROR(SEARCH("Inc",C312)))</formula>
    </cfRule>
  </conditionalFormatting>
  <conditionalFormatting sqref="E312:E316">
    <cfRule type="cellIs" dxfId="437" priority="437" operator="equal">
      <formula>"Unlocked"</formula>
    </cfRule>
    <cfRule type="cellIs" dxfId="436" priority="438" operator="equal">
      <formula>"Locked"</formula>
    </cfRule>
  </conditionalFormatting>
  <conditionalFormatting sqref="F312:F316">
    <cfRule type="containsText" dxfId="435" priority="436" operator="containsText" text="Param">
      <formula>NOT(ISERROR(SEARCH("Param",F312)))</formula>
    </cfRule>
  </conditionalFormatting>
  <conditionalFormatting sqref="H312:H316">
    <cfRule type="cellIs" dxfId="434" priority="435" operator="lessThan">
      <formula>0</formula>
    </cfRule>
  </conditionalFormatting>
  <conditionalFormatting sqref="C312:C316">
    <cfRule type="containsText" dxfId="433" priority="433" operator="containsText" text="Dec">
      <formula>NOT(ISERROR(SEARCH("Dec",C312)))</formula>
    </cfRule>
    <cfRule type="containsText" dxfId="432" priority="434" operator="containsText" text="Inc">
      <formula>NOT(ISERROR(SEARCH("Inc",C312)))</formula>
    </cfRule>
  </conditionalFormatting>
  <conditionalFormatting sqref="E312:E316">
    <cfRule type="cellIs" dxfId="431" priority="431" operator="equal">
      <formula>"Unlocked"</formula>
    </cfRule>
    <cfRule type="cellIs" dxfId="430" priority="432" operator="equal">
      <formula>"Locked"</formula>
    </cfRule>
  </conditionalFormatting>
  <conditionalFormatting sqref="F312:F316">
    <cfRule type="containsText" dxfId="429" priority="430" operator="containsText" text="Param">
      <formula>NOT(ISERROR(SEARCH("Param",F312)))</formula>
    </cfRule>
  </conditionalFormatting>
  <conditionalFormatting sqref="H312:H316">
    <cfRule type="cellIs" dxfId="428" priority="429" operator="lessThan">
      <formula>0</formula>
    </cfRule>
  </conditionalFormatting>
  <conditionalFormatting sqref="C312:C316">
    <cfRule type="containsText" dxfId="427" priority="427" operator="containsText" text="Dec">
      <formula>NOT(ISERROR(SEARCH("Dec",C312)))</formula>
    </cfRule>
    <cfRule type="containsText" dxfId="426" priority="428" operator="containsText" text="Inc">
      <formula>NOT(ISERROR(SEARCH("Inc",C312)))</formula>
    </cfRule>
  </conditionalFormatting>
  <conditionalFormatting sqref="E312:E316">
    <cfRule type="cellIs" dxfId="425" priority="425" operator="equal">
      <formula>"Unlocked"</formula>
    </cfRule>
    <cfRule type="cellIs" dxfId="424" priority="426" operator="equal">
      <formula>"Locked"</formula>
    </cfRule>
  </conditionalFormatting>
  <conditionalFormatting sqref="F312:F316">
    <cfRule type="containsText" dxfId="423" priority="424" operator="containsText" text="Param">
      <formula>NOT(ISERROR(SEARCH("Param",F312)))</formula>
    </cfRule>
  </conditionalFormatting>
  <conditionalFormatting sqref="H312:H316">
    <cfRule type="cellIs" dxfId="422" priority="423" operator="lessThan">
      <formula>0</formula>
    </cfRule>
  </conditionalFormatting>
  <conditionalFormatting sqref="C312:C316">
    <cfRule type="containsText" dxfId="421" priority="421" operator="containsText" text="Dec">
      <formula>NOT(ISERROR(SEARCH("Dec",C312)))</formula>
    </cfRule>
    <cfRule type="containsText" dxfId="420" priority="422" operator="containsText" text="Inc">
      <formula>NOT(ISERROR(SEARCH("Inc",C312)))</formula>
    </cfRule>
  </conditionalFormatting>
  <conditionalFormatting sqref="E317:E321">
    <cfRule type="cellIs" dxfId="419" priority="419" operator="equal">
      <formula>"Unlocked"</formula>
    </cfRule>
    <cfRule type="cellIs" dxfId="418" priority="420" operator="equal">
      <formula>"Locked"</formula>
    </cfRule>
  </conditionalFormatting>
  <conditionalFormatting sqref="F317:F321">
    <cfRule type="containsText" dxfId="417" priority="418" operator="containsText" text="Param">
      <formula>NOT(ISERROR(SEARCH("Param",F317)))</formula>
    </cfRule>
  </conditionalFormatting>
  <conditionalFormatting sqref="H317:H321">
    <cfRule type="cellIs" dxfId="416" priority="417" operator="lessThan">
      <formula>0</formula>
    </cfRule>
  </conditionalFormatting>
  <conditionalFormatting sqref="C317:C321">
    <cfRule type="containsText" dxfId="415" priority="415" operator="containsText" text="Dec">
      <formula>NOT(ISERROR(SEARCH("Dec",C317)))</formula>
    </cfRule>
    <cfRule type="containsText" dxfId="414" priority="416" operator="containsText" text="Inc">
      <formula>NOT(ISERROR(SEARCH("Inc",C317)))</formula>
    </cfRule>
  </conditionalFormatting>
  <conditionalFormatting sqref="E317:E321">
    <cfRule type="cellIs" dxfId="413" priority="413" operator="equal">
      <formula>"Unlocked"</formula>
    </cfRule>
    <cfRule type="cellIs" dxfId="412" priority="414" operator="equal">
      <formula>"Locked"</formula>
    </cfRule>
  </conditionalFormatting>
  <conditionalFormatting sqref="F317:F321">
    <cfRule type="containsText" dxfId="411" priority="412" operator="containsText" text="Param">
      <formula>NOT(ISERROR(SEARCH("Param",F317)))</formula>
    </cfRule>
  </conditionalFormatting>
  <conditionalFormatting sqref="H317:H321">
    <cfRule type="cellIs" dxfId="410" priority="411" operator="lessThan">
      <formula>0</formula>
    </cfRule>
  </conditionalFormatting>
  <conditionalFormatting sqref="C317:C321">
    <cfRule type="containsText" dxfId="409" priority="409" operator="containsText" text="Dec">
      <formula>NOT(ISERROR(SEARCH("Dec",C317)))</formula>
    </cfRule>
    <cfRule type="containsText" dxfId="408" priority="410" operator="containsText" text="Inc">
      <formula>NOT(ISERROR(SEARCH("Inc",C317)))</formula>
    </cfRule>
  </conditionalFormatting>
  <conditionalFormatting sqref="E317:E321">
    <cfRule type="cellIs" dxfId="407" priority="407" operator="equal">
      <formula>"Unlocked"</formula>
    </cfRule>
    <cfRule type="cellIs" dxfId="406" priority="408" operator="equal">
      <formula>"Locked"</formula>
    </cfRule>
  </conditionalFormatting>
  <conditionalFormatting sqref="F317:F321">
    <cfRule type="containsText" dxfId="405" priority="406" operator="containsText" text="Param">
      <formula>NOT(ISERROR(SEARCH("Param",F317)))</formula>
    </cfRule>
  </conditionalFormatting>
  <conditionalFormatting sqref="H317:H321">
    <cfRule type="cellIs" dxfId="404" priority="405" operator="lessThan">
      <formula>0</formula>
    </cfRule>
  </conditionalFormatting>
  <conditionalFormatting sqref="C317:C321">
    <cfRule type="containsText" dxfId="403" priority="403" operator="containsText" text="Dec">
      <formula>NOT(ISERROR(SEARCH("Dec",C317)))</formula>
    </cfRule>
    <cfRule type="containsText" dxfId="402" priority="404" operator="containsText" text="Inc">
      <formula>NOT(ISERROR(SEARCH("Inc",C317)))</formula>
    </cfRule>
  </conditionalFormatting>
  <conditionalFormatting sqref="E317:E321">
    <cfRule type="cellIs" dxfId="401" priority="401" operator="equal">
      <formula>"Unlocked"</formula>
    </cfRule>
    <cfRule type="cellIs" dxfId="400" priority="402" operator="equal">
      <formula>"Locked"</formula>
    </cfRule>
  </conditionalFormatting>
  <conditionalFormatting sqref="F317:F321">
    <cfRule type="containsText" dxfId="399" priority="400" operator="containsText" text="Param">
      <formula>NOT(ISERROR(SEARCH("Param",F317)))</formula>
    </cfRule>
  </conditionalFormatting>
  <conditionalFormatting sqref="H317:H321">
    <cfRule type="cellIs" dxfId="398" priority="399" operator="lessThan">
      <formula>0</formula>
    </cfRule>
  </conditionalFormatting>
  <conditionalFormatting sqref="C317:C321">
    <cfRule type="containsText" dxfId="397" priority="397" operator="containsText" text="Dec">
      <formula>NOT(ISERROR(SEARCH("Dec",C317)))</formula>
    </cfRule>
    <cfRule type="containsText" dxfId="396" priority="398" operator="containsText" text="Inc">
      <formula>NOT(ISERROR(SEARCH("Inc",C317)))</formula>
    </cfRule>
  </conditionalFormatting>
  <conditionalFormatting sqref="E317:E321">
    <cfRule type="cellIs" dxfId="395" priority="395" operator="equal">
      <formula>"Unlocked"</formula>
    </cfRule>
    <cfRule type="cellIs" dxfId="394" priority="396" operator="equal">
      <formula>"Locked"</formula>
    </cfRule>
  </conditionalFormatting>
  <conditionalFormatting sqref="F317:F321">
    <cfRule type="containsText" dxfId="393" priority="394" operator="containsText" text="Param">
      <formula>NOT(ISERROR(SEARCH("Param",F317)))</formula>
    </cfRule>
  </conditionalFormatting>
  <conditionalFormatting sqref="H317:H321">
    <cfRule type="cellIs" dxfId="392" priority="393" operator="lessThan">
      <formula>0</formula>
    </cfRule>
  </conditionalFormatting>
  <conditionalFormatting sqref="C317:C321">
    <cfRule type="containsText" dxfId="391" priority="391" operator="containsText" text="Dec">
      <formula>NOT(ISERROR(SEARCH("Dec",C317)))</formula>
    </cfRule>
    <cfRule type="containsText" dxfId="390" priority="392" operator="containsText" text="Inc">
      <formula>NOT(ISERROR(SEARCH("Inc",C317)))</formula>
    </cfRule>
  </conditionalFormatting>
  <conditionalFormatting sqref="E317:E321">
    <cfRule type="cellIs" dxfId="389" priority="389" operator="equal">
      <formula>"Unlocked"</formula>
    </cfRule>
    <cfRule type="cellIs" dxfId="388" priority="390" operator="equal">
      <formula>"Locked"</formula>
    </cfRule>
  </conditionalFormatting>
  <conditionalFormatting sqref="F317:F321">
    <cfRule type="containsText" dxfId="387" priority="388" operator="containsText" text="Param">
      <formula>NOT(ISERROR(SEARCH("Param",F317)))</formula>
    </cfRule>
  </conditionalFormatting>
  <conditionalFormatting sqref="H317:H321">
    <cfRule type="cellIs" dxfId="386" priority="387" operator="lessThan">
      <formula>0</formula>
    </cfRule>
  </conditionalFormatting>
  <conditionalFormatting sqref="C317:C321">
    <cfRule type="containsText" dxfId="385" priority="385" operator="containsText" text="Dec">
      <formula>NOT(ISERROR(SEARCH("Dec",C317)))</formula>
    </cfRule>
    <cfRule type="containsText" dxfId="384" priority="386" operator="containsText" text="Inc">
      <formula>NOT(ISERROR(SEARCH("Inc",C317)))</formula>
    </cfRule>
  </conditionalFormatting>
  <conditionalFormatting sqref="E317:E321">
    <cfRule type="cellIs" dxfId="383" priority="383" operator="equal">
      <formula>"Unlocked"</formula>
    </cfRule>
    <cfRule type="cellIs" dxfId="382" priority="384" operator="equal">
      <formula>"Locked"</formula>
    </cfRule>
  </conditionalFormatting>
  <conditionalFormatting sqref="F317:F321">
    <cfRule type="containsText" dxfId="381" priority="382" operator="containsText" text="Param">
      <formula>NOT(ISERROR(SEARCH("Param",F317)))</formula>
    </cfRule>
  </conditionalFormatting>
  <conditionalFormatting sqref="H317:H321">
    <cfRule type="cellIs" dxfId="380" priority="381" operator="lessThan">
      <formula>0</formula>
    </cfRule>
  </conditionalFormatting>
  <conditionalFormatting sqref="C317:C321">
    <cfRule type="containsText" dxfId="379" priority="379" operator="containsText" text="Dec">
      <formula>NOT(ISERROR(SEARCH("Dec",C317)))</formula>
    </cfRule>
    <cfRule type="containsText" dxfId="378" priority="380" operator="containsText" text="Inc">
      <formula>NOT(ISERROR(SEARCH("Inc",C317)))</formula>
    </cfRule>
  </conditionalFormatting>
  <conditionalFormatting sqref="E317:E321">
    <cfRule type="cellIs" dxfId="377" priority="377" operator="equal">
      <formula>"Unlocked"</formula>
    </cfRule>
    <cfRule type="cellIs" dxfId="376" priority="378" operator="equal">
      <formula>"Locked"</formula>
    </cfRule>
  </conditionalFormatting>
  <conditionalFormatting sqref="F317:F321">
    <cfRule type="containsText" dxfId="375" priority="376" operator="containsText" text="Param">
      <formula>NOT(ISERROR(SEARCH("Param",F317)))</formula>
    </cfRule>
  </conditionalFormatting>
  <conditionalFormatting sqref="H317:H321">
    <cfRule type="cellIs" dxfId="374" priority="375" operator="lessThan">
      <formula>0</formula>
    </cfRule>
  </conditionalFormatting>
  <conditionalFormatting sqref="C317:C321">
    <cfRule type="containsText" dxfId="373" priority="373" operator="containsText" text="Dec">
      <formula>NOT(ISERROR(SEARCH("Dec",C317)))</formula>
    </cfRule>
    <cfRule type="containsText" dxfId="372" priority="374" operator="containsText" text="Inc">
      <formula>NOT(ISERROR(SEARCH("Inc",C317)))</formula>
    </cfRule>
  </conditionalFormatting>
  <conditionalFormatting sqref="E317:E321">
    <cfRule type="cellIs" dxfId="371" priority="371" operator="equal">
      <formula>"Unlocked"</formula>
    </cfRule>
    <cfRule type="cellIs" dxfId="370" priority="372" operator="equal">
      <formula>"Locked"</formula>
    </cfRule>
  </conditionalFormatting>
  <conditionalFormatting sqref="F317:F321">
    <cfRule type="containsText" dxfId="369" priority="370" operator="containsText" text="Param">
      <formula>NOT(ISERROR(SEARCH("Param",F317)))</formula>
    </cfRule>
  </conditionalFormatting>
  <conditionalFormatting sqref="H317:H321">
    <cfRule type="cellIs" dxfId="368" priority="369" operator="lessThan">
      <formula>0</formula>
    </cfRule>
  </conditionalFormatting>
  <conditionalFormatting sqref="C317:C321">
    <cfRule type="containsText" dxfId="367" priority="367" operator="containsText" text="Dec">
      <formula>NOT(ISERROR(SEARCH("Dec",C317)))</formula>
    </cfRule>
    <cfRule type="containsText" dxfId="366" priority="368" operator="containsText" text="Inc">
      <formula>NOT(ISERROR(SEARCH("Inc",C317)))</formula>
    </cfRule>
  </conditionalFormatting>
  <conditionalFormatting sqref="E317:E321">
    <cfRule type="cellIs" dxfId="365" priority="365" operator="equal">
      <formula>"Unlocked"</formula>
    </cfRule>
    <cfRule type="cellIs" dxfId="364" priority="366" operator="equal">
      <formula>"Locked"</formula>
    </cfRule>
  </conditionalFormatting>
  <conditionalFormatting sqref="F317:F321">
    <cfRule type="containsText" dxfId="363" priority="364" operator="containsText" text="Param">
      <formula>NOT(ISERROR(SEARCH("Param",F317)))</formula>
    </cfRule>
  </conditionalFormatting>
  <conditionalFormatting sqref="H317:H321">
    <cfRule type="cellIs" dxfId="362" priority="363" operator="lessThan">
      <formula>0</formula>
    </cfRule>
  </conditionalFormatting>
  <conditionalFormatting sqref="C317:C321">
    <cfRule type="containsText" dxfId="361" priority="361" operator="containsText" text="Dec">
      <formula>NOT(ISERROR(SEARCH("Dec",C317)))</formula>
    </cfRule>
    <cfRule type="containsText" dxfId="360" priority="362" operator="containsText" text="Inc">
      <formula>NOT(ISERROR(SEARCH("Inc",C317)))</formula>
    </cfRule>
  </conditionalFormatting>
  <conditionalFormatting sqref="E317:E321">
    <cfRule type="cellIs" dxfId="359" priority="359" operator="equal">
      <formula>"Unlocked"</formula>
    </cfRule>
    <cfRule type="cellIs" dxfId="358" priority="360" operator="equal">
      <formula>"Locked"</formula>
    </cfRule>
  </conditionalFormatting>
  <conditionalFormatting sqref="F317:F321">
    <cfRule type="containsText" dxfId="357" priority="358" operator="containsText" text="Param">
      <formula>NOT(ISERROR(SEARCH("Param",F317)))</formula>
    </cfRule>
  </conditionalFormatting>
  <conditionalFormatting sqref="H317:H321">
    <cfRule type="cellIs" dxfId="356" priority="357" operator="lessThan">
      <formula>0</formula>
    </cfRule>
  </conditionalFormatting>
  <conditionalFormatting sqref="C317:C321">
    <cfRule type="containsText" dxfId="355" priority="355" operator="containsText" text="Dec">
      <formula>NOT(ISERROR(SEARCH("Dec",C317)))</formula>
    </cfRule>
    <cfRule type="containsText" dxfId="354" priority="356" operator="containsText" text="Inc">
      <formula>NOT(ISERROR(SEARCH("Inc",C317)))</formula>
    </cfRule>
  </conditionalFormatting>
  <conditionalFormatting sqref="E317:E321">
    <cfRule type="cellIs" dxfId="353" priority="353" operator="equal">
      <formula>"Unlocked"</formula>
    </cfRule>
    <cfRule type="cellIs" dxfId="352" priority="354" operator="equal">
      <formula>"Locked"</formula>
    </cfRule>
  </conditionalFormatting>
  <conditionalFormatting sqref="F317:F321">
    <cfRule type="containsText" dxfId="351" priority="352" operator="containsText" text="Param">
      <formula>NOT(ISERROR(SEARCH("Param",F317)))</formula>
    </cfRule>
  </conditionalFormatting>
  <conditionalFormatting sqref="H317:H321">
    <cfRule type="cellIs" dxfId="350" priority="351" operator="lessThan">
      <formula>0</formula>
    </cfRule>
  </conditionalFormatting>
  <conditionalFormatting sqref="C317:C321">
    <cfRule type="containsText" dxfId="349" priority="349" operator="containsText" text="Dec">
      <formula>NOT(ISERROR(SEARCH("Dec",C317)))</formula>
    </cfRule>
    <cfRule type="containsText" dxfId="348" priority="350" operator="containsText" text="Inc">
      <formula>NOT(ISERROR(SEARCH("Inc",C317)))</formula>
    </cfRule>
  </conditionalFormatting>
  <conditionalFormatting sqref="E317:E321">
    <cfRule type="cellIs" dxfId="347" priority="347" operator="equal">
      <formula>"Unlocked"</formula>
    </cfRule>
    <cfRule type="cellIs" dxfId="346" priority="348" operator="equal">
      <formula>"Locked"</formula>
    </cfRule>
  </conditionalFormatting>
  <conditionalFormatting sqref="F317:F321">
    <cfRule type="containsText" dxfId="345" priority="346" operator="containsText" text="Param">
      <formula>NOT(ISERROR(SEARCH("Param",F317)))</formula>
    </cfRule>
  </conditionalFormatting>
  <conditionalFormatting sqref="H317:H321">
    <cfRule type="cellIs" dxfId="344" priority="345" operator="lessThan">
      <formula>0</formula>
    </cfRule>
  </conditionalFormatting>
  <conditionalFormatting sqref="C317:C321">
    <cfRule type="containsText" dxfId="343" priority="343" operator="containsText" text="Dec">
      <formula>NOT(ISERROR(SEARCH("Dec",C317)))</formula>
    </cfRule>
    <cfRule type="containsText" dxfId="342" priority="344" operator="containsText" text="Inc">
      <formula>NOT(ISERROR(SEARCH("Inc",C317)))</formula>
    </cfRule>
  </conditionalFormatting>
  <conditionalFormatting sqref="E317:E321">
    <cfRule type="cellIs" dxfId="341" priority="341" operator="equal">
      <formula>"Unlocked"</formula>
    </cfRule>
    <cfRule type="cellIs" dxfId="340" priority="342" operator="equal">
      <formula>"Locked"</formula>
    </cfRule>
  </conditionalFormatting>
  <conditionalFormatting sqref="F317:F321">
    <cfRule type="containsText" dxfId="339" priority="340" operator="containsText" text="Param">
      <formula>NOT(ISERROR(SEARCH("Param",F317)))</formula>
    </cfRule>
  </conditionalFormatting>
  <conditionalFormatting sqref="H317:H321">
    <cfRule type="cellIs" dxfId="338" priority="339" operator="lessThan">
      <formula>0</formula>
    </cfRule>
  </conditionalFormatting>
  <conditionalFormatting sqref="C317:C321">
    <cfRule type="containsText" dxfId="337" priority="337" operator="containsText" text="Dec">
      <formula>NOT(ISERROR(SEARCH("Dec",C317)))</formula>
    </cfRule>
    <cfRule type="containsText" dxfId="336" priority="338" operator="containsText" text="Inc">
      <formula>NOT(ISERROR(SEARCH("Inc",C317)))</formula>
    </cfRule>
  </conditionalFormatting>
  <conditionalFormatting sqref="E317:E321">
    <cfRule type="cellIs" dxfId="335" priority="335" operator="equal">
      <formula>"Unlocked"</formula>
    </cfRule>
    <cfRule type="cellIs" dxfId="334" priority="336" operator="equal">
      <formula>"Locked"</formula>
    </cfRule>
  </conditionalFormatting>
  <conditionalFormatting sqref="F317:F321">
    <cfRule type="containsText" dxfId="333" priority="334" operator="containsText" text="Param">
      <formula>NOT(ISERROR(SEARCH("Param",F317)))</formula>
    </cfRule>
  </conditionalFormatting>
  <conditionalFormatting sqref="H317:H321">
    <cfRule type="cellIs" dxfId="332" priority="333" operator="lessThan">
      <formula>0</formula>
    </cfRule>
  </conditionalFormatting>
  <conditionalFormatting sqref="C317:C321">
    <cfRule type="containsText" dxfId="331" priority="331" operator="containsText" text="Dec">
      <formula>NOT(ISERROR(SEARCH("Dec",C317)))</formula>
    </cfRule>
    <cfRule type="containsText" dxfId="330" priority="332" operator="containsText" text="Inc">
      <formula>NOT(ISERROR(SEARCH("Inc",C317)))</formula>
    </cfRule>
  </conditionalFormatting>
  <conditionalFormatting sqref="E317:E321">
    <cfRule type="cellIs" dxfId="329" priority="329" operator="equal">
      <formula>"Unlocked"</formula>
    </cfRule>
    <cfRule type="cellIs" dxfId="328" priority="330" operator="equal">
      <formula>"Locked"</formula>
    </cfRule>
  </conditionalFormatting>
  <conditionalFormatting sqref="F317:F321">
    <cfRule type="containsText" dxfId="327" priority="328" operator="containsText" text="Param">
      <formula>NOT(ISERROR(SEARCH("Param",F317)))</formula>
    </cfRule>
  </conditionalFormatting>
  <conditionalFormatting sqref="H317:H321">
    <cfRule type="cellIs" dxfId="326" priority="327" operator="lessThan">
      <formula>0</formula>
    </cfRule>
  </conditionalFormatting>
  <conditionalFormatting sqref="C317:C321">
    <cfRule type="containsText" dxfId="325" priority="325" operator="containsText" text="Dec">
      <formula>NOT(ISERROR(SEARCH("Dec",C317)))</formula>
    </cfRule>
    <cfRule type="containsText" dxfId="324" priority="326" operator="containsText" text="Inc">
      <formula>NOT(ISERROR(SEARCH("Inc",C317)))</formula>
    </cfRule>
  </conditionalFormatting>
  <conditionalFormatting sqref="E322:E326">
    <cfRule type="cellIs" dxfId="323" priority="323" operator="equal">
      <formula>"Unlocked"</formula>
    </cfRule>
    <cfRule type="cellIs" dxfId="322" priority="324" operator="equal">
      <formula>"Locked"</formula>
    </cfRule>
  </conditionalFormatting>
  <conditionalFormatting sqref="F322:F326">
    <cfRule type="containsText" dxfId="321" priority="322" operator="containsText" text="Param">
      <formula>NOT(ISERROR(SEARCH("Param",F322)))</formula>
    </cfRule>
  </conditionalFormatting>
  <conditionalFormatting sqref="H322:H326">
    <cfRule type="cellIs" dxfId="320" priority="321" operator="lessThan">
      <formula>0</formula>
    </cfRule>
  </conditionalFormatting>
  <conditionalFormatting sqref="C322:C326">
    <cfRule type="containsText" dxfId="319" priority="319" operator="containsText" text="Dec">
      <formula>NOT(ISERROR(SEARCH("Dec",C322)))</formula>
    </cfRule>
    <cfRule type="containsText" dxfId="318" priority="320" operator="containsText" text="Inc">
      <formula>NOT(ISERROR(SEARCH("Inc",C322)))</formula>
    </cfRule>
  </conditionalFormatting>
  <conditionalFormatting sqref="E322:E326">
    <cfRule type="cellIs" dxfId="317" priority="317" operator="equal">
      <formula>"Unlocked"</formula>
    </cfRule>
    <cfRule type="cellIs" dxfId="316" priority="318" operator="equal">
      <formula>"Locked"</formula>
    </cfRule>
  </conditionalFormatting>
  <conditionalFormatting sqref="F322:F326">
    <cfRule type="containsText" dxfId="315" priority="316" operator="containsText" text="Param">
      <formula>NOT(ISERROR(SEARCH("Param",F322)))</formula>
    </cfRule>
  </conditionalFormatting>
  <conditionalFormatting sqref="H322:H326">
    <cfRule type="cellIs" dxfId="314" priority="315" operator="lessThan">
      <formula>0</formula>
    </cfRule>
  </conditionalFormatting>
  <conditionalFormatting sqref="C322:C326">
    <cfRule type="containsText" dxfId="313" priority="313" operator="containsText" text="Dec">
      <formula>NOT(ISERROR(SEARCH("Dec",C322)))</formula>
    </cfRule>
    <cfRule type="containsText" dxfId="312" priority="314" operator="containsText" text="Inc">
      <formula>NOT(ISERROR(SEARCH("Inc",C322)))</formula>
    </cfRule>
  </conditionalFormatting>
  <conditionalFormatting sqref="E322:E326">
    <cfRule type="cellIs" dxfId="311" priority="311" operator="equal">
      <formula>"Unlocked"</formula>
    </cfRule>
    <cfRule type="cellIs" dxfId="310" priority="312" operator="equal">
      <formula>"Locked"</formula>
    </cfRule>
  </conditionalFormatting>
  <conditionalFormatting sqref="F322:F326">
    <cfRule type="containsText" dxfId="309" priority="310" operator="containsText" text="Param">
      <formula>NOT(ISERROR(SEARCH("Param",F322)))</formula>
    </cfRule>
  </conditionalFormatting>
  <conditionalFormatting sqref="H322:H326">
    <cfRule type="cellIs" dxfId="308" priority="309" operator="lessThan">
      <formula>0</formula>
    </cfRule>
  </conditionalFormatting>
  <conditionalFormatting sqref="C322:C326">
    <cfRule type="containsText" dxfId="307" priority="307" operator="containsText" text="Dec">
      <formula>NOT(ISERROR(SEARCH("Dec",C322)))</formula>
    </cfRule>
    <cfRule type="containsText" dxfId="306" priority="308" operator="containsText" text="Inc">
      <formula>NOT(ISERROR(SEARCH("Inc",C322)))</formula>
    </cfRule>
  </conditionalFormatting>
  <conditionalFormatting sqref="E322:E326">
    <cfRule type="cellIs" dxfId="305" priority="305" operator="equal">
      <formula>"Unlocked"</formula>
    </cfRule>
    <cfRule type="cellIs" dxfId="304" priority="306" operator="equal">
      <formula>"Locked"</formula>
    </cfRule>
  </conditionalFormatting>
  <conditionalFormatting sqref="F322:F326">
    <cfRule type="containsText" dxfId="303" priority="304" operator="containsText" text="Param">
      <formula>NOT(ISERROR(SEARCH("Param",F322)))</formula>
    </cfRule>
  </conditionalFormatting>
  <conditionalFormatting sqref="H322:H326">
    <cfRule type="cellIs" dxfId="302" priority="303" operator="lessThan">
      <formula>0</formula>
    </cfRule>
  </conditionalFormatting>
  <conditionalFormatting sqref="C322:C326">
    <cfRule type="containsText" dxfId="301" priority="301" operator="containsText" text="Dec">
      <formula>NOT(ISERROR(SEARCH("Dec",C322)))</formula>
    </cfRule>
    <cfRule type="containsText" dxfId="300" priority="302" operator="containsText" text="Inc">
      <formula>NOT(ISERROR(SEARCH("Inc",C322)))</formula>
    </cfRule>
  </conditionalFormatting>
  <conditionalFormatting sqref="E322:E326">
    <cfRule type="cellIs" dxfId="299" priority="299" operator="equal">
      <formula>"Unlocked"</formula>
    </cfRule>
    <cfRule type="cellIs" dxfId="298" priority="300" operator="equal">
      <formula>"Locked"</formula>
    </cfRule>
  </conditionalFormatting>
  <conditionalFormatting sqref="F322:F326">
    <cfRule type="containsText" dxfId="297" priority="298" operator="containsText" text="Param">
      <formula>NOT(ISERROR(SEARCH("Param",F322)))</formula>
    </cfRule>
  </conditionalFormatting>
  <conditionalFormatting sqref="H322:H326">
    <cfRule type="cellIs" dxfId="296" priority="297" operator="lessThan">
      <formula>0</formula>
    </cfRule>
  </conditionalFormatting>
  <conditionalFormatting sqref="C322:C326">
    <cfRule type="containsText" dxfId="295" priority="295" operator="containsText" text="Dec">
      <formula>NOT(ISERROR(SEARCH("Dec",C322)))</formula>
    </cfRule>
    <cfRule type="containsText" dxfId="294" priority="296" operator="containsText" text="Inc">
      <formula>NOT(ISERROR(SEARCH("Inc",C322)))</formula>
    </cfRule>
  </conditionalFormatting>
  <conditionalFormatting sqref="E322:E326">
    <cfRule type="cellIs" dxfId="293" priority="293" operator="equal">
      <formula>"Unlocked"</formula>
    </cfRule>
    <cfRule type="cellIs" dxfId="292" priority="294" operator="equal">
      <formula>"Locked"</formula>
    </cfRule>
  </conditionalFormatting>
  <conditionalFormatting sqref="F322:F326">
    <cfRule type="containsText" dxfId="291" priority="292" operator="containsText" text="Param">
      <formula>NOT(ISERROR(SEARCH("Param",F322)))</formula>
    </cfRule>
  </conditionalFormatting>
  <conditionalFormatting sqref="H322:H326">
    <cfRule type="cellIs" dxfId="290" priority="291" operator="lessThan">
      <formula>0</formula>
    </cfRule>
  </conditionalFormatting>
  <conditionalFormatting sqref="C322:C326">
    <cfRule type="containsText" dxfId="289" priority="289" operator="containsText" text="Dec">
      <formula>NOT(ISERROR(SEARCH("Dec",C322)))</formula>
    </cfRule>
    <cfRule type="containsText" dxfId="288" priority="290" operator="containsText" text="Inc">
      <formula>NOT(ISERROR(SEARCH("Inc",C322)))</formula>
    </cfRule>
  </conditionalFormatting>
  <conditionalFormatting sqref="E322:E326">
    <cfRule type="cellIs" dxfId="287" priority="287" operator="equal">
      <formula>"Unlocked"</formula>
    </cfRule>
    <cfRule type="cellIs" dxfId="286" priority="288" operator="equal">
      <formula>"Locked"</formula>
    </cfRule>
  </conditionalFormatting>
  <conditionalFormatting sqref="F322:F326">
    <cfRule type="containsText" dxfId="285" priority="286" operator="containsText" text="Param">
      <formula>NOT(ISERROR(SEARCH("Param",F322)))</formula>
    </cfRule>
  </conditionalFormatting>
  <conditionalFormatting sqref="H322:H326">
    <cfRule type="cellIs" dxfId="284" priority="285" operator="lessThan">
      <formula>0</formula>
    </cfRule>
  </conditionalFormatting>
  <conditionalFormatting sqref="C322:C326">
    <cfRule type="containsText" dxfId="283" priority="283" operator="containsText" text="Dec">
      <formula>NOT(ISERROR(SEARCH("Dec",C322)))</formula>
    </cfRule>
    <cfRule type="containsText" dxfId="282" priority="284" operator="containsText" text="Inc">
      <formula>NOT(ISERROR(SEARCH("Inc",C322)))</formula>
    </cfRule>
  </conditionalFormatting>
  <conditionalFormatting sqref="E322:E326">
    <cfRule type="cellIs" dxfId="281" priority="281" operator="equal">
      <formula>"Unlocked"</formula>
    </cfRule>
    <cfRule type="cellIs" dxfId="280" priority="282" operator="equal">
      <formula>"Locked"</formula>
    </cfRule>
  </conditionalFormatting>
  <conditionalFormatting sqref="F322:F326">
    <cfRule type="containsText" dxfId="279" priority="280" operator="containsText" text="Param">
      <formula>NOT(ISERROR(SEARCH("Param",F322)))</formula>
    </cfRule>
  </conditionalFormatting>
  <conditionalFormatting sqref="H322:H326">
    <cfRule type="cellIs" dxfId="278" priority="279" operator="lessThan">
      <formula>0</formula>
    </cfRule>
  </conditionalFormatting>
  <conditionalFormatting sqref="C322:C326">
    <cfRule type="containsText" dxfId="277" priority="277" operator="containsText" text="Dec">
      <formula>NOT(ISERROR(SEARCH("Dec",C322)))</formula>
    </cfRule>
    <cfRule type="containsText" dxfId="276" priority="278" operator="containsText" text="Inc">
      <formula>NOT(ISERROR(SEARCH("Inc",C322)))</formula>
    </cfRule>
  </conditionalFormatting>
  <conditionalFormatting sqref="E322:E326">
    <cfRule type="cellIs" dxfId="275" priority="275" operator="equal">
      <formula>"Unlocked"</formula>
    </cfRule>
    <cfRule type="cellIs" dxfId="274" priority="276" operator="equal">
      <formula>"Locked"</formula>
    </cfRule>
  </conditionalFormatting>
  <conditionalFormatting sqref="F322:F326">
    <cfRule type="containsText" dxfId="273" priority="274" operator="containsText" text="Param">
      <formula>NOT(ISERROR(SEARCH("Param",F322)))</formula>
    </cfRule>
  </conditionalFormatting>
  <conditionalFormatting sqref="H322:H326">
    <cfRule type="cellIs" dxfId="272" priority="273" operator="lessThan">
      <formula>0</formula>
    </cfRule>
  </conditionalFormatting>
  <conditionalFormatting sqref="C322:C326">
    <cfRule type="containsText" dxfId="271" priority="271" operator="containsText" text="Dec">
      <formula>NOT(ISERROR(SEARCH("Dec",C322)))</formula>
    </cfRule>
    <cfRule type="containsText" dxfId="270" priority="272" operator="containsText" text="Inc">
      <formula>NOT(ISERROR(SEARCH("Inc",C322)))</formula>
    </cfRule>
  </conditionalFormatting>
  <conditionalFormatting sqref="E322:E326">
    <cfRule type="cellIs" dxfId="269" priority="269" operator="equal">
      <formula>"Unlocked"</formula>
    </cfRule>
    <cfRule type="cellIs" dxfId="268" priority="270" operator="equal">
      <formula>"Locked"</formula>
    </cfRule>
  </conditionalFormatting>
  <conditionalFormatting sqref="F322:F326">
    <cfRule type="containsText" dxfId="267" priority="268" operator="containsText" text="Param">
      <formula>NOT(ISERROR(SEARCH("Param",F322)))</formula>
    </cfRule>
  </conditionalFormatting>
  <conditionalFormatting sqref="H322:H326">
    <cfRule type="cellIs" dxfId="266" priority="267" operator="lessThan">
      <formula>0</formula>
    </cfRule>
  </conditionalFormatting>
  <conditionalFormatting sqref="C322:C326">
    <cfRule type="containsText" dxfId="265" priority="265" operator="containsText" text="Dec">
      <formula>NOT(ISERROR(SEARCH("Dec",C322)))</formula>
    </cfRule>
    <cfRule type="containsText" dxfId="264" priority="266" operator="containsText" text="Inc">
      <formula>NOT(ISERROR(SEARCH("Inc",C322)))</formula>
    </cfRule>
  </conditionalFormatting>
  <conditionalFormatting sqref="E322:E326">
    <cfRule type="cellIs" dxfId="263" priority="263" operator="equal">
      <formula>"Unlocked"</formula>
    </cfRule>
    <cfRule type="cellIs" dxfId="262" priority="264" operator="equal">
      <formula>"Locked"</formula>
    </cfRule>
  </conditionalFormatting>
  <conditionalFormatting sqref="F322:F326">
    <cfRule type="containsText" dxfId="261" priority="262" operator="containsText" text="Param">
      <formula>NOT(ISERROR(SEARCH("Param",F322)))</formula>
    </cfRule>
  </conditionalFormatting>
  <conditionalFormatting sqref="H322:H326">
    <cfRule type="cellIs" dxfId="260" priority="261" operator="lessThan">
      <formula>0</formula>
    </cfRule>
  </conditionalFormatting>
  <conditionalFormatting sqref="C322:C326">
    <cfRule type="containsText" dxfId="259" priority="259" operator="containsText" text="Dec">
      <formula>NOT(ISERROR(SEARCH("Dec",C322)))</formula>
    </cfRule>
    <cfRule type="containsText" dxfId="258" priority="260" operator="containsText" text="Inc">
      <formula>NOT(ISERROR(SEARCH("Inc",C322)))</formula>
    </cfRule>
  </conditionalFormatting>
  <conditionalFormatting sqref="E322:E326">
    <cfRule type="cellIs" dxfId="257" priority="257" operator="equal">
      <formula>"Unlocked"</formula>
    </cfRule>
    <cfRule type="cellIs" dxfId="256" priority="258" operator="equal">
      <formula>"Locked"</formula>
    </cfRule>
  </conditionalFormatting>
  <conditionalFormatting sqref="F322:F326">
    <cfRule type="containsText" dxfId="255" priority="256" operator="containsText" text="Param">
      <formula>NOT(ISERROR(SEARCH("Param",F322)))</formula>
    </cfRule>
  </conditionalFormatting>
  <conditionalFormatting sqref="H322:H326">
    <cfRule type="cellIs" dxfId="254" priority="255" operator="lessThan">
      <formula>0</formula>
    </cfRule>
  </conditionalFormatting>
  <conditionalFormatting sqref="C322:C326">
    <cfRule type="containsText" dxfId="253" priority="253" operator="containsText" text="Dec">
      <formula>NOT(ISERROR(SEARCH("Dec",C322)))</formula>
    </cfRule>
    <cfRule type="containsText" dxfId="252" priority="254" operator="containsText" text="Inc">
      <formula>NOT(ISERROR(SEARCH("Inc",C322)))</formula>
    </cfRule>
  </conditionalFormatting>
  <conditionalFormatting sqref="E322:E326">
    <cfRule type="cellIs" dxfId="251" priority="251" operator="equal">
      <formula>"Unlocked"</formula>
    </cfRule>
    <cfRule type="cellIs" dxfId="250" priority="252" operator="equal">
      <formula>"Locked"</formula>
    </cfRule>
  </conditionalFormatting>
  <conditionalFormatting sqref="F322:F326">
    <cfRule type="containsText" dxfId="249" priority="250" operator="containsText" text="Param">
      <formula>NOT(ISERROR(SEARCH("Param",F322)))</formula>
    </cfRule>
  </conditionalFormatting>
  <conditionalFormatting sqref="H322:H326">
    <cfRule type="cellIs" dxfId="248" priority="249" operator="lessThan">
      <formula>0</formula>
    </cfRule>
  </conditionalFormatting>
  <conditionalFormatting sqref="C322:C326">
    <cfRule type="containsText" dxfId="247" priority="247" operator="containsText" text="Dec">
      <formula>NOT(ISERROR(SEARCH("Dec",C322)))</formula>
    </cfRule>
    <cfRule type="containsText" dxfId="246" priority="248" operator="containsText" text="Inc">
      <formula>NOT(ISERROR(SEARCH("Inc",C322)))</formula>
    </cfRule>
  </conditionalFormatting>
  <conditionalFormatting sqref="E322:E326">
    <cfRule type="cellIs" dxfId="245" priority="245" operator="equal">
      <formula>"Unlocked"</formula>
    </cfRule>
    <cfRule type="cellIs" dxfId="244" priority="246" operator="equal">
      <formula>"Locked"</formula>
    </cfRule>
  </conditionalFormatting>
  <conditionalFormatting sqref="F322:F326">
    <cfRule type="containsText" dxfId="243" priority="244" operator="containsText" text="Param">
      <formula>NOT(ISERROR(SEARCH("Param",F322)))</formula>
    </cfRule>
  </conditionalFormatting>
  <conditionalFormatting sqref="H322:H326">
    <cfRule type="cellIs" dxfId="242" priority="243" operator="lessThan">
      <formula>0</formula>
    </cfRule>
  </conditionalFormatting>
  <conditionalFormatting sqref="C322:C326">
    <cfRule type="containsText" dxfId="241" priority="241" operator="containsText" text="Dec">
      <formula>NOT(ISERROR(SEARCH("Dec",C322)))</formula>
    </cfRule>
    <cfRule type="containsText" dxfId="240" priority="242" operator="containsText" text="Inc">
      <formula>NOT(ISERROR(SEARCH("Inc",C322)))</formula>
    </cfRule>
  </conditionalFormatting>
  <conditionalFormatting sqref="E322:E326">
    <cfRule type="cellIs" dxfId="239" priority="239" operator="equal">
      <formula>"Unlocked"</formula>
    </cfRule>
    <cfRule type="cellIs" dxfId="238" priority="240" operator="equal">
      <formula>"Locked"</formula>
    </cfRule>
  </conditionalFormatting>
  <conditionalFormatting sqref="F322:F326">
    <cfRule type="containsText" dxfId="237" priority="238" operator="containsText" text="Param">
      <formula>NOT(ISERROR(SEARCH("Param",F322)))</formula>
    </cfRule>
  </conditionalFormatting>
  <conditionalFormatting sqref="H322:H326">
    <cfRule type="cellIs" dxfId="236" priority="237" operator="lessThan">
      <formula>0</formula>
    </cfRule>
  </conditionalFormatting>
  <conditionalFormatting sqref="C322:C326">
    <cfRule type="containsText" dxfId="235" priority="235" operator="containsText" text="Dec">
      <formula>NOT(ISERROR(SEARCH("Dec",C322)))</formula>
    </cfRule>
    <cfRule type="containsText" dxfId="234" priority="236" operator="containsText" text="Inc">
      <formula>NOT(ISERROR(SEARCH("Inc",C322)))</formula>
    </cfRule>
  </conditionalFormatting>
  <conditionalFormatting sqref="E322:E326">
    <cfRule type="cellIs" dxfId="233" priority="233" operator="equal">
      <formula>"Unlocked"</formula>
    </cfRule>
    <cfRule type="cellIs" dxfId="232" priority="234" operator="equal">
      <formula>"Locked"</formula>
    </cfRule>
  </conditionalFormatting>
  <conditionalFormatting sqref="F322:F326">
    <cfRule type="containsText" dxfId="231" priority="232" operator="containsText" text="Param">
      <formula>NOT(ISERROR(SEARCH("Param",F322)))</formula>
    </cfRule>
  </conditionalFormatting>
  <conditionalFormatting sqref="H322:H326">
    <cfRule type="cellIs" dxfId="230" priority="231" operator="lessThan">
      <formula>0</formula>
    </cfRule>
  </conditionalFormatting>
  <conditionalFormatting sqref="C322:C326">
    <cfRule type="containsText" dxfId="229" priority="229" operator="containsText" text="Dec">
      <formula>NOT(ISERROR(SEARCH("Dec",C322)))</formula>
    </cfRule>
    <cfRule type="containsText" dxfId="228" priority="230" operator="containsText" text="Inc">
      <formula>NOT(ISERROR(SEARCH("Inc",C322)))</formula>
    </cfRule>
  </conditionalFormatting>
  <conditionalFormatting sqref="E322:E326">
    <cfRule type="cellIs" dxfId="227" priority="227" operator="equal">
      <formula>"Unlocked"</formula>
    </cfRule>
    <cfRule type="cellIs" dxfId="226" priority="228" operator="equal">
      <formula>"Locked"</formula>
    </cfRule>
  </conditionalFormatting>
  <conditionalFormatting sqref="F322:F326">
    <cfRule type="containsText" dxfId="225" priority="226" operator="containsText" text="Param">
      <formula>NOT(ISERROR(SEARCH("Param",F322)))</formula>
    </cfRule>
  </conditionalFormatting>
  <conditionalFormatting sqref="H322:H326">
    <cfRule type="cellIs" dxfId="224" priority="225" operator="lessThan">
      <formula>0</formula>
    </cfRule>
  </conditionalFormatting>
  <conditionalFormatting sqref="C322:C326">
    <cfRule type="containsText" dxfId="223" priority="223" operator="containsText" text="Dec">
      <formula>NOT(ISERROR(SEARCH("Dec",C322)))</formula>
    </cfRule>
    <cfRule type="containsText" dxfId="222" priority="224" operator="containsText" text="Inc">
      <formula>NOT(ISERROR(SEARCH("Inc",C322)))</formula>
    </cfRule>
  </conditionalFormatting>
  <conditionalFormatting sqref="E327:E331">
    <cfRule type="cellIs" dxfId="221" priority="221" operator="equal">
      <formula>"Unlocked"</formula>
    </cfRule>
    <cfRule type="cellIs" dxfId="220" priority="222" operator="equal">
      <formula>"Locked"</formula>
    </cfRule>
  </conditionalFormatting>
  <conditionalFormatting sqref="F327:F331">
    <cfRule type="containsText" dxfId="219" priority="220" operator="containsText" text="Param">
      <formula>NOT(ISERROR(SEARCH("Param",F327)))</formula>
    </cfRule>
  </conditionalFormatting>
  <conditionalFormatting sqref="H327:H331">
    <cfRule type="cellIs" dxfId="218" priority="219" operator="lessThan">
      <formula>0</formula>
    </cfRule>
  </conditionalFormatting>
  <conditionalFormatting sqref="C327:C331">
    <cfRule type="containsText" dxfId="217" priority="217" operator="containsText" text="Dec">
      <formula>NOT(ISERROR(SEARCH("Dec",C327)))</formula>
    </cfRule>
    <cfRule type="containsText" dxfId="216" priority="218" operator="containsText" text="Inc">
      <formula>NOT(ISERROR(SEARCH("Inc",C327)))</formula>
    </cfRule>
  </conditionalFormatting>
  <conditionalFormatting sqref="E327:E331">
    <cfRule type="cellIs" dxfId="215" priority="215" operator="equal">
      <formula>"Unlocked"</formula>
    </cfRule>
    <cfRule type="cellIs" dxfId="214" priority="216" operator="equal">
      <formula>"Locked"</formula>
    </cfRule>
  </conditionalFormatting>
  <conditionalFormatting sqref="F327:F331">
    <cfRule type="containsText" dxfId="213" priority="214" operator="containsText" text="Param">
      <formula>NOT(ISERROR(SEARCH("Param",F327)))</formula>
    </cfRule>
  </conditionalFormatting>
  <conditionalFormatting sqref="H327:H331">
    <cfRule type="cellIs" dxfId="212" priority="213" operator="lessThan">
      <formula>0</formula>
    </cfRule>
  </conditionalFormatting>
  <conditionalFormatting sqref="C327:C331">
    <cfRule type="containsText" dxfId="211" priority="211" operator="containsText" text="Dec">
      <formula>NOT(ISERROR(SEARCH("Dec",C327)))</formula>
    </cfRule>
    <cfRule type="containsText" dxfId="210" priority="212" operator="containsText" text="Inc">
      <formula>NOT(ISERROR(SEARCH("Inc",C327)))</formula>
    </cfRule>
  </conditionalFormatting>
  <conditionalFormatting sqref="E327:E331">
    <cfRule type="cellIs" dxfId="209" priority="209" operator="equal">
      <formula>"Unlocked"</formula>
    </cfRule>
    <cfRule type="cellIs" dxfId="208" priority="210" operator="equal">
      <formula>"Locked"</formula>
    </cfRule>
  </conditionalFormatting>
  <conditionalFormatting sqref="F327:F331">
    <cfRule type="containsText" dxfId="207" priority="208" operator="containsText" text="Param">
      <formula>NOT(ISERROR(SEARCH("Param",F327)))</formula>
    </cfRule>
  </conditionalFormatting>
  <conditionalFormatting sqref="H327:H331">
    <cfRule type="cellIs" dxfId="206" priority="207" operator="lessThan">
      <formula>0</formula>
    </cfRule>
  </conditionalFormatting>
  <conditionalFormatting sqref="C327:C331">
    <cfRule type="containsText" dxfId="205" priority="205" operator="containsText" text="Dec">
      <formula>NOT(ISERROR(SEARCH("Dec",C327)))</formula>
    </cfRule>
    <cfRule type="containsText" dxfId="204" priority="206" operator="containsText" text="Inc">
      <formula>NOT(ISERROR(SEARCH("Inc",C327)))</formula>
    </cfRule>
  </conditionalFormatting>
  <conditionalFormatting sqref="E327:E331">
    <cfRule type="cellIs" dxfId="203" priority="203" operator="equal">
      <formula>"Unlocked"</formula>
    </cfRule>
    <cfRule type="cellIs" dxfId="202" priority="204" operator="equal">
      <formula>"Locked"</formula>
    </cfRule>
  </conditionalFormatting>
  <conditionalFormatting sqref="F327:F331">
    <cfRule type="containsText" dxfId="201" priority="202" operator="containsText" text="Param">
      <formula>NOT(ISERROR(SEARCH("Param",F327)))</formula>
    </cfRule>
  </conditionalFormatting>
  <conditionalFormatting sqref="H327:H331">
    <cfRule type="cellIs" dxfId="200" priority="201" operator="lessThan">
      <formula>0</formula>
    </cfRule>
  </conditionalFormatting>
  <conditionalFormatting sqref="C327:C331">
    <cfRule type="containsText" dxfId="199" priority="199" operator="containsText" text="Dec">
      <formula>NOT(ISERROR(SEARCH("Dec",C327)))</formula>
    </cfRule>
    <cfRule type="containsText" dxfId="198" priority="200" operator="containsText" text="Inc">
      <formula>NOT(ISERROR(SEARCH("Inc",C327)))</formula>
    </cfRule>
  </conditionalFormatting>
  <conditionalFormatting sqref="E327:E331">
    <cfRule type="cellIs" dxfId="197" priority="197" operator="equal">
      <formula>"Unlocked"</formula>
    </cfRule>
    <cfRule type="cellIs" dxfId="196" priority="198" operator="equal">
      <formula>"Locked"</formula>
    </cfRule>
  </conditionalFormatting>
  <conditionalFormatting sqref="F327:F331">
    <cfRule type="containsText" dxfId="195" priority="196" operator="containsText" text="Param">
      <formula>NOT(ISERROR(SEARCH("Param",F327)))</formula>
    </cfRule>
  </conditionalFormatting>
  <conditionalFormatting sqref="H327:H331">
    <cfRule type="cellIs" dxfId="194" priority="195" operator="lessThan">
      <formula>0</formula>
    </cfRule>
  </conditionalFormatting>
  <conditionalFormatting sqref="C327:C331">
    <cfRule type="containsText" dxfId="193" priority="193" operator="containsText" text="Dec">
      <formula>NOT(ISERROR(SEARCH("Dec",C327)))</formula>
    </cfRule>
    <cfRule type="containsText" dxfId="192" priority="194" operator="containsText" text="Inc">
      <formula>NOT(ISERROR(SEARCH("Inc",C327)))</formula>
    </cfRule>
  </conditionalFormatting>
  <conditionalFormatting sqref="E327:E331">
    <cfRule type="cellIs" dxfId="191" priority="191" operator="equal">
      <formula>"Unlocked"</formula>
    </cfRule>
    <cfRule type="cellIs" dxfId="190" priority="192" operator="equal">
      <formula>"Locked"</formula>
    </cfRule>
  </conditionalFormatting>
  <conditionalFormatting sqref="F327:F331">
    <cfRule type="containsText" dxfId="189" priority="190" operator="containsText" text="Param">
      <formula>NOT(ISERROR(SEARCH("Param",F327)))</formula>
    </cfRule>
  </conditionalFormatting>
  <conditionalFormatting sqref="H327:H331">
    <cfRule type="cellIs" dxfId="188" priority="189" operator="lessThan">
      <formula>0</formula>
    </cfRule>
  </conditionalFormatting>
  <conditionalFormatting sqref="C327:C331">
    <cfRule type="containsText" dxfId="187" priority="187" operator="containsText" text="Dec">
      <formula>NOT(ISERROR(SEARCH("Dec",C327)))</formula>
    </cfRule>
    <cfRule type="containsText" dxfId="186" priority="188" operator="containsText" text="Inc">
      <formula>NOT(ISERROR(SEARCH("Inc",C327)))</formula>
    </cfRule>
  </conditionalFormatting>
  <conditionalFormatting sqref="E327:E331">
    <cfRule type="cellIs" dxfId="185" priority="185" operator="equal">
      <formula>"Unlocked"</formula>
    </cfRule>
    <cfRule type="cellIs" dxfId="184" priority="186" operator="equal">
      <formula>"Locked"</formula>
    </cfRule>
  </conditionalFormatting>
  <conditionalFormatting sqref="F327:F331">
    <cfRule type="containsText" dxfId="183" priority="184" operator="containsText" text="Param">
      <formula>NOT(ISERROR(SEARCH("Param",F327)))</formula>
    </cfRule>
  </conditionalFormatting>
  <conditionalFormatting sqref="H327:H331">
    <cfRule type="cellIs" dxfId="182" priority="183" operator="lessThan">
      <formula>0</formula>
    </cfRule>
  </conditionalFormatting>
  <conditionalFormatting sqref="C327:C331">
    <cfRule type="containsText" dxfId="181" priority="181" operator="containsText" text="Dec">
      <formula>NOT(ISERROR(SEARCH("Dec",C327)))</formula>
    </cfRule>
    <cfRule type="containsText" dxfId="180" priority="182" operator="containsText" text="Inc">
      <formula>NOT(ISERROR(SEARCH("Inc",C327)))</formula>
    </cfRule>
  </conditionalFormatting>
  <conditionalFormatting sqref="E327:E331">
    <cfRule type="cellIs" dxfId="179" priority="179" operator="equal">
      <formula>"Unlocked"</formula>
    </cfRule>
    <cfRule type="cellIs" dxfId="178" priority="180" operator="equal">
      <formula>"Locked"</formula>
    </cfRule>
  </conditionalFormatting>
  <conditionalFormatting sqref="F327:F331">
    <cfRule type="containsText" dxfId="177" priority="178" operator="containsText" text="Param">
      <formula>NOT(ISERROR(SEARCH("Param",F327)))</formula>
    </cfRule>
  </conditionalFormatting>
  <conditionalFormatting sqref="H327:H331">
    <cfRule type="cellIs" dxfId="176" priority="177" operator="lessThan">
      <formula>0</formula>
    </cfRule>
  </conditionalFormatting>
  <conditionalFormatting sqref="C327:C331">
    <cfRule type="containsText" dxfId="175" priority="175" operator="containsText" text="Dec">
      <formula>NOT(ISERROR(SEARCH("Dec",C327)))</formula>
    </cfRule>
    <cfRule type="containsText" dxfId="174" priority="176" operator="containsText" text="Inc">
      <formula>NOT(ISERROR(SEARCH("Inc",C327)))</formula>
    </cfRule>
  </conditionalFormatting>
  <conditionalFormatting sqref="E327:E331">
    <cfRule type="cellIs" dxfId="173" priority="173" operator="equal">
      <formula>"Unlocked"</formula>
    </cfRule>
    <cfRule type="cellIs" dxfId="172" priority="174" operator="equal">
      <formula>"Locked"</formula>
    </cfRule>
  </conditionalFormatting>
  <conditionalFormatting sqref="F327:F331">
    <cfRule type="containsText" dxfId="171" priority="172" operator="containsText" text="Param">
      <formula>NOT(ISERROR(SEARCH("Param",F327)))</formula>
    </cfRule>
  </conditionalFormatting>
  <conditionalFormatting sqref="H327:H331">
    <cfRule type="cellIs" dxfId="170" priority="171" operator="lessThan">
      <formula>0</formula>
    </cfRule>
  </conditionalFormatting>
  <conditionalFormatting sqref="C327:C331">
    <cfRule type="containsText" dxfId="169" priority="169" operator="containsText" text="Dec">
      <formula>NOT(ISERROR(SEARCH("Dec",C327)))</formula>
    </cfRule>
    <cfRule type="containsText" dxfId="168" priority="170" operator="containsText" text="Inc">
      <formula>NOT(ISERROR(SEARCH("Inc",C327)))</formula>
    </cfRule>
  </conditionalFormatting>
  <conditionalFormatting sqref="E327:E331">
    <cfRule type="cellIs" dxfId="167" priority="167" operator="equal">
      <formula>"Unlocked"</formula>
    </cfRule>
    <cfRule type="cellIs" dxfId="166" priority="168" operator="equal">
      <formula>"Locked"</formula>
    </cfRule>
  </conditionalFormatting>
  <conditionalFormatting sqref="F327:F331">
    <cfRule type="containsText" dxfId="165" priority="166" operator="containsText" text="Param">
      <formula>NOT(ISERROR(SEARCH("Param",F327)))</formula>
    </cfRule>
  </conditionalFormatting>
  <conditionalFormatting sqref="H327:H331">
    <cfRule type="cellIs" dxfId="164" priority="165" operator="lessThan">
      <formula>0</formula>
    </cfRule>
  </conditionalFormatting>
  <conditionalFormatting sqref="C327:C331">
    <cfRule type="containsText" dxfId="163" priority="163" operator="containsText" text="Dec">
      <formula>NOT(ISERROR(SEARCH("Dec",C327)))</formula>
    </cfRule>
    <cfRule type="containsText" dxfId="162" priority="164" operator="containsText" text="Inc">
      <formula>NOT(ISERROR(SEARCH("Inc",C327)))</formula>
    </cfRule>
  </conditionalFormatting>
  <conditionalFormatting sqref="E327:E331">
    <cfRule type="cellIs" dxfId="161" priority="161" operator="equal">
      <formula>"Unlocked"</formula>
    </cfRule>
    <cfRule type="cellIs" dxfId="160" priority="162" operator="equal">
      <formula>"Locked"</formula>
    </cfRule>
  </conditionalFormatting>
  <conditionalFormatting sqref="F327:F331">
    <cfRule type="containsText" dxfId="159" priority="160" operator="containsText" text="Param">
      <formula>NOT(ISERROR(SEARCH("Param",F327)))</formula>
    </cfRule>
  </conditionalFormatting>
  <conditionalFormatting sqref="H327:H331">
    <cfRule type="cellIs" dxfId="158" priority="159" operator="lessThan">
      <formula>0</formula>
    </cfRule>
  </conditionalFormatting>
  <conditionalFormatting sqref="C327:C331">
    <cfRule type="containsText" dxfId="157" priority="157" operator="containsText" text="Dec">
      <formula>NOT(ISERROR(SEARCH("Dec",C327)))</formula>
    </cfRule>
    <cfRule type="containsText" dxfId="156" priority="158" operator="containsText" text="Inc">
      <formula>NOT(ISERROR(SEARCH("Inc",C327)))</formula>
    </cfRule>
  </conditionalFormatting>
  <conditionalFormatting sqref="E327:E331">
    <cfRule type="cellIs" dxfId="155" priority="155" operator="equal">
      <formula>"Unlocked"</formula>
    </cfRule>
    <cfRule type="cellIs" dxfId="154" priority="156" operator="equal">
      <formula>"Locked"</formula>
    </cfRule>
  </conditionalFormatting>
  <conditionalFormatting sqref="F327:F331">
    <cfRule type="containsText" dxfId="153" priority="154" operator="containsText" text="Param">
      <formula>NOT(ISERROR(SEARCH("Param",F327)))</formula>
    </cfRule>
  </conditionalFormatting>
  <conditionalFormatting sqref="H327:H331">
    <cfRule type="cellIs" dxfId="152" priority="153" operator="lessThan">
      <formula>0</formula>
    </cfRule>
  </conditionalFormatting>
  <conditionalFormatting sqref="C327:C331">
    <cfRule type="containsText" dxfId="151" priority="151" operator="containsText" text="Dec">
      <formula>NOT(ISERROR(SEARCH("Dec",C327)))</formula>
    </cfRule>
    <cfRule type="containsText" dxfId="150" priority="152" operator="containsText" text="Inc">
      <formula>NOT(ISERROR(SEARCH("Inc",C327)))</formula>
    </cfRule>
  </conditionalFormatting>
  <conditionalFormatting sqref="E327:E331">
    <cfRule type="cellIs" dxfId="149" priority="149" operator="equal">
      <formula>"Unlocked"</formula>
    </cfRule>
    <cfRule type="cellIs" dxfId="148" priority="150" operator="equal">
      <formula>"Locked"</formula>
    </cfRule>
  </conditionalFormatting>
  <conditionalFormatting sqref="F327:F331">
    <cfRule type="containsText" dxfId="147" priority="148" operator="containsText" text="Param">
      <formula>NOT(ISERROR(SEARCH("Param",F327)))</formula>
    </cfRule>
  </conditionalFormatting>
  <conditionalFormatting sqref="H327:H331">
    <cfRule type="cellIs" dxfId="146" priority="147" operator="lessThan">
      <formula>0</formula>
    </cfRule>
  </conditionalFormatting>
  <conditionalFormatting sqref="C327:C331">
    <cfRule type="containsText" dxfId="145" priority="145" operator="containsText" text="Dec">
      <formula>NOT(ISERROR(SEARCH("Dec",C327)))</formula>
    </cfRule>
    <cfRule type="containsText" dxfId="144" priority="146" operator="containsText" text="Inc">
      <formula>NOT(ISERROR(SEARCH("Inc",C327)))</formula>
    </cfRule>
  </conditionalFormatting>
  <conditionalFormatting sqref="E327:E331">
    <cfRule type="cellIs" dxfId="143" priority="143" operator="equal">
      <formula>"Unlocked"</formula>
    </cfRule>
    <cfRule type="cellIs" dxfId="142" priority="144" operator="equal">
      <formula>"Locked"</formula>
    </cfRule>
  </conditionalFormatting>
  <conditionalFormatting sqref="F327:F331">
    <cfRule type="containsText" dxfId="141" priority="142" operator="containsText" text="Param">
      <formula>NOT(ISERROR(SEARCH("Param",F327)))</formula>
    </cfRule>
  </conditionalFormatting>
  <conditionalFormatting sqref="H327:H331">
    <cfRule type="cellIs" dxfId="140" priority="141" operator="lessThan">
      <formula>0</formula>
    </cfRule>
  </conditionalFormatting>
  <conditionalFormatting sqref="C327:C331">
    <cfRule type="containsText" dxfId="139" priority="139" operator="containsText" text="Dec">
      <formula>NOT(ISERROR(SEARCH("Dec",C327)))</formula>
    </cfRule>
    <cfRule type="containsText" dxfId="138" priority="140" operator="containsText" text="Inc">
      <formula>NOT(ISERROR(SEARCH("Inc",C327)))</formula>
    </cfRule>
  </conditionalFormatting>
  <conditionalFormatting sqref="E327:E331">
    <cfRule type="cellIs" dxfId="137" priority="137" operator="equal">
      <formula>"Unlocked"</formula>
    </cfRule>
    <cfRule type="cellIs" dxfId="136" priority="138" operator="equal">
      <formula>"Locked"</formula>
    </cfRule>
  </conditionalFormatting>
  <conditionalFormatting sqref="F327:F331">
    <cfRule type="containsText" dxfId="135" priority="136" operator="containsText" text="Param">
      <formula>NOT(ISERROR(SEARCH("Param",F327)))</formula>
    </cfRule>
  </conditionalFormatting>
  <conditionalFormatting sqref="H327:H331">
    <cfRule type="cellIs" dxfId="134" priority="135" operator="lessThan">
      <formula>0</formula>
    </cfRule>
  </conditionalFormatting>
  <conditionalFormatting sqref="C327:C331">
    <cfRule type="containsText" dxfId="133" priority="133" operator="containsText" text="Dec">
      <formula>NOT(ISERROR(SEARCH("Dec",C327)))</formula>
    </cfRule>
    <cfRule type="containsText" dxfId="132" priority="134" operator="containsText" text="Inc">
      <formula>NOT(ISERROR(SEARCH("Inc",C327)))</formula>
    </cfRule>
  </conditionalFormatting>
  <conditionalFormatting sqref="E327:E331">
    <cfRule type="cellIs" dxfId="131" priority="131" operator="equal">
      <formula>"Unlocked"</formula>
    </cfRule>
    <cfRule type="cellIs" dxfId="130" priority="132" operator="equal">
      <formula>"Locked"</formula>
    </cfRule>
  </conditionalFormatting>
  <conditionalFormatting sqref="F327:F331">
    <cfRule type="containsText" dxfId="129" priority="130" operator="containsText" text="Param">
      <formula>NOT(ISERROR(SEARCH("Param",F327)))</formula>
    </cfRule>
  </conditionalFormatting>
  <conditionalFormatting sqref="H327:H331">
    <cfRule type="cellIs" dxfId="128" priority="129" operator="lessThan">
      <formula>0</formula>
    </cfRule>
  </conditionalFormatting>
  <conditionalFormatting sqref="C327:C331">
    <cfRule type="containsText" dxfId="127" priority="127" operator="containsText" text="Dec">
      <formula>NOT(ISERROR(SEARCH("Dec",C327)))</formula>
    </cfRule>
    <cfRule type="containsText" dxfId="126" priority="128" operator="containsText" text="Inc">
      <formula>NOT(ISERROR(SEARCH("Inc",C327)))</formula>
    </cfRule>
  </conditionalFormatting>
  <conditionalFormatting sqref="E327:E331">
    <cfRule type="cellIs" dxfId="125" priority="125" operator="equal">
      <formula>"Unlocked"</formula>
    </cfRule>
    <cfRule type="cellIs" dxfId="124" priority="126" operator="equal">
      <formula>"Locked"</formula>
    </cfRule>
  </conditionalFormatting>
  <conditionalFormatting sqref="F327:F331">
    <cfRule type="containsText" dxfId="123" priority="124" operator="containsText" text="Param">
      <formula>NOT(ISERROR(SEARCH("Param",F327)))</formula>
    </cfRule>
  </conditionalFormatting>
  <conditionalFormatting sqref="H327:H331">
    <cfRule type="cellIs" dxfId="122" priority="123" operator="lessThan">
      <formula>0</formula>
    </cfRule>
  </conditionalFormatting>
  <conditionalFormatting sqref="C327:C331">
    <cfRule type="containsText" dxfId="121" priority="121" operator="containsText" text="Dec">
      <formula>NOT(ISERROR(SEARCH("Dec",C327)))</formula>
    </cfRule>
    <cfRule type="containsText" dxfId="120" priority="122" operator="containsText" text="Inc">
      <formula>NOT(ISERROR(SEARCH("Inc",C327)))</formula>
    </cfRule>
  </conditionalFormatting>
  <conditionalFormatting sqref="E327:E331">
    <cfRule type="cellIs" dxfId="119" priority="119" operator="equal">
      <formula>"Unlocked"</formula>
    </cfRule>
    <cfRule type="cellIs" dxfId="118" priority="120" operator="equal">
      <formula>"Locked"</formula>
    </cfRule>
  </conditionalFormatting>
  <conditionalFormatting sqref="F327:F331">
    <cfRule type="containsText" dxfId="117" priority="118" operator="containsText" text="Param">
      <formula>NOT(ISERROR(SEARCH("Param",F327)))</formula>
    </cfRule>
  </conditionalFormatting>
  <conditionalFormatting sqref="H327:H331">
    <cfRule type="cellIs" dxfId="116" priority="117" operator="lessThan">
      <formula>0</formula>
    </cfRule>
  </conditionalFormatting>
  <conditionalFormatting sqref="C327:C331">
    <cfRule type="containsText" dxfId="115" priority="115" operator="containsText" text="Dec">
      <formula>NOT(ISERROR(SEARCH("Dec",C327)))</formula>
    </cfRule>
    <cfRule type="containsText" dxfId="114" priority="116" operator="containsText" text="Inc">
      <formula>NOT(ISERROR(SEARCH("Inc",C327)))</formula>
    </cfRule>
  </conditionalFormatting>
  <conditionalFormatting sqref="E332:E336">
    <cfRule type="cellIs" dxfId="113" priority="113" operator="equal">
      <formula>"Unlocked"</formula>
    </cfRule>
    <cfRule type="cellIs" dxfId="112" priority="114" operator="equal">
      <formula>"Locked"</formula>
    </cfRule>
  </conditionalFormatting>
  <conditionalFormatting sqref="F332:F336">
    <cfRule type="containsText" dxfId="111" priority="112" operator="containsText" text="Param">
      <formula>NOT(ISERROR(SEARCH("Param",F332)))</formula>
    </cfRule>
  </conditionalFormatting>
  <conditionalFormatting sqref="H332:H336">
    <cfRule type="cellIs" dxfId="110" priority="111" operator="lessThan">
      <formula>0</formula>
    </cfRule>
  </conditionalFormatting>
  <conditionalFormatting sqref="C332:C336">
    <cfRule type="containsText" dxfId="109" priority="109" operator="containsText" text="Dec">
      <formula>NOT(ISERROR(SEARCH("Dec",C332)))</formula>
    </cfRule>
    <cfRule type="containsText" dxfId="108" priority="110" operator="containsText" text="Inc">
      <formula>NOT(ISERROR(SEARCH("Inc",C332)))</formula>
    </cfRule>
  </conditionalFormatting>
  <conditionalFormatting sqref="E332:E336">
    <cfRule type="cellIs" dxfId="107" priority="107" operator="equal">
      <formula>"Unlocked"</formula>
    </cfRule>
    <cfRule type="cellIs" dxfId="106" priority="108" operator="equal">
      <formula>"Locked"</formula>
    </cfRule>
  </conditionalFormatting>
  <conditionalFormatting sqref="F332:F336">
    <cfRule type="containsText" dxfId="105" priority="106" operator="containsText" text="Param">
      <formula>NOT(ISERROR(SEARCH("Param",F332)))</formula>
    </cfRule>
  </conditionalFormatting>
  <conditionalFormatting sqref="H332:H336">
    <cfRule type="cellIs" dxfId="104" priority="105" operator="lessThan">
      <formula>0</formula>
    </cfRule>
  </conditionalFormatting>
  <conditionalFormatting sqref="C332:C336">
    <cfRule type="containsText" dxfId="103" priority="103" operator="containsText" text="Dec">
      <formula>NOT(ISERROR(SEARCH("Dec",C332)))</formula>
    </cfRule>
    <cfRule type="containsText" dxfId="102" priority="104" operator="containsText" text="Inc">
      <formula>NOT(ISERROR(SEARCH("Inc",C332)))</formula>
    </cfRule>
  </conditionalFormatting>
  <conditionalFormatting sqref="E332:E336">
    <cfRule type="cellIs" dxfId="101" priority="101" operator="equal">
      <formula>"Unlocked"</formula>
    </cfRule>
    <cfRule type="cellIs" dxfId="100" priority="102" operator="equal">
      <formula>"Locked"</formula>
    </cfRule>
  </conditionalFormatting>
  <conditionalFormatting sqref="F332:F336">
    <cfRule type="containsText" dxfId="99" priority="100" operator="containsText" text="Param">
      <formula>NOT(ISERROR(SEARCH("Param",F332)))</formula>
    </cfRule>
  </conditionalFormatting>
  <conditionalFormatting sqref="H332:H336">
    <cfRule type="cellIs" dxfId="98" priority="99" operator="lessThan">
      <formula>0</formula>
    </cfRule>
  </conditionalFormatting>
  <conditionalFormatting sqref="C332:C336">
    <cfRule type="containsText" dxfId="97" priority="97" operator="containsText" text="Dec">
      <formula>NOT(ISERROR(SEARCH("Dec",C332)))</formula>
    </cfRule>
    <cfRule type="containsText" dxfId="96" priority="98" operator="containsText" text="Inc">
      <formula>NOT(ISERROR(SEARCH("Inc",C332)))</formula>
    </cfRule>
  </conditionalFormatting>
  <conditionalFormatting sqref="E332:E336">
    <cfRule type="cellIs" dxfId="95" priority="95" operator="equal">
      <formula>"Unlocked"</formula>
    </cfRule>
    <cfRule type="cellIs" dxfId="94" priority="96" operator="equal">
      <formula>"Locked"</formula>
    </cfRule>
  </conditionalFormatting>
  <conditionalFormatting sqref="F332:F336">
    <cfRule type="containsText" dxfId="93" priority="94" operator="containsText" text="Param">
      <formula>NOT(ISERROR(SEARCH("Param",F332)))</formula>
    </cfRule>
  </conditionalFormatting>
  <conditionalFormatting sqref="H332:H336">
    <cfRule type="cellIs" dxfId="92" priority="93" operator="lessThan">
      <formula>0</formula>
    </cfRule>
  </conditionalFormatting>
  <conditionalFormatting sqref="C332:C336">
    <cfRule type="containsText" dxfId="91" priority="91" operator="containsText" text="Dec">
      <formula>NOT(ISERROR(SEARCH("Dec",C332)))</formula>
    </cfRule>
    <cfRule type="containsText" dxfId="90" priority="92" operator="containsText" text="Inc">
      <formula>NOT(ISERROR(SEARCH("Inc",C332)))</formula>
    </cfRule>
  </conditionalFormatting>
  <conditionalFormatting sqref="E332:E336">
    <cfRule type="cellIs" dxfId="89" priority="89" operator="equal">
      <formula>"Unlocked"</formula>
    </cfRule>
    <cfRule type="cellIs" dxfId="88" priority="90" operator="equal">
      <formula>"Locked"</formula>
    </cfRule>
  </conditionalFormatting>
  <conditionalFormatting sqref="F332:F336">
    <cfRule type="containsText" dxfId="87" priority="88" operator="containsText" text="Param">
      <formula>NOT(ISERROR(SEARCH("Param",F332)))</formula>
    </cfRule>
  </conditionalFormatting>
  <conditionalFormatting sqref="H332:H336">
    <cfRule type="cellIs" dxfId="86" priority="87" operator="lessThan">
      <formula>0</formula>
    </cfRule>
  </conditionalFormatting>
  <conditionalFormatting sqref="C332:C336">
    <cfRule type="containsText" dxfId="85" priority="85" operator="containsText" text="Dec">
      <formula>NOT(ISERROR(SEARCH("Dec",C332)))</formula>
    </cfRule>
    <cfRule type="containsText" dxfId="84" priority="86" operator="containsText" text="Inc">
      <formula>NOT(ISERROR(SEARCH("Inc",C332)))</formula>
    </cfRule>
  </conditionalFormatting>
  <conditionalFormatting sqref="E332:E336">
    <cfRule type="cellIs" dxfId="83" priority="83" operator="equal">
      <formula>"Unlocked"</formula>
    </cfRule>
    <cfRule type="cellIs" dxfId="82" priority="84" operator="equal">
      <formula>"Locked"</formula>
    </cfRule>
  </conditionalFormatting>
  <conditionalFormatting sqref="F332:F336">
    <cfRule type="containsText" dxfId="81" priority="82" operator="containsText" text="Param">
      <formula>NOT(ISERROR(SEARCH("Param",F332)))</formula>
    </cfRule>
  </conditionalFormatting>
  <conditionalFormatting sqref="H332:H336">
    <cfRule type="cellIs" dxfId="80" priority="81" operator="lessThan">
      <formula>0</formula>
    </cfRule>
  </conditionalFormatting>
  <conditionalFormatting sqref="C332:C336">
    <cfRule type="containsText" dxfId="79" priority="79" operator="containsText" text="Dec">
      <formula>NOT(ISERROR(SEARCH("Dec",C332)))</formula>
    </cfRule>
    <cfRule type="containsText" dxfId="78" priority="80" operator="containsText" text="Inc">
      <formula>NOT(ISERROR(SEARCH("Inc",C332)))</formula>
    </cfRule>
  </conditionalFormatting>
  <conditionalFormatting sqref="E332:E336">
    <cfRule type="cellIs" dxfId="77" priority="77" operator="equal">
      <formula>"Unlocked"</formula>
    </cfRule>
    <cfRule type="cellIs" dxfId="76" priority="78" operator="equal">
      <formula>"Locked"</formula>
    </cfRule>
  </conditionalFormatting>
  <conditionalFormatting sqref="F332:F336">
    <cfRule type="containsText" dxfId="75" priority="76" operator="containsText" text="Param">
      <formula>NOT(ISERROR(SEARCH("Param",F332)))</formula>
    </cfRule>
  </conditionalFormatting>
  <conditionalFormatting sqref="H332:H336">
    <cfRule type="cellIs" dxfId="74" priority="75" operator="lessThan">
      <formula>0</formula>
    </cfRule>
  </conditionalFormatting>
  <conditionalFormatting sqref="C332:C336">
    <cfRule type="containsText" dxfId="73" priority="73" operator="containsText" text="Dec">
      <formula>NOT(ISERROR(SEARCH("Dec",C332)))</formula>
    </cfRule>
    <cfRule type="containsText" dxfId="72" priority="74" operator="containsText" text="Inc">
      <formula>NOT(ISERROR(SEARCH("Inc",C332)))</formula>
    </cfRule>
  </conditionalFormatting>
  <conditionalFormatting sqref="E332:E336">
    <cfRule type="cellIs" dxfId="71" priority="71" operator="equal">
      <formula>"Unlocked"</formula>
    </cfRule>
    <cfRule type="cellIs" dxfId="70" priority="72" operator="equal">
      <formula>"Locked"</formula>
    </cfRule>
  </conditionalFormatting>
  <conditionalFormatting sqref="F332:F336">
    <cfRule type="containsText" dxfId="69" priority="70" operator="containsText" text="Param">
      <formula>NOT(ISERROR(SEARCH("Param",F332)))</formula>
    </cfRule>
  </conditionalFormatting>
  <conditionalFormatting sqref="H332:H336">
    <cfRule type="cellIs" dxfId="68" priority="69" operator="lessThan">
      <formula>0</formula>
    </cfRule>
  </conditionalFormatting>
  <conditionalFormatting sqref="C332:C336">
    <cfRule type="containsText" dxfId="67" priority="67" operator="containsText" text="Dec">
      <formula>NOT(ISERROR(SEARCH("Dec",C332)))</formula>
    </cfRule>
    <cfRule type="containsText" dxfId="66" priority="68" operator="containsText" text="Inc">
      <formula>NOT(ISERROR(SEARCH("Inc",C332)))</formula>
    </cfRule>
  </conditionalFormatting>
  <conditionalFormatting sqref="E332:E336">
    <cfRule type="cellIs" dxfId="65" priority="65" operator="equal">
      <formula>"Unlocked"</formula>
    </cfRule>
    <cfRule type="cellIs" dxfId="64" priority="66" operator="equal">
      <formula>"Locked"</formula>
    </cfRule>
  </conditionalFormatting>
  <conditionalFormatting sqref="F332:F336">
    <cfRule type="containsText" dxfId="63" priority="64" operator="containsText" text="Param">
      <formula>NOT(ISERROR(SEARCH("Param",F332)))</formula>
    </cfRule>
  </conditionalFormatting>
  <conditionalFormatting sqref="H332:H336">
    <cfRule type="cellIs" dxfId="62" priority="63" operator="lessThan">
      <formula>0</formula>
    </cfRule>
  </conditionalFormatting>
  <conditionalFormatting sqref="C332:C336">
    <cfRule type="containsText" dxfId="61" priority="61" operator="containsText" text="Dec">
      <formula>NOT(ISERROR(SEARCH("Dec",C332)))</formula>
    </cfRule>
    <cfRule type="containsText" dxfId="60" priority="62" operator="containsText" text="Inc">
      <formula>NOT(ISERROR(SEARCH("Inc",C332)))</formula>
    </cfRule>
  </conditionalFormatting>
  <conditionalFormatting sqref="E332:E336">
    <cfRule type="cellIs" dxfId="59" priority="59" operator="equal">
      <formula>"Unlocked"</formula>
    </cfRule>
    <cfRule type="cellIs" dxfId="58" priority="60" operator="equal">
      <formula>"Locked"</formula>
    </cfRule>
  </conditionalFormatting>
  <conditionalFormatting sqref="F332:F336">
    <cfRule type="containsText" dxfId="57" priority="58" operator="containsText" text="Param">
      <formula>NOT(ISERROR(SEARCH("Param",F332)))</formula>
    </cfRule>
  </conditionalFormatting>
  <conditionalFormatting sqref="H332:H336">
    <cfRule type="cellIs" dxfId="56" priority="57" operator="lessThan">
      <formula>0</formula>
    </cfRule>
  </conditionalFormatting>
  <conditionalFormatting sqref="C332:C336">
    <cfRule type="containsText" dxfId="55" priority="55" operator="containsText" text="Dec">
      <formula>NOT(ISERROR(SEARCH("Dec",C332)))</formula>
    </cfRule>
    <cfRule type="containsText" dxfId="54" priority="56" operator="containsText" text="Inc">
      <formula>NOT(ISERROR(SEARCH("Inc",C332)))</formula>
    </cfRule>
  </conditionalFormatting>
  <conditionalFormatting sqref="E332:E336">
    <cfRule type="cellIs" dxfId="53" priority="53" operator="equal">
      <formula>"Unlocked"</formula>
    </cfRule>
    <cfRule type="cellIs" dxfId="52" priority="54" operator="equal">
      <formula>"Locked"</formula>
    </cfRule>
  </conditionalFormatting>
  <conditionalFormatting sqref="F332:F336">
    <cfRule type="containsText" dxfId="51" priority="52" operator="containsText" text="Param">
      <formula>NOT(ISERROR(SEARCH("Param",F332)))</formula>
    </cfRule>
  </conditionalFormatting>
  <conditionalFormatting sqref="H332:H336">
    <cfRule type="cellIs" dxfId="50" priority="51" operator="lessThan">
      <formula>0</formula>
    </cfRule>
  </conditionalFormatting>
  <conditionalFormatting sqref="C332:C336">
    <cfRule type="containsText" dxfId="49" priority="49" operator="containsText" text="Dec">
      <formula>NOT(ISERROR(SEARCH("Dec",C332)))</formula>
    </cfRule>
    <cfRule type="containsText" dxfId="48" priority="50" operator="containsText" text="Inc">
      <formula>NOT(ISERROR(SEARCH("Inc",C332)))</formula>
    </cfRule>
  </conditionalFormatting>
  <conditionalFormatting sqref="E332:E336">
    <cfRule type="cellIs" dxfId="47" priority="47" operator="equal">
      <formula>"Unlocked"</formula>
    </cfRule>
    <cfRule type="cellIs" dxfId="46" priority="48" operator="equal">
      <formula>"Locked"</formula>
    </cfRule>
  </conditionalFormatting>
  <conditionalFormatting sqref="F332:F336">
    <cfRule type="containsText" dxfId="45" priority="46" operator="containsText" text="Param">
      <formula>NOT(ISERROR(SEARCH("Param",F332)))</formula>
    </cfRule>
  </conditionalFormatting>
  <conditionalFormatting sqref="H332:H336">
    <cfRule type="cellIs" dxfId="44" priority="45" operator="lessThan">
      <formula>0</formula>
    </cfRule>
  </conditionalFormatting>
  <conditionalFormatting sqref="C332:C336">
    <cfRule type="containsText" dxfId="43" priority="43" operator="containsText" text="Dec">
      <formula>NOT(ISERROR(SEARCH("Dec",C332)))</formula>
    </cfRule>
    <cfRule type="containsText" dxfId="42" priority="44" operator="containsText" text="Inc">
      <formula>NOT(ISERROR(SEARCH("Inc",C332)))</formula>
    </cfRule>
  </conditionalFormatting>
  <conditionalFormatting sqref="E332:E336">
    <cfRule type="cellIs" dxfId="41" priority="41" operator="equal">
      <formula>"Unlocked"</formula>
    </cfRule>
    <cfRule type="cellIs" dxfId="40" priority="42" operator="equal">
      <formula>"Locked"</formula>
    </cfRule>
  </conditionalFormatting>
  <conditionalFormatting sqref="F332:F336">
    <cfRule type="containsText" dxfId="39" priority="40" operator="containsText" text="Param">
      <formula>NOT(ISERROR(SEARCH("Param",F332)))</formula>
    </cfRule>
  </conditionalFormatting>
  <conditionalFormatting sqref="H332:H336">
    <cfRule type="cellIs" dxfId="38" priority="39" operator="lessThan">
      <formula>0</formula>
    </cfRule>
  </conditionalFormatting>
  <conditionalFormatting sqref="C332:C336">
    <cfRule type="containsText" dxfId="37" priority="37" operator="containsText" text="Dec">
      <formula>NOT(ISERROR(SEARCH("Dec",C332)))</formula>
    </cfRule>
    <cfRule type="containsText" dxfId="36" priority="38" operator="containsText" text="Inc">
      <formula>NOT(ISERROR(SEARCH("Inc",C332)))</formula>
    </cfRule>
  </conditionalFormatting>
  <conditionalFormatting sqref="E332:E336">
    <cfRule type="cellIs" dxfId="35" priority="35" operator="equal">
      <formula>"Unlocked"</formula>
    </cfRule>
    <cfRule type="cellIs" dxfId="34" priority="36" operator="equal">
      <formula>"Locked"</formula>
    </cfRule>
  </conditionalFormatting>
  <conditionalFormatting sqref="F332:F336">
    <cfRule type="containsText" dxfId="33" priority="34" operator="containsText" text="Param">
      <formula>NOT(ISERROR(SEARCH("Param",F332)))</formula>
    </cfRule>
  </conditionalFormatting>
  <conditionalFormatting sqref="H332:H336">
    <cfRule type="cellIs" dxfId="32" priority="33" operator="lessThan">
      <formula>0</formula>
    </cfRule>
  </conditionalFormatting>
  <conditionalFormatting sqref="C332:C336">
    <cfRule type="containsText" dxfId="31" priority="31" operator="containsText" text="Dec">
      <formula>NOT(ISERROR(SEARCH("Dec",C332)))</formula>
    </cfRule>
    <cfRule type="containsText" dxfId="30" priority="32" operator="containsText" text="Inc">
      <formula>NOT(ISERROR(SEARCH("Inc",C332)))</formula>
    </cfRule>
  </conditionalFormatting>
  <conditionalFormatting sqref="E332:E336">
    <cfRule type="cellIs" dxfId="29" priority="29" operator="equal">
      <formula>"Unlocked"</formula>
    </cfRule>
    <cfRule type="cellIs" dxfId="28" priority="30" operator="equal">
      <formula>"Locked"</formula>
    </cfRule>
  </conditionalFormatting>
  <conditionalFormatting sqref="F332:F336">
    <cfRule type="containsText" dxfId="27" priority="28" operator="containsText" text="Param">
      <formula>NOT(ISERROR(SEARCH("Param",F332)))</formula>
    </cfRule>
  </conditionalFormatting>
  <conditionalFormatting sqref="H332:H336">
    <cfRule type="cellIs" dxfId="26" priority="27" operator="lessThan">
      <formula>0</formula>
    </cfRule>
  </conditionalFormatting>
  <conditionalFormatting sqref="C332:C336">
    <cfRule type="containsText" dxfId="25" priority="25" operator="containsText" text="Dec">
      <formula>NOT(ISERROR(SEARCH("Dec",C332)))</formula>
    </cfRule>
    <cfRule type="containsText" dxfId="24" priority="26" operator="containsText" text="Inc">
      <formula>NOT(ISERROR(SEARCH("Inc",C332)))</formula>
    </cfRule>
  </conditionalFormatting>
  <conditionalFormatting sqref="E332:E336">
    <cfRule type="cellIs" dxfId="23" priority="23" operator="equal">
      <formula>"Unlocked"</formula>
    </cfRule>
    <cfRule type="cellIs" dxfId="22" priority="24" operator="equal">
      <formula>"Locked"</formula>
    </cfRule>
  </conditionalFormatting>
  <conditionalFormatting sqref="F332:F336">
    <cfRule type="containsText" dxfId="21" priority="22" operator="containsText" text="Param">
      <formula>NOT(ISERROR(SEARCH("Param",F332)))</formula>
    </cfRule>
  </conditionalFormatting>
  <conditionalFormatting sqref="H332:H336">
    <cfRule type="cellIs" dxfId="20" priority="21" operator="lessThan">
      <formula>0</formula>
    </cfRule>
  </conditionalFormatting>
  <conditionalFormatting sqref="C332:C336">
    <cfRule type="containsText" dxfId="19" priority="19" operator="containsText" text="Dec">
      <formula>NOT(ISERROR(SEARCH("Dec",C332)))</formula>
    </cfRule>
    <cfRule type="containsText" dxfId="18" priority="20" operator="containsText" text="Inc">
      <formula>NOT(ISERROR(SEARCH("Inc",C332)))</formula>
    </cfRule>
  </conditionalFormatting>
  <conditionalFormatting sqref="E332:E336">
    <cfRule type="cellIs" dxfId="17" priority="17" operator="equal">
      <formula>"Unlocked"</formula>
    </cfRule>
    <cfRule type="cellIs" dxfId="16" priority="18" operator="equal">
      <formula>"Locked"</formula>
    </cfRule>
  </conditionalFormatting>
  <conditionalFormatting sqref="F332:F336">
    <cfRule type="containsText" dxfId="15" priority="16" operator="containsText" text="Param">
      <formula>NOT(ISERROR(SEARCH("Param",F332)))</formula>
    </cfRule>
  </conditionalFormatting>
  <conditionalFormatting sqref="H332:H336">
    <cfRule type="cellIs" dxfId="14" priority="15" operator="lessThan">
      <formula>0</formula>
    </cfRule>
  </conditionalFormatting>
  <conditionalFormatting sqref="C332:C336">
    <cfRule type="containsText" dxfId="13" priority="13" operator="containsText" text="Dec">
      <formula>NOT(ISERROR(SEARCH("Dec",C332)))</formula>
    </cfRule>
    <cfRule type="containsText" dxfId="12" priority="14" operator="containsText" text="Inc">
      <formula>NOT(ISERROR(SEARCH("Inc",C332)))</formula>
    </cfRule>
  </conditionalFormatting>
  <conditionalFormatting sqref="E332:E336">
    <cfRule type="cellIs" dxfId="11" priority="11" operator="equal">
      <formula>"Unlocked"</formula>
    </cfRule>
    <cfRule type="cellIs" dxfId="10" priority="12" operator="equal">
      <formula>"Locked"</formula>
    </cfRule>
  </conditionalFormatting>
  <conditionalFormatting sqref="F332:F336">
    <cfRule type="containsText" dxfId="9" priority="10" operator="containsText" text="Param">
      <formula>NOT(ISERROR(SEARCH("Param",F332)))</formula>
    </cfRule>
  </conditionalFormatting>
  <conditionalFormatting sqref="H332:H336">
    <cfRule type="cellIs" dxfId="8" priority="9" operator="lessThan">
      <formula>0</formula>
    </cfRule>
  </conditionalFormatting>
  <conditionalFormatting sqref="C332:C336">
    <cfRule type="containsText" dxfId="7" priority="7" operator="containsText" text="Dec">
      <formula>NOT(ISERROR(SEARCH("Dec",C332)))</formula>
    </cfRule>
    <cfRule type="containsText" dxfId="6" priority="8" operator="containsText" text="Inc">
      <formula>NOT(ISERROR(SEARCH("Inc",C332)))</formula>
    </cfRule>
  </conditionalFormatting>
  <conditionalFormatting sqref="E332:E336">
    <cfRule type="cellIs" dxfId="5" priority="5" operator="equal">
      <formula>"Unlocked"</formula>
    </cfRule>
    <cfRule type="cellIs" dxfId="4" priority="6" operator="equal">
      <formula>"Locked"</formula>
    </cfRule>
  </conditionalFormatting>
  <conditionalFormatting sqref="F332:F336">
    <cfRule type="containsText" dxfId="3" priority="4" operator="containsText" text="Param">
      <formula>NOT(ISERROR(SEARCH("Param",F332)))</formula>
    </cfRule>
  </conditionalFormatting>
  <conditionalFormatting sqref="H332:H336">
    <cfRule type="cellIs" dxfId="2" priority="3" operator="lessThan">
      <formula>0</formula>
    </cfRule>
  </conditionalFormatting>
  <conditionalFormatting sqref="C332:C336">
    <cfRule type="containsText" dxfId="1" priority="1" operator="containsText" text="Dec">
      <formula>NOT(ISERROR(SEARCH("Dec",C332)))</formula>
    </cfRule>
    <cfRule type="containsText" dxfId="0" priority="2" operator="containsText" text="Inc">
      <formula>NOT(ISERROR(SEARCH("Inc",C332)))</formula>
    </cfRule>
  </conditionalFormatting>
  <dataValidations count="5">
    <dataValidation type="list" allowBlank="1" showInputMessage="1" showErrorMessage="1" sqref="C4:C336" xr:uid="{881BFBD6-62D4-4199-837B-63693C28CF53}">
      <formula1>EventNames</formula1>
    </dataValidation>
    <dataValidation type="list" allowBlank="1" showInputMessage="1" showErrorMessage="1" sqref="G4:G336 I4:J336" xr:uid="{3B6549F0-19D8-4449-AB7D-4F967EF304C7}">
      <formula1>"Yes, No"</formula1>
    </dataValidation>
    <dataValidation type="list" allowBlank="1" showInputMessage="1" showErrorMessage="1" sqref="E4:E336" xr:uid="{AD1E23FA-B3FD-424F-84A5-80AF5AA72E95}">
      <formula1>"Unlocked, Locked"</formula1>
    </dataValidation>
    <dataValidation type="list" allowBlank="1" showInputMessage="1" showErrorMessage="1" sqref="B4:B336" xr:uid="{9CFC7A5A-253A-4624-9487-9D78A5F81A1D}">
      <formula1>ProtocolNames</formula1>
    </dataValidation>
    <dataValidation type="list" allowBlank="1" showInputMessage="1" showErrorMessage="1" sqref="F4:F336"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6"/>
  <sheetViews>
    <sheetView topLeftCell="A82" workbookViewId="0">
      <selection activeCell="H25" sqref="H25"/>
    </sheetView>
  </sheetViews>
  <sheetFormatPr defaultRowHeight="14.4" x14ac:dyDescent="0.3"/>
  <cols>
    <col min="1" max="1" width="11" customWidth="1"/>
    <col min="2" max="2" width="13.44140625" customWidth="1"/>
  </cols>
  <sheetData>
    <row r="1" spans="1:6" x14ac:dyDescent="0.3">
      <c r="A1" cm="1">
        <f t="array" ref="A1:F116">_xlfn._xlws.FILTER(ResourceExportRange,Resources[id]&gt;0)</f>
        <v>1000</v>
      </c>
      <c r="B1" t="str">
        <v>Magmite</v>
      </c>
      <c r="C1" t="str">
        <v>A mineral that can be found on planets</v>
      </c>
      <c r="D1">
        <v>1</v>
      </c>
      <c r="E1">
        <v>0</v>
      </c>
      <c r="F1">
        <v>0</v>
      </c>
    </row>
    <row r="2" spans="1:6" x14ac:dyDescent="0.3">
      <c r="A2">
        <v>1010</v>
      </c>
      <c r="B2" t="str">
        <v>Formite</v>
      </c>
      <c r="C2" t="str">
        <v>A mineral that can be found on planets</v>
      </c>
      <c r="D2">
        <v>1</v>
      </c>
      <c r="E2">
        <v>0</v>
      </c>
      <c r="F2">
        <v>0</v>
      </c>
    </row>
    <row r="3" spans="1:6" x14ac:dyDescent="0.3">
      <c r="A3">
        <v>1020</v>
      </c>
      <c r="B3" t="str">
        <v>Voxite</v>
      </c>
      <c r="C3" t="str">
        <v>A mineral that can be found on planets</v>
      </c>
      <c r="D3">
        <v>1</v>
      </c>
      <c r="E3">
        <v>0</v>
      </c>
      <c r="F3">
        <v>0</v>
      </c>
    </row>
    <row r="4" spans="1:6" x14ac:dyDescent="0.3">
      <c r="A4">
        <v>1030</v>
      </c>
      <c r="B4" t="str">
        <v>Zenolite</v>
      </c>
      <c r="C4" t="str">
        <v>A mineral that can be found on planets</v>
      </c>
      <c r="D4">
        <v>1</v>
      </c>
      <c r="E4">
        <v>0</v>
      </c>
      <c r="F4">
        <v>0</v>
      </c>
    </row>
    <row r="5" spans="1:6" x14ac:dyDescent="0.3">
      <c r="A5">
        <v>1100</v>
      </c>
      <c r="B5" t="str">
        <v>Kunspar</v>
      </c>
      <c r="C5" t="str">
        <v>A mineral that can be found on moons</v>
      </c>
      <c r="D5">
        <v>1</v>
      </c>
      <c r="E5">
        <v>0</v>
      </c>
      <c r="F5">
        <v>0</v>
      </c>
    </row>
    <row r="6" spans="1:6" x14ac:dyDescent="0.3">
      <c r="A6">
        <v>1110</v>
      </c>
      <c r="B6" t="str">
        <v>Yalspar</v>
      </c>
      <c r="C6" t="str">
        <v>A mineral that can be found on moons</v>
      </c>
      <c r="D6">
        <v>1</v>
      </c>
      <c r="E6">
        <v>0</v>
      </c>
      <c r="F6">
        <v>0</v>
      </c>
    </row>
    <row r="7" spans="1:6" x14ac:dyDescent="0.3">
      <c r="A7">
        <v>1120</v>
      </c>
      <c r="B7" t="str">
        <v>Vladnium</v>
      </c>
      <c r="C7" t="str">
        <v>A mineral that can be found on moons</v>
      </c>
      <c r="D7">
        <v>1</v>
      </c>
      <c r="E7">
        <v>0</v>
      </c>
      <c r="F7">
        <v>0</v>
      </c>
    </row>
    <row r="8" spans="1:6" x14ac:dyDescent="0.3">
      <c r="A8">
        <v>1130</v>
      </c>
      <c r="B8" t="str">
        <v>Wolfite</v>
      </c>
      <c r="C8" t="str">
        <v>A mineral that can be found on moons</v>
      </c>
      <c r="D8">
        <v>1</v>
      </c>
      <c r="E8">
        <v>0</v>
      </c>
      <c r="F8">
        <v>0</v>
      </c>
    </row>
    <row r="9" spans="1:6" x14ac:dyDescent="0.3">
      <c r="A9">
        <v>1200</v>
      </c>
      <c r="B9" t="str">
        <v>Kronite</v>
      </c>
      <c r="C9" t="str">
        <v>A mineral that can be found on asteroids</v>
      </c>
      <c r="D9">
        <v>1</v>
      </c>
      <c r="E9">
        <v>0</v>
      </c>
      <c r="F9">
        <v>0</v>
      </c>
    </row>
    <row r="10" spans="1:6" x14ac:dyDescent="0.3">
      <c r="A10">
        <v>1210</v>
      </c>
      <c r="B10" t="str">
        <v>Efrite</v>
      </c>
      <c r="C10" t="str">
        <v>A mineral that can be found on asteroids</v>
      </c>
      <c r="D10">
        <v>1</v>
      </c>
      <c r="E10">
        <v>0</v>
      </c>
      <c r="F10">
        <v>0</v>
      </c>
    </row>
    <row r="11" spans="1:6" x14ac:dyDescent="0.3">
      <c r="A11">
        <v>1220</v>
      </c>
      <c r="B11" t="str">
        <v>Olivium</v>
      </c>
      <c r="C11" t="str">
        <v>A mineral that can be found on asteroids</v>
      </c>
      <c r="D11">
        <v>1</v>
      </c>
      <c r="E11">
        <v>0</v>
      </c>
      <c r="F11">
        <v>0</v>
      </c>
    </row>
    <row r="12" spans="1:6" x14ac:dyDescent="0.3">
      <c r="A12">
        <v>1230</v>
      </c>
      <c r="B12" t="str">
        <v>Aladanite</v>
      </c>
      <c r="C12" t="str">
        <v>A mineral that can be found on asteroids</v>
      </c>
      <c r="D12">
        <v>1</v>
      </c>
      <c r="E12">
        <v>0</v>
      </c>
      <c r="F12">
        <v>0</v>
      </c>
    </row>
    <row r="13" spans="1:6" x14ac:dyDescent="0.3">
      <c r="A13">
        <v>1300</v>
      </c>
      <c r="B13" t="str">
        <v>Halosite</v>
      </c>
      <c r="C13" t="str">
        <v>A mineral that can be found in comets</v>
      </c>
      <c r="D13">
        <v>1</v>
      </c>
      <c r="E13">
        <v>0</v>
      </c>
      <c r="F13">
        <v>0</v>
      </c>
    </row>
    <row r="14" spans="1:6" x14ac:dyDescent="0.3">
      <c r="A14">
        <v>1310</v>
      </c>
      <c r="B14" t="str">
        <v>Stellarite</v>
      </c>
      <c r="C14" t="str">
        <v>A mineral that can be found in comets</v>
      </c>
      <c r="D14">
        <v>1</v>
      </c>
      <c r="E14">
        <v>0</v>
      </c>
      <c r="F14">
        <v>0</v>
      </c>
    </row>
    <row r="15" spans="1:6" x14ac:dyDescent="0.3">
      <c r="A15">
        <v>1320</v>
      </c>
      <c r="B15" t="str">
        <v>Mullinite</v>
      </c>
      <c r="C15" t="str">
        <v>A mineral that can be found in comets</v>
      </c>
      <c r="D15">
        <v>1</v>
      </c>
      <c r="E15">
        <v>0</v>
      </c>
      <c r="F15">
        <v>0</v>
      </c>
    </row>
    <row r="16" spans="1:6" x14ac:dyDescent="0.3">
      <c r="A16">
        <v>1330</v>
      </c>
      <c r="B16" t="str">
        <v>Oznium</v>
      </c>
      <c r="C16" t="str">
        <v>A mineral that can be found in comets</v>
      </c>
      <c r="D16">
        <v>1</v>
      </c>
      <c r="E16">
        <v>0</v>
      </c>
      <c r="F16">
        <v>0</v>
      </c>
    </row>
    <row r="17" spans="1:6" x14ac:dyDescent="0.3">
      <c r="A17">
        <v>1400</v>
      </c>
      <c r="B17" t="str">
        <v>Tephnium</v>
      </c>
      <c r="C17" t="str">
        <v>A mineral that can be found in planetary rings</v>
      </c>
      <c r="D17">
        <v>1</v>
      </c>
      <c r="E17">
        <v>0</v>
      </c>
      <c r="F17">
        <v>0</v>
      </c>
    </row>
    <row r="18" spans="1:6" x14ac:dyDescent="0.3">
      <c r="A18">
        <v>1410</v>
      </c>
      <c r="B18" t="str">
        <v>Neptine</v>
      </c>
      <c r="C18" t="str">
        <v>A mineral that can be found in planetary rings</v>
      </c>
      <c r="D18">
        <v>1</v>
      </c>
      <c r="E18">
        <v>0</v>
      </c>
      <c r="F18">
        <v>0</v>
      </c>
    </row>
    <row r="19" spans="1:6" x14ac:dyDescent="0.3">
      <c r="A19">
        <v>1420</v>
      </c>
      <c r="B19" t="str">
        <v>Empirogen</v>
      </c>
      <c r="C19" t="str">
        <v>A mineral that can be found in planetary rings</v>
      </c>
      <c r="D19">
        <v>1</v>
      </c>
      <c r="E19">
        <v>0</v>
      </c>
      <c r="F19">
        <v>0</v>
      </c>
    </row>
    <row r="20" spans="1:6" x14ac:dyDescent="0.3">
      <c r="A20">
        <v>1430</v>
      </c>
      <c r="B20" t="str">
        <v>Laudite</v>
      </c>
      <c r="C20" t="str">
        <v>A mineral that can be found in planetary rings</v>
      </c>
      <c r="D20">
        <v>1</v>
      </c>
      <c r="E20">
        <v>0</v>
      </c>
      <c r="F20">
        <v>0</v>
      </c>
    </row>
    <row r="21" spans="1:6" x14ac:dyDescent="0.3">
      <c r="A21">
        <v>2011</v>
      </c>
      <c r="B21" t="str">
        <v>Metals I</v>
      </c>
      <c r="C21" t="str">
        <v>Common metals</v>
      </c>
      <c r="D21">
        <v>1</v>
      </c>
      <c r="E21">
        <v>0</v>
      </c>
      <c r="F21">
        <v>0</v>
      </c>
    </row>
    <row r="22" spans="1:6" x14ac:dyDescent="0.3">
      <c r="A22">
        <v>2012</v>
      </c>
      <c r="B22" t="str">
        <v>Metals II</v>
      </c>
      <c r="C22" t="str">
        <v>Scarce metals</v>
      </c>
      <c r="D22">
        <v>1</v>
      </c>
      <c r="E22">
        <v>0</v>
      </c>
      <c r="F22">
        <v>0</v>
      </c>
    </row>
    <row r="23" spans="1:6" x14ac:dyDescent="0.3">
      <c r="A23">
        <v>2013</v>
      </c>
      <c r="B23" t="str">
        <v>Metals III</v>
      </c>
      <c r="C23" t="str">
        <v>Rare metals</v>
      </c>
      <c r="D23">
        <v>1</v>
      </c>
      <c r="E23">
        <v>0</v>
      </c>
      <c r="F23">
        <v>0</v>
      </c>
    </row>
    <row r="24" spans="1:6" x14ac:dyDescent="0.3">
      <c r="A24">
        <v>2021</v>
      </c>
      <c r="B24" t="str">
        <v>Alloys I</v>
      </c>
      <c r="C24" t="str">
        <v>Common alloys</v>
      </c>
      <c r="D24">
        <v>1</v>
      </c>
      <c r="E24">
        <v>0</v>
      </c>
      <c r="F24">
        <v>0</v>
      </c>
    </row>
    <row r="25" spans="1:6" x14ac:dyDescent="0.3">
      <c r="A25">
        <v>2022</v>
      </c>
      <c r="B25" t="str">
        <v>Alloys II</v>
      </c>
      <c r="C25" t="str">
        <v>Scarce alloys</v>
      </c>
      <c r="D25">
        <v>1</v>
      </c>
      <c r="E25">
        <v>0</v>
      </c>
      <c r="F25">
        <v>0</v>
      </c>
    </row>
    <row r="26" spans="1:6" x14ac:dyDescent="0.3">
      <c r="A26">
        <v>2023</v>
      </c>
      <c r="B26" t="str">
        <v>Alloys III</v>
      </c>
      <c r="C26" t="str">
        <v>Rare alloys</v>
      </c>
      <c r="D26">
        <v>1</v>
      </c>
      <c r="E26">
        <v>0</v>
      </c>
      <c r="F26">
        <v>0</v>
      </c>
    </row>
    <row r="27" spans="1:6" x14ac:dyDescent="0.3">
      <c r="A27">
        <v>2031</v>
      </c>
      <c r="B27" t="str">
        <v>Inorganics I</v>
      </c>
      <c r="C27" t="str">
        <v>Common organics</v>
      </c>
      <c r="D27">
        <v>1</v>
      </c>
      <c r="E27">
        <v>0</v>
      </c>
      <c r="F27">
        <v>0</v>
      </c>
    </row>
    <row r="28" spans="1:6" x14ac:dyDescent="0.3">
      <c r="A28">
        <v>2032</v>
      </c>
      <c r="B28" t="str">
        <v>Inorganics II</v>
      </c>
      <c r="C28" t="str">
        <v>Scarce organics</v>
      </c>
      <c r="D28">
        <v>1</v>
      </c>
      <c r="E28">
        <v>0</v>
      </c>
      <c r="F28">
        <v>0</v>
      </c>
    </row>
    <row r="29" spans="1:6" x14ac:dyDescent="0.3">
      <c r="A29">
        <v>2033</v>
      </c>
      <c r="B29" t="str">
        <v>Inorganics III</v>
      </c>
      <c r="C29" t="str">
        <v>Rare organics</v>
      </c>
      <c r="D29">
        <v>1</v>
      </c>
      <c r="E29">
        <v>0</v>
      </c>
      <c r="F29">
        <v>0</v>
      </c>
    </row>
    <row r="30" spans="1:6" x14ac:dyDescent="0.3">
      <c r="A30">
        <v>2041</v>
      </c>
      <c r="B30" t="str">
        <v>Organics I</v>
      </c>
      <c r="C30" t="str">
        <v>Common organics</v>
      </c>
      <c r="D30">
        <v>1</v>
      </c>
      <c r="E30">
        <v>0</v>
      </c>
      <c r="F30">
        <v>0</v>
      </c>
    </row>
    <row r="31" spans="1:6" x14ac:dyDescent="0.3">
      <c r="A31">
        <v>2042</v>
      </c>
      <c r="B31" t="str">
        <v>Organics II</v>
      </c>
      <c r="C31" t="str">
        <v>Rare organics</v>
      </c>
      <c r="D31">
        <v>1</v>
      </c>
      <c r="E31">
        <v>0</v>
      </c>
      <c r="F31">
        <v>0</v>
      </c>
    </row>
    <row r="32" spans="1:6" x14ac:dyDescent="0.3">
      <c r="A32">
        <v>2043</v>
      </c>
      <c r="B32" t="str">
        <v>Organics III</v>
      </c>
      <c r="C32" t="str">
        <v>Scarce organics</v>
      </c>
      <c r="D32">
        <v>1</v>
      </c>
      <c r="E32">
        <v>0</v>
      </c>
      <c r="F32">
        <v>0</v>
      </c>
    </row>
    <row r="33" spans="1:6" x14ac:dyDescent="0.3">
      <c r="A33">
        <v>2051</v>
      </c>
      <c r="B33" t="str">
        <v>Polymers I</v>
      </c>
      <c r="C33" t="str">
        <v>Simple polymers</v>
      </c>
      <c r="D33">
        <v>1</v>
      </c>
      <c r="E33">
        <v>0</v>
      </c>
      <c r="F33">
        <v>0</v>
      </c>
    </row>
    <row r="34" spans="1:6" x14ac:dyDescent="0.3">
      <c r="A34">
        <v>2052</v>
      </c>
      <c r="B34" t="str">
        <v>Polymers II</v>
      </c>
      <c r="C34" t="str">
        <v>Advanced polymers</v>
      </c>
      <c r="D34">
        <v>1</v>
      </c>
      <c r="E34">
        <v>0</v>
      </c>
      <c r="F34">
        <v>0</v>
      </c>
    </row>
    <row r="35" spans="1:6" x14ac:dyDescent="0.3">
      <c r="A35">
        <v>2053</v>
      </c>
      <c r="B35" t="str">
        <v>Polymers III</v>
      </c>
      <c r="C35" t="str">
        <v>Complex polymers</v>
      </c>
      <c r="D35">
        <v>1</v>
      </c>
      <c r="E35">
        <v>0</v>
      </c>
      <c r="F35">
        <v>0</v>
      </c>
    </row>
    <row r="36" spans="1:6" x14ac:dyDescent="0.3">
      <c r="A36">
        <v>3001</v>
      </c>
      <c r="B36" t="str">
        <v>Sheets I</v>
      </c>
      <c r="C36" t="str">
        <v>Thin metal sheets</v>
      </c>
      <c r="D36">
        <v>2</v>
      </c>
      <c r="E36">
        <v>0</v>
      </c>
      <c r="F36">
        <v>0</v>
      </c>
    </row>
    <row r="37" spans="1:6" x14ac:dyDescent="0.3">
      <c r="A37">
        <v>3011</v>
      </c>
      <c r="B37" t="str">
        <v>Rods I</v>
      </c>
      <c r="C37" t="str">
        <v>Long metal rods</v>
      </c>
      <c r="D37">
        <v>1</v>
      </c>
      <c r="E37">
        <v>0</v>
      </c>
      <c r="F37">
        <v>0</v>
      </c>
    </row>
    <row r="38" spans="1:6" x14ac:dyDescent="0.3">
      <c r="A38">
        <v>3021</v>
      </c>
      <c r="B38" t="str">
        <v>Cables I</v>
      </c>
      <c r="C38" t="str">
        <v>Braided metal cables</v>
      </c>
      <c r="D38">
        <v>2</v>
      </c>
      <c r="E38">
        <v>0</v>
      </c>
      <c r="F38">
        <v>0</v>
      </c>
    </row>
    <row r="39" spans="1:6" x14ac:dyDescent="0.3">
      <c r="A39">
        <v>3031</v>
      </c>
      <c r="B39" t="str">
        <v>Fasteners I</v>
      </c>
      <c r="C39" t="str">
        <v>Metal fasteners</v>
      </c>
      <c r="D39">
        <v>2</v>
      </c>
      <c r="E39">
        <v>0</v>
      </c>
      <c r="F39">
        <v>0</v>
      </c>
    </row>
    <row r="40" spans="1:6" x14ac:dyDescent="0.3">
      <c r="A40">
        <v>3101</v>
      </c>
      <c r="B40" t="str">
        <v>Springs I</v>
      </c>
      <c r="C40" t="str">
        <v>High tension springs</v>
      </c>
      <c r="D40">
        <v>2</v>
      </c>
      <c r="E40">
        <v>0</v>
      </c>
      <c r="F40">
        <v>0</v>
      </c>
    </row>
    <row r="41" spans="1:6" x14ac:dyDescent="0.3">
      <c r="A41">
        <v>3111</v>
      </c>
      <c r="B41" t="str">
        <v>Gears I</v>
      </c>
      <c r="C41" t="str">
        <v>Assorted gears</v>
      </c>
      <c r="D41">
        <v>2</v>
      </c>
      <c r="E41">
        <v>0</v>
      </c>
      <c r="F41">
        <v>0</v>
      </c>
    </row>
    <row r="42" spans="1:6" x14ac:dyDescent="0.3">
      <c r="A42">
        <v>3121</v>
      </c>
      <c r="B42" t="str">
        <v>Pulleys I</v>
      </c>
      <c r="C42" t="str">
        <v>Assorted pulleys</v>
      </c>
      <c r="D42">
        <v>2</v>
      </c>
      <c r="E42">
        <v>0</v>
      </c>
      <c r="F42">
        <v>0</v>
      </c>
    </row>
    <row r="43" spans="1:6" x14ac:dyDescent="0.3">
      <c r="A43">
        <v>3141</v>
      </c>
      <c r="B43" t="str">
        <v>Belts I</v>
      </c>
      <c r="C43" t="str">
        <v>Synthetic belts</v>
      </c>
      <c r="D43">
        <v>2</v>
      </c>
      <c r="E43">
        <v>0</v>
      </c>
      <c r="F43">
        <v>0</v>
      </c>
    </row>
    <row r="44" spans="1:6" x14ac:dyDescent="0.3">
      <c r="A44">
        <v>3201</v>
      </c>
      <c r="B44" t="str">
        <v>Conductors I</v>
      </c>
      <c r="C44" t="str">
        <v>All purpose conductors</v>
      </c>
      <c r="D44">
        <v>2</v>
      </c>
      <c r="E44">
        <v>0</v>
      </c>
      <c r="F44">
        <v>0</v>
      </c>
    </row>
    <row r="45" spans="1:6" x14ac:dyDescent="0.3">
      <c r="A45">
        <v>3211</v>
      </c>
      <c r="B45" t="str">
        <v>Semiconductors I</v>
      </c>
      <c r="C45" t="str">
        <v>Electronic semiconductors</v>
      </c>
      <c r="D45">
        <v>1</v>
      </c>
      <c r="E45">
        <v>0</v>
      </c>
      <c r="F45">
        <v>0</v>
      </c>
    </row>
    <row r="46" spans="1:6" x14ac:dyDescent="0.3">
      <c r="A46">
        <v>3221</v>
      </c>
      <c r="B46" t="str">
        <v>Superconductors I</v>
      </c>
      <c r="C46" t="str">
        <v>High performance superconductors</v>
      </c>
      <c r="D46">
        <v>2</v>
      </c>
      <c r="E46">
        <v>0</v>
      </c>
      <c r="F46">
        <v>0</v>
      </c>
    </row>
    <row r="47" spans="1:6" x14ac:dyDescent="0.3">
      <c r="A47">
        <v>3301</v>
      </c>
      <c r="B47" t="str">
        <v>Hoses I</v>
      </c>
      <c r="C47" t="str">
        <v>Synthetic hoses</v>
      </c>
      <c r="D47">
        <v>2</v>
      </c>
      <c r="E47">
        <v>0</v>
      </c>
      <c r="F47">
        <v>0</v>
      </c>
    </row>
    <row r="48" spans="1:6" x14ac:dyDescent="0.3">
      <c r="A48">
        <v>3311</v>
      </c>
      <c r="B48" t="str">
        <v>Pipes I</v>
      </c>
      <c r="C48" t="str">
        <v>High pressure pipes</v>
      </c>
      <c r="D48">
        <v>7</v>
      </c>
      <c r="E48">
        <v>0</v>
      </c>
      <c r="F48">
        <v>0</v>
      </c>
    </row>
    <row r="49" spans="1:6" x14ac:dyDescent="0.3">
      <c r="A49">
        <v>3321</v>
      </c>
      <c r="B49" t="str">
        <v>Tanks I</v>
      </c>
      <c r="C49" t="str">
        <v>Reinforced tanks</v>
      </c>
      <c r="D49">
        <v>12</v>
      </c>
      <c r="E49">
        <v>0</v>
      </c>
      <c r="F49">
        <v>0</v>
      </c>
    </row>
    <row r="50" spans="1:6" x14ac:dyDescent="0.3">
      <c r="A50">
        <v>3331</v>
      </c>
      <c r="B50" t="str">
        <v>Nozzles I</v>
      </c>
      <c r="C50" t="str">
        <v>High pressure nozzles</v>
      </c>
      <c r="D50">
        <v>2</v>
      </c>
      <c r="E50">
        <v>0</v>
      </c>
      <c r="F50">
        <v>0</v>
      </c>
    </row>
    <row r="51" spans="1:6" x14ac:dyDescent="0.3">
      <c r="A51">
        <v>4101</v>
      </c>
      <c r="B51" t="str">
        <v>Bores I</v>
      </c>
      <c r="C51" t="str">
        <v>A rig for drilling into rock</v>
      </c>
      <c r="D51">
        <v>8</v>
      </c>
      <c r="E51">
        <v>0</v>
      </c>
      <c r="F51">
        <v>0</v>
      </c>
    </row>
    <row r="52" spans="1:6" x14ac:dyDescent="0.3">
      <c r="A52">
        <v>4111</v>
      </c>
      <c r="B52" t="str">
        <v>Gear Boxes I</v>
      </c>
      <c r="C52" t="str">
        <v>Step down and step up gears</v>
      </c>
      <c r="D52">
        <v>9</v>
      </c>
      <c r="E52">
        <v>0</v>
      </c>
      <c r="F52">
        <v>0</v>
      </c>
    </row>
    <row r="53" spans="1:6" x14ac:dyDescent="0.3">
      <c r="A53">
        <v>4121</v>
      </c>
      <c r="B53" t="str">
        <v>Gyroscopes I</v>
      </c>
      <c r="C53" t="str">
        <v>An elegantly designed gyroscope</v>
      </c>
      <c r="D53">
        <v>9</v>
      </c>
      <c r="E53">
        <v>0</v>
      </c>
      <c r="F53">
        <v>0</v>
      </c>
    </row>
    <row r="54" spans="1:6" x14ac:dyDescent="0.3">
      <c r="A54">
        <v>4131</v>
      </c>
      <c r="B54" t="str">
        <v>Heat Sinks I</v>
      </c>
      <c r="C54" t="str">
        <v>A mechanism for dissipating heat</v>
      </c>
      <c r="D54">
        <v>9</v>
      </c>
      <c r="E54">
        <v>0</v>
      </c>
      <c r="F54">
        <v>0</v>
      </c>
    </row>
    <row r="55" spans="1:6" x14ac:dyDescent="0.3">
      <c r="A55">
        <v>4141</v>
      </c>
      <c r="B55" t="str">
        <v>Heat Shields I</v>
      </c>
      <c r="C55" t="str">
        <v>A ceramic structure to block intense heat</v>
      </c>
      <c r="D55">
        <v>14</v>
      </c>
      <c r="E55">
        <v>0</v>
      </c>
      <c r="F55">
        <v>0</v>
      </c>
    </row>
    <row r="56" spans="1:6" x14ac:dyDescent="0.3">
      <c r="A56">
        <v>4201</v>
      </c>
      <c r="B56" t="str">
        <v>Heaters I</v>
      </c>
      <c r="C56" t="str">
        <v>A unit for generating heat</v>
      </c>
      <c r="D56">
        <v>15</v>
      </c>
      <c r="E56">
        <v>0</v>
      </c>
      <c r="F56">
        <v>0</v>
      </c>
    </row>
    <row r="57" spans="1:6" x14ac:dyDescent="0.3">
      <c r="A57">
        <v>4211</v>
      </c>
      <c r="B57" t="str">
        <v>Solar Arrays I</v>
      </c>
      <c r="C57" t="str">
        <v>Panels to generate energy from the sun</v>
      </c>
      <c r="D57">
        <v>11</v>
      </c>
      <c r="E57">
        <v>0</v>
      </c>
      <c r="F57">
        <v>0</v>
      </c>
    </row>
    <row r="58" spans="1:6" x14ac:dyDescent="0.3">
      <c r="A58">
        <v>4221</v>
      </c>
      <c r="B58" t="str">
        <v>Welders I</v>
      </c>
      <c r="C58" t="str">
        <v>A high energy welding device</v>
      </c>
      <c r="D58">
        <v>18</v>
      </c>
      <c r="E58">
        <v>0</v>
      </c>
      <c r="F58">
        <v>0</v>
      </c>
    </row>
    <row r="59" spans="1:6" x14ac:dyDescent="0.3">
      <c r="A59">
        <v>4231</v>
      </c>
      <c r="B59" t="str">
        <v>Lasers I</v>
      </c>
      <c r="C59" t="str">
        <v>A device to focus high energy light</v>
      </c>
      <c r="D59">
        <v>16</v>
      </c>
      <c r="E59">
        <v>0</v>
      </c>
      <c r="F59">
        <v>0</v>
      </c>
    </row>
    <row r="60" spans="1:6" x14ac:dyDescent="0.3">
      <c r="A60">
        <v>4241</v>
      </c>
      <c r="B60" t="str">
        <v>Transceivers I</v>
      </c>
      <c r="C60" t="str">
        <v>A long range radio communications system</v>
      </c>
      <c r="D60">
        <v>8</v>
      </c>
      <c r="E60">
        <v>0</v>
      </c>
      <c r="F60">
        <v>0</v>
      </c>
    </row>
    <row r="61" spans="1:6" x14ac:dyDescent="0.3">
      <c r="A61">
        <v>4251</v>
      </c>
      <c r="B61" t="str">
        <v>Scanners I</v>
      </c>
      <c r="C61" t="str">
        <v>A sensitive broad range detector of electromagnetic waves</v>
      </c>
      <c r="D61">
        <v>10</v>
      </c>
      <c r="E61">
        <v>0</v>
      </c>
      <c r="F61">
        <v>0</v>
      </c>
    </row>
    <row r="62" spans="1:6" x14ac:dyDescent="0.3">
      <c r="A62">
        <v>4261</v>
      </c>
      <c r="B62" t="str">
        <v>Computers I</v>
      </c>
      <c r="C62" t="str">
        <v>A powerful onboard computer</v>
      </c>
      <c r="D62">
        <v>11</v>
      </c>
      <c r="E62">
        <v>0</v>
      </c>
      <c r="F62">
        <v>0</v>
      </c>
    </row>
    <row r="63" spans="1:6" x14ac:dyDescent="0.3">
      <c r="A63">
        <v>4271</v>
      </c>
      <c r="B63" t="str">
        <v>Solenoids I</v>
      </c>
      <c r="C63" t="str">
        <v>Electromagnetic actuators</v>
      </c>
      <c r="D63">
        <v>10</v>
      </c>
      <c r="E63">
        <v>0</v>
      </c>
      <c r="F63">
        <v>0</v>
      </c>
    </row>
    <row r="64" spans="1:6" x14ac:dyDescent="0.3">
      <c r="A64">
        <v>4281</v>
      </c>
      <c r="B64" t="str">
        <v>Motors I</v>
      </c>
      <c r="C64" t="str">
        <v>Electromagnetic motors</v>
      </c>
      <c r="D64">
        <v>11</v>
      </c>
      <c r="E64">
        <v>0</v>
      </c>
      <c r="F64">
        <v>0</v>
      </c>
    </row>
    <row r="65" spans="1:6" x14ac:dyDescent="0.3">
      <c r="A65">
        <v>4301</v>
      </c>
      <c r="B65" t="str">
        <v>Valves I</v>
      </c>
      <c r="C65" t="str">
        <v>High pressure valves</v>
      </c>
      <c r="D65">
        <v>9</v>
      </c>
      <c r="E65">
        <v>0</v>
      </c>
      <c r="F65">
        <v>0</v>
      </c>
    </row>
    <row r="66" spans="1:6" x14ac:dyDescent="0.3">
      <c r="A66">
        <v>4311</v>
      </c>
      <c r="B66" t="str">
        <v>Pumps I</v>
      </c>
      <c r="C66" t="str">
        <v>High pressure pumps</v>
      </c>
      <c r="D66">
        <v>6</v>
      </c>
      <c r="E66">
        <v>0</v>
      </c>
      <c r="F66">
        <v>0</v>
      </c>
    </row>
    <row r="67" spans="1:6" x14ac:dyDescent="0.3">
      <c r="A67">
        <v>4321</v>
      </c>
      <c r="B67" t="str">
        <v>Pistons I</v>
      </c>
      <c r="C67" t="str">
        <v>Pneumatic pistons</v>
      </c>
      <c r="D67">
        <v>6</v>
      </c>
      <c r="E67">
        <v>0</v>
      </c>
      <c r="F67">
        <v>0</v>
      </c>
    </row>
    <row r="68" spans="1:6" x14ac:dyDescent="0.3">
      <c r="A68">
        <v>4401</v>
      </c>
      <c r="B68" t="str">
        <v>Heat Pumps I</v>
      </c>
      <c r="C68" t="str">
        <v>Heat transfer systems</v>
      </c>
      <c r="D68">
        <v>18</v>
      </c>
      <c r="E68">
        <v>0</v>
      </c>
      <c r="F68">
        <v>0</v>
      </c>
    </row>
    <row r="69" spans="1:6" x14ac:dyDescent="0.3">
      <c r="A69">
        <v>4411</v>
      </c>
      <c r="B69" t="str">
        <v>Thrusters I</v>
      </c>
      <c r="C69" t="str">
        <v>Navigational rocket thrusters</v>
      </c>
      <c r="D69">
        <v>17</v>
      </c>
      <c r="E69">
        <v>0</v>
      </c>
      <c r="F69">
        <v>0</v>
      </c>
    </row>
    <row r="70" spans="1:6" x14ac:dyDescent="0.3">
      <c r="A70">
        <v>4421</v>
      </c>
      <c r="B70" t="str">
        <v>Batteries I</v>
      </c>
      <c r="C70" t="str">
        <v>High density battery cells</v>
      </c>
      <c r="D70">
        <v>18</v>
      </c>
      <c r="E70">
        <v>0</v>
      </c>
      <c r="F70">
        <v>0</v>
      </c>
    </row>
    <row r="71" spans="1:6" x14ac:dyDescent="0.3">
      <c r="A71">
        <v>4431</v>
      </c>
      <c r="B71" t="str">
        <v>Torches I</v>
      </c>
      <c r="C71" t="str">
        <v>Directed high intensity flame</v>
      </c>
      <c r="D71">
        <v>14</v>
      </c>
      <c r="E71">
        <v>0</v>
      </c>
      <c r="F71">
        <v>0</v>
      </c>
    </row>
    <row r="72" spans="1:6" x14ac:dyDescent="0.3">
      <c r="A72">
        <v>4501</v>
      </c>
      <c r="B72" t="str">
        <v>Reactors I</v>
      </c>
      <c r="C72" t="str">
        <v>Nuclear energy core</v>
      </c>
      <c r="D72">
        <v>17</v>
      </c>
      <c r="E72">
        <v>0</v>
      </c>
      <c r="F72">
        <v>0</v>
      </c>
    </row>
    <row r="73" spans="1:6" x14ac:dyDescent="0.3">
      <c r="A73">
        <v>5001</v>
      </c>
      <c r="B73" t="str">
        <v>Engine I</v>
      </c>
      <c r="C73" t="str">
        <v>Long distance propulsion system</v>
      </c>
      <c r="D73">
        <v>56</v>
      </c>
      <c r="E73">
        <v>0</v>
      </c>
      <c r="F73">
        <v>0</v>
      </c>
    </row>
    <row r="74" spans="1:6" x14ac:dyDescent="0.3">
      <c r="A74">
        <v>5011</v>
      </c>
      <c r="B74" t="str">
        <v>Shuttle I</v>
      </c>
      <c r="C74" t="str">
        <v>A close range cargo transport</v>
      </c>
      <c r="D74">
        <v>43</v>
      </c>
      <c r="E74">
        <v>0</v>
      </c>
      <c r="F74">
        <v>0</v>
      </c>
    </row>
    <row r="75" spans="1:6" x14ac:dyDescent="0.3">
      <c r="A75">
        <v>5101</v>
      </c>
      <c r="B75" t="str">
        <v>Slug I</v>
      </c>
      <c r="C75" t="str">
        <v>Planet surface miner</v>
      </c>
      <c r="D75">
        <v>86</v>
      </c>
      <c r="E75">
        <v>0</v>
      </c>
      <c r="F75">
        <v>0</v>
      </c>
    </row>
    <row r="76" spans="1:6" x14ac:dyDescent="0.3">
      <c r="A76">
        <v>5111</v>
      </c>
      <c r="B76" t="str">
        <v>Crawler I</v>
      </c>
      <c r="C76" t="str">
        <v>Asteroid and comet miner</v>
      </c>
      <c r="D76">
        <v>67</v>
      </c>
      <c r="E76">
        <v>0</v>
      </c>
      <c r="F76">
        <v>0</v>
      </c>
    </row>
    <row r="77" spans="1:6" x14ac:dyDescent="0.3">
      <c r="A77">
        <v>5121</v>
      </c>
      <c r="B77" t="str">
        <v>Skimmer I</v>
      </c>
      <c r="C77" t="str">
        <v>Atmospheric skimmer</v>
      </c>
      <c r="D77">
        <v>65</v>
      </c>
      <c r="E77">
        <v>0</v>
      </c>
      <c r="F77">
        <v>0</v>
      </c>
    </row>
    <row r="78" spans="1:6" x14ac:dyDescent="0.3">
      <c r="A78">
        <v>5131</v>
      </c>
      <c r="B78" t="str">
        <v>Worm I</v>
      </c>
      <c r="C78" t="str">
        <v>Moon surface miner</v>
      </c>
      <c r="D78">
        <v>54</v>
      </c>
      <c r="E78">
        <v>0</v>
      </c>
      <c r="F78">
        <v>0</v>
      </c>
    </row>
    <row r="79" spans="1:6" x14ac:dyDescent="0.3">
      <c r="A79">
        <v>5201</v>
      </c>
      <c r="B79" t="str">
        <v>Smelter I</v>
      </c>
      <c r="C79" t="str">
        <v>A high temperature furnace for melting and mixing metals</v>
      </c>
      <c r="D79">
        <v>70</v>
      </c>
      <c r="E79">
        <v>0</v>
      </c>
      <c r="F79">
        <v>0</v>
      </c>
    </row>
    <row r="80" spans="1:6" x14ac:dyDescent="0.3">
      <c r="A80">
        <v>5211</v>
      </c>
      <c r="B80" t="str">
        <v>Chemical Reactor I</v>
      </c>
      <c r="C80" t="str">
        <v>A series of interconnected chemical reaction vessels</v>
      </c>
      <c r="D80">
        <v>98</v>
      </c>
      <c r="E80">
        <v>0</v>
      </c>
      <c r="F80">
        <v>0</v>
      </c>
    </row>
    <row r="81" spans="1:6" x14ac:dyDescent="0.3">
      <c r="A81">
        <v>5301</v>
      </c>
      <c r="B81" t="str">
        <v>Bioreactor I</v>
      </c>
      <c r="C81" t="str">
        <v>A chamber for growing bacteria and yeast</v>
      </c>
      <c r="D81">
        <v>44</v>
      </c>
      <c r="E81">
        <v>0</v>
      </c>
      <c r="F81">
        <v>0</v>
      </c>
    </row>
    <row r="82" spans="1:6" x14ac:dyDescent="0.3">
      <c r="A82">
        <v>5311</v>
      </c>
      <c r="B82" t="str">
        <v>Greenhouse I</v>
      </c>
      <c r="C82" t="str">
        <v>An environment for cultivating photosynthetic plants</v>
      </c>
      <c r="D82">
        <v>65</v>
      </c>
      <c r="E82">
        <v>0</v>
      </c>
      <c r="F82">
        <v>0</v>
      </c>
    </row>
    <row r="83" spans="1:6" x14ac:dyDescent="0.3">
      <c r="A83">
        <v>5401</v>
      </c>
      <c r="B83" t="str">
        <v>Lathe I</v>
      </c>
      <c r="C83" t="str">
        <v>A device for shaping metal rods</v>
      </c>
      <c r="D83">
        <v>89</v>
      </c>
      <c r="E83">
        <v>0</v>
      </c>
      <c r="F83">
        <v>0</v>
      </c>
    </row>
    <row r="84" spans="1:6" x14ac:dyDescent="0.3">
      <c r="A84">
        <v>5411</v>
      </c>
      <c r="B84" t="str">
        <v>Roller I</v>
      </c>
      <c r="C84" t="str">
        <v>A device for flattening metal</v>
      </c>
      <c r="D84">
        <v>72</v>
      </c>
      <c r="E84">
        <v>0</v>
      </c>
      <c r="F84">
        <v>0</v>
      </c>
    </row>
    <row r="85" spans="1:6" x14ac:dyDescent="0.3">
      <c r="A85">
        <v>5421</v>
      </c>
      <c r="B85" t="str">
        <v>Extruder I</v>
      </c>
      <c r="C85" t="str">
        <v>A mechanism for extruding filaments</v>
      </c>
      <c r="D85">
        <v>42</v>
      </c>
      <c r="E85">
        <v>0</v>
      </c>
      <c r="F85">
        <v>0</v>
      </c>
    </row>
    <row r="86" spans="1:6" x14ac:dyDescent="0.3">
      <c r="A86">
        <v>5431</v>
      </c>
      <c r="B86" t="str">
        <v>Cutter I</v>
      </c>
      <c r="C86" t="str">
        <v>A unit for precisely cutting materials</v>
      </c>
      <c r="D86">
        <v>74</v>
      </c>
      <c r="E86">
        <v>0</v>
      </c>
      <c r="F86">
        <v>0</v>
      </c>
    </row>
    <row r="87" spans="1:6" x14ac:dyDescent="0.3">
      <c r="A87">
        <v>5441</v>
      </c>
      <c r="B87" t="str">
        <v>Grinder I</v>
      </c>
      <c r="C87" t="str">
        <v>A machine for smoothing edges</v>
      </c>
      <c r="D87">
        <v>48</v>
      </c>
      <c r="E87">
        <v>0</v>
      </c>
      <c r="F87">
        <v>0</v>
      </c>
    </row>
    <row r="88" spans="1:6" x14ac:dyDescent="0.3">
      <c r="A88">
        <v>5451</v>
      </c>
      <c r="B88" t="str">
        <v>Press I</v>
      </c>
      <c r="C88" t="str">
        <v>A system for cutting and bending metal</v>
      </c>
      <c r="D88">
        <v>79</v>
      </c>
      <c r="E88">
        <v>0</v>
      </c>
      <c r="F88">
        <v>0</v>
      </c>
    </row>
    <row r="89" spans="1:6" x14ac:dyDescent="0.3">
      <c r="A89">
        <v>5461</v>
      </c>
      <c r="B89" t="str">
        <v>Copier I</v>
      </c>
      <c r="C89" t="str">
        <v>A device for copying blueprints</v>
      </c>
      <c r="D89">
        <v>34</v>
      </c>
      <c r="E89">
        <v>0</v>
      </c>
      <c r="F89">
        <v>0</v>
      </c>
    </row>
    <row r="90" spans="1:6" x14ac:dyDescent="0.3">
      <c r="A90">
        <v>5501</v>
      </c>
      <c r="B90" t="str">
        <v>Spider I</v>
      </c>
      <c r="C90" t="str">
        <v>An agile service bot</v>
      </c>
      <c r="D90">
        <v>43</v>
      </c>
      <c r="E90">
        <v>0</v>
      </c>
      <c r="F90">
        <v>0</v>
      </c>
    </row>
    <row r="91" spans="1:6" x14ac:dyDescent="0.3">
      <c r="A91">
        <v>5511</v>
      </c>
      <c r="B91" t="str">
        <v>Welder I</v>
      </c>
      <c r="C91" t="str">
        <v>A robot for welding materials together</v>
      </c>
      <c r="D91">
        <v>56</v>
      </c>
      <c r="E91">
        <v>0</v>
      </c>
      <c r="F91">
        <v>0</v>
      </c>
    </row>
    <row r="92" spans="1:6" x14ac:dyDescent="0.3">
      <c r="A92">
        <v>5521</v>
      </c>
      <c r="B92" t="str">
        <v>Riveter I</v>
      </c>
      <c r="C92" t="str">
        <v>A robot for riveting materials together</v>
      </c>
      <c r="D92">
        <v>41</v>
      </c>
      <c r="E92">
        <v>0</v>
      </c>
      <c r="F92">
        <v>0</v>
      </c>
    </row>
    <row r="93" spans="1:6" x14ac:dyDescent="0.3">
      <c r="A93">
        <v>5601</v>
      </c>
      <c r="B93" t="str">
        <v>Rail Gun I</v>
      </c>
      <c r="C93" t="str">
        <v>A frictionless kinetic cannon</v>
      </c>
      <c r="D93">
        <v>35</v>
      </c>
      <c r="E93">
        <v>0</v>
      </c>
      <c r="F93">
        <v>0</v>
      </c>
    </row>
    <row r="94" spans="1:6" x14ac:dyDescent="0.3">
      <c r="A94">
        <v>5611</v>
      </c>
      <c r="B94" t="str">
        <v>Plasma Gun I</v>
      </c>
      <c r="C94" t="str">
        <v>A high energy burst weapon</v>
      </c>
      <c r="D94">
        <v>46</v>
      </c>
      <c r="E94">
        <v>0</v>
      </c>
      <c r="F94">
        <v>0</v>
      </c>
    </row>
    <row r="95" spans="1:6" x14ac:dyDescent="0.3">
      <c r="A95">
        <v>5621</v>
      </c>
      <c r="B95" t="str">
        <v>Beam Weapon I</v>
      </c>
      <c r="C95" t="str">
        <v>A high energy beam weapon</v>
      </c>
      <c r="D95">
        <v>33</v>
      </c>
      <c r="E95">
        <v>0</v>
      </c>
      <c r="F95">
        <v>0</v>
      </c>
    </row>
    <row r="96" spans="1:6" x14ac:dyDescent="0.3">
      <c r="A96">
        <v>5631</v>
      </c>
      <c r="B96" t="str">
        <v>Missile Launcher I</v>
      </c>
      <c r="C96" t="str">
        <v>A rack for firing missiles</v>
      </c>
      <c r="D96">
        <v>26</v>
      </c>
      <c r="E96">
        <v>0</v>
      </c>
      <c r="F96">
        <v>0</v>
      </c>
    </row>
    <row r="97" spans="1:6" x14ac:dyDescent="0.3">
      <c r="A97">
        <v>5701</v>
      </c>
      <c r="B97" t="str">
        <v>Kinetic Charges I</v>
      </c>
      <c r="C97" t="str">
        <v>Kinetic munitions</v>
      </c>
      <c r="D97">
        <v>36</v>
      </c>
      <c r="E97">
        <v>0</v>
      </c>
      <c r="F97">
        <v>0</v>
      </c>
    </row>
    <row r="98" spans="1:6" x14ac:dyDescent="0.3">
      <c r="A98">
        <v>5711</v>
      </c>
      <c r="B98" t="str">
        <v>Plasma Charges I</v>
      </c>
      <c r="C98" t="str">
        <v>Plasma charges</v>
      </c>
      <c r="D98">
        <v>52</v>
      </c>
      <c r="E98">
        <v>0</v>
      </c>
      <c r="F98">
        <v>0</v>
      </c>
    </row>
    <row r="99" spans="1:6" x14ac:dyDescent="0.3">
      <c r="A99">
        <v>5721</v>
      </c>
      <c r="B99" t="str">
        <v>Beam Chagres I</v>
      </c>
      <c r="C99" t="str">
        <v>Beam capacitors</v>
      </c>
      <c r="D99">
        <v>46</v>
      </c>
      <c r="E99">
        <v>0</v>
      </c>
      <c r="F99">
        <v>0</v>
      </c>
    </row>
    <row r="100" spans="1:6" x14ac:dyDescent="0.3">
      <c r="A100">
        <v>5731</v>
      </c>
      <c r="B100" t="str">
        <v>Missiles I</v>
      </c>
      <c r="C100" t="str">
        <v>A self propelled explosive charge</v>
      </c>
      <c r="D100">
        <v>32</v>
      </c>
      <c r="E100">
        <v>0</v>
      </c>
      <c r="F100">
        <v>0</v>
      </c>
    </row>
    <row r="101" spans="1:6" x14ac:dyDescent="0.3">
      <c r="A101">
        <v>5801</v>
      </c>
      <c r="B101" t="str">
        <v>Kinetic Armor I</v>
      </c>
      <c r="C101" t="str">
        <v>Armor to protect against kinetic projectiles</v>
      </c>
      <c r="D101">
        <v>14</v>
      </c>
      <c r="E101">
        <v>0</v>
      </c>
      <c r="F101">
        <v>0</v>
      </c>
    </row>
    <row r="102" spans="1:6" x14ac:dyDescent="0.3">
      <c r="A102">
        <v>5811</v>
      </c>
      <c r="B102" t="str">
        <v>Thermal Armor I</v>
      </c>
      <c r="C102" t="str">
        <v>Armor to reduce the effects of thermal weapons</v>
      </c>
      <c r="D102">
        <v>53</v>
      </c>
      <c r="E102">
        <v>0</v>
      </c>
      <c r="F102">
        <v>0</v>
      </c>
    </row>
    <row r="103" spans="1:6" x14ac:dyDescent="0.3">
      <c r="A103">
        <v>5821</v>
      </c>
      <c r="B103" t="str">
        <v>Shield Generator I</v>
      </c>
      <c r="C103" t="str">
        <v>A unit to generate an external shield</v>
      </c>
      <c r="D103">
        <v>54</v>
      </c>
      <c r="E103">
        <v>0</v>
      </c>
      <c r="F103">
        <v>0</v>
      </c>
    </row>
    <row r="104" spans="1:6" x14ac:dyDescent="0.3">
      <c r="A104">
        <v>5901</v>
      </c>
      <c r="B104" t="str">
        <v>Starter Kit I</v>
      </c>
      <c r="C104" t="str">
        <v>A module that installs essential equipment into beginner spacecraft.</v>
      </c>
      <c r="D104">
        <v>375</v>
      </c>
      <c r="E104">
        <v>1</v>
      </c>
      <c r="F104">
        <v>1</v>
      </c>
    </row>
    <row r="105" spans="1:6" x14ac:dyDescent="0.3">
      <c r="A105">
        <v>6001</v>
      </c>
      <c r="B105" t="str">
        <v>Mining Cruiser I</v>
      </c>
      <c r="C105" t="str">
        <v>A small mining craft</v>
      </c>
      <c r="D105">
        <v>224</v>
      </c>
      <c r="E105">
        <v>0</v>
      </c>
      <c r="F105">
        <v>0</v>
      </c>
    </row>
    <row r="106" spans="1:6" x14ac:dyDescent="0.3">
      <c r="A106">
        <v>6011</v>
      </c>
      <c r="B106" t="str">
        <v>Mining Cutter I</v>
      </c>
      <c r="C106" t="str">
        <v>A medium mining craft</v>
      </c>
      <c r="D106">
        <v>689</v>
      </c>
      <c r="E106">
        <v>0</v>
      </c>
      <c r="F106">
        <v>0</v>
      </c>
    </row>
    <row r="107" spans="1:6" x14ac:dyDescent="0.3">
      <c r="A107">
        <v>6021</v>
      </c>
      <c r="B107" t="str">
        <v>Mining Frigate I</v>
      </c>
      <c r="C107" t="str">
        <v>A large mining craft</v>
      </c>
      <c r="D107">
        <v>943</v>
      </c>
      <c r="E107">
        <v>0</v>
      </c>
      <c r="F107">
        <v>0</v>
      </c>
    </row>
    <row r="108" spans="1:6" x14ac:dyDescent="0.3">
      <c r="A108">
        <v>6031</v>
      </c>
      <c r="B108" t="str">
        <v>Mining Barge I</v>
      </c>
      <c r="C108" t="str">
        <v>A stationary mining facility</v>
      </c>
      <c r="D108">
        <v>1100</v>
      </c>
      <c r="E108">
        <v>0</v>
      </c>
      <c r="F108">
        <v>0</v>
      </c>
    </row>
    <row r="109" spans="1:6" x14ac:dyDescent="0.3">
      <c r="A109">
        <v>6101</v>
      </c>
      <c r="B109" t="str">
        <v>Industrial Cruiser I</v>
      </c>
      <c r="C109" t="str">
        <v>A small industrial craft</v>
      </c>
      <c r="D109">
        <v>205</v>
      </c>
      <c r="E109">
        <v>0</v>
      </c>
      <c r="F109">
        <v>0</v>
      </c>
    </row>
    <row r="110" spans="1:6" x14ac:dyDescent="0.3">
      <c r="A110">
        <v>6111</v>
      </c>
      <c r="B110" t="str">
        <v>Industrial Cutter I</v>
      </c>
      <c r="C110" t="str">
        <v>A medium industrial craft</v>
      </c>
      <c r="D110">
        <v>587</v>
      </c>
      <c r="E110">
        <v>0</v>
      </c>
      <c r="F110">
        <v>0</v>
      </c>
    </row>
    <row r="111" spans="1:6" x14ac:dyDescent="0.3">
      <c r="A111">
        <v>6121</v>
      </c>
      <c r="B111" t="str">
        <v>Industrial Frigate I</v>
      </c>
      <c r="C111" t="str">
        <v>A large industrial craft</v>
      </c>
      <c r="D111">
        <v>931</v>
      </c>
      <c r="E111">
        <v>0</v>
      </c>
      <c r="F111">
        <v>0</v>
      </c>
    </row>
    <row r="112" spans="1:6" x14ac:dyDescent="0.3">
      <c r="A112">
        <v>6131</v>
      </c>
      <c r="B112" t="str">
        <v>Industrial Barge I</v>
      </c>
      <c r="C112" t="str">
        <v>A stationary industrial facility</v>
      </c>
      <c r="D112">
        <v>1203</v>
      </c>
      <c r="E112">
        <v>0</v>
      </c>
      <c r="F112">
        <v>0</v>
      </c>
    </row>
    <row r="113" spans="1:6" x14ac:dyDescent="0.3">
      <c r="A113">
        <v>6201</v>
      </c>
      <c r="B113" t="str">
        <v>Defense Cruiser I</v>
      </c>
      <c r="C113" t="str">
        <v>A small defensive craft</v>
      </c>
      <c r="D113">
        <v>211</v>
      </c>
      <c r="E113">
        <v>0</v>
      </c>
      <c r="F113">
        <v>0</v>
      </c>
    </row>
    <row r="114" spans="1:6" x14ac:dyDescent="0.3">
      <c r="A114">
        <v>6211</v>
      </c>
      <c r="B114" t="str">
        <v>Defense Cutter I</v>
      </c>
      <c r="C114" t="str">
        <v>A medium defensive craft</v>
      </c>
      <c r="D114">
        <v>706</v>
      </c>
      <c r="E114">
        <v>0</v>
      </c>
      <c r="F114">
        <v>0</v>
      </c>
    </row>
    <row r="115" spans="1:6" x14ac:dyDescent="0.3">
      <c r="A115">
        <v>6221</v>
      </c>
      <c r="B115" t="str">
        <v>Defense Frigate I</v>
      </c>
      <c r="C115" t="str">
        <v>A large defensive craft</v>
      </c>
      <c r="D115">
        <v>989</v>
      </c>
      <c r="E115">
        <v>0</v>
      </c>
      <c r="F115">
        <v>0</v>
      </c>
    </row>
    <row r="116" spans="1:6" x14ac:dyDescent="0.3">
      <c r="A116">
        <v>6231</v>
      </c>
      <c r="B116" t="str">
        <v>Defense Barge I</v>
      </c>
      <c r="C116" t="str">
        <v>A stationary defensive facility</v>
      </c>
      <c r="D116">
        <v>1153</v>
      </c>
      <c r="E116">
        <v>0</v>
      </c>
      <c r="F116">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H92"/>
  <sheetViews>
    <sheetView workbookViewId="0">
      <selection activeCell="K15" sqref="K15"/>
    </sheetView>
  </sheetViews>
  <sheetFormatPr defaultRowHeight="14.4" x14ac:dyDescent="0.3"/>
  <sheetData>
    <row r="1" spans="1:8" x14ac:dyDescent="0.3">
      <c r="A1" cm="1">
        <f t="array" ref="A1:H92">_xlfn._xlws.FILTER(Protocols[],Protocols[id]&gt;0)</f>
        <v>1</v>
      </c>
      <c r="B1" t="str">
        <v>Dump resource</v>
      </c>
      <c r="C1">
        <v>1</v>
      </c>
      <c r="D1">
        <v>100</v>
      </c>
      <c r="E1" t="str">
        <v>[R 1 perform]: Dump one unit of resource R into space.</v>
      </c>
      <c r="F1">
        <v>1</v>
      </c>
      <c r="G1">
        <v>1</v>
      </c>
      <c r="H1">
        <v>0</v>
      </c>
    </row>
    <row r="2" spans="1:8" x14ac:dyDescent="0.3">
      <c r="A2">
        <v>7</v>
      </c>
      <c r="B2" t="str">
        <v>Sell resource</v>
      </c>
      <c r="C2">
        <v>3</v>
      </c>
      <c r="D2">
        <v>100</v>
      </c>
      <c r="E2" t="str">
        <v>[P M R 7 perform]: Places order to sell resource R at price P, keeping min M units at drone's cargo hold.</v>
      </c>
      <c r="F2">
        <v>1</v>
      </c>
      <c r="G2">
        <v>1</v>
      </c>
      <c r="H2">
        <v>0</v>
      </c>
    </row>
    <row r="3" spans="1:8" x14ac:dyDescent="0.3">
      <c r="A3">
        <v>8</v>
      </c>
      <c r="B3" t="str">
        <v>Buy resource</v>
      </c>
      <c r="C3">
        <v>3</v>
      </c>
      <c r="D3">
        <v>100</v>
      </c>
      <c r="E3" t="str">
        <v>[P M R 8 perform]: Places order to buy resource R at price P, keeping max M units at drone's cargo hold.</v>
      </c>
      <c r="F3">
        <v>1</v>
      </c>
      <c r="G3">
        <v>1</v>
      </c>
      <c r="H3">
        <v>0</v>
      </c>
    </row>
    <row r="4" spans="1:8" x14ac:dyDescent="0.3">
      <c r="A4">
        <v>10</v>
      </c>
      <c r="B4" t="str">
        <v>Push resource</v>
      </c>
      <c r="C4">
        <v>2</v>
      </c>
      <c r="D4">
        <v>100</v>
      </c>
      <c r="E4" t="str">
        <v>[R D 10 perform]: Delivers one unit of resource R to drone D.  This procedure takes one minute to complete.</v>
      </c>
      <c r="F4">
        <v>-1</v>
      </c>
      <c r="G4">
        <v>-1</v>
      </c>
      <c r="H4">
        <v>0</v>
      </c>
    </row>
    <row r="5" spans="1:8" x14ac:dyDescent="0.3">
      <c r="A5">
        <v>11</v>
      </c>
      <c r="B5" t="str">
        <v>Pull resource</v>
      </c>
      <c r="C5">
        <v>2</v>
      </c>
      <c r="D5">
        <v>100</v>
      </c>
      <c r="E5" t="str">
        <v>[R D 11 perform]: Pulls one unit of resource R from drone D. This procedure takes one minute to complete.</v>
      </c>
      <c r="F5">
        <v>-1</v>
      </c>
      <c r="G5">
        <v>-1</v>
      </c>
      <c r="H5">
        <v>0</v>
      </c>
    </row>
    <row r="6" spans="1:8" x14ac:dyDescent="0.3">
      <c r="A6">
        <v>5001</v>
      </c>
      <c r="B6" t="str">
        <v>Activate Engine I</v>
      </c>
      <c r="C6">
        <v>0</v>
      </c>
      <c r="D6">
        <v>100</v>
      </c>
      <c r="E6" t="str">
        <v>[N 5001 perform]: Moves the spacecraft to the the astronimical object whoes Location ID is N.</v>
      </c>
      <c r="F6">
        <v>1</v>
      </c>
      <c r="G6">
        <v>1</v>
      </c>
      <c r="H6">
        <v>0</v>
      </c>
    </row>
    <row r="7" spans="1:8" x14ac:dyDescent="0.3">
      <c r="A7">
        <v>11000</v>
      </c>
      <c r="B7" t="str">
        <v>Mine magmite</v>
      </c>
      <c r="C7">
        <v>0</v>
      </c>
      <c r="D7">
        <v>100</v>
      </c>
      <c r="E7" t="str">
        <v>[11000 perform]: Mine magmite from the planet's surface, if present.</v>
      </c>
      <c r="F7">
        <v>-1</v>
      </c>
      <c r="G7">
        <v>-1</v>
      </c>
      <c r="H7">
        <v>0</v>
      </c>
    </row>
    <row r="8" spans="1:8" x14ac:dyDescent="0.3">
      <c r="A8">
        <v>11010</v>
      </c>
      <c r="B8" t="str">
        <v>Mine formite</v>
      </c>
      <c r="C8">
        <v>0</v>
      </c>
      <c r="D8">
        <v>100</v>
      </c>
      <c r="E8" t="str">
        <v>[11010 perform]: Mine formite from a planet's surface, if present.</v>
      </c>
      <c r="F8">
        <v>-1</v>
      </c>
      <c r="G8">
        <v>-1</v>
      </c>
      <c r="H8">
        <v>0</v>
      </c>
    </row>
    <row r="9" spans="1:8" x14ac:dyDescent="0.3">
      <c r="A9">
        <v>11020</v>
      </c>
      <c r="B9" t="str">
        <v>Mine voxite</v>
      </c>
      <c r="C9">
        <v>0</v>
      </c>
      <c r="D9">
        <v>100</v>
      </c>
      <c r="E9" t="str">
        <v>[11020 perform]: Mine voxite from the surface of a planet, if present.</v>
      </c>
      <c r="F9">
        <v>-1</v>
      </c>
      <c r="G9">
        <v>-1</v>
      </c>
      <c r="H9">
        <v>0</v>
      </c>
    </row>
    <row r="10" spans="1:8" x14ac:dyDescent="0.3">
      <c r="A10">
        <v>11030</v>
      </c>
      <c r="B10" t="str">
        <v>Mine zenolite</v>
      </c>
      <c r="C10">
        <v>0</v>
      </c>
      <c r="D10">
        <v>100</v>
      </c>
      <c r="E10" t="str">
        <v>[11030 perform]: Mine zenolite from a planet's surface, if present.</v>
      </c>
      <c r="F10">
        <v>-1</v>
      </c>
      <c r="G10">
        <v>-1</v>
      </c>
      <c r="H10">
        <v>0</v>
      </c>
    </row>
    <row r="11" spans="1:8" x14ac:dyDescent="0.3">
      <c r="A11">
        <v>11100</v>
      </c>
      <c r="B11" t="str">
        <v>Mine kunspar</v>
      </c>
      <c r="C11">
        <v>0</v>
      </c>
      <c r="D11">
        <v>100</v>
      </c>
      <c r="E11" t="str">
        <v>[11100 perform]: Mine kunspar from the surface of a moon, if present.</v>
      </c>
      <c r="F11">
        <v>-1</v>
      </c>
      <c r="G11">
        <v>-1</v>
      </c>
      <c r="H11">
        <v>0</v>
      </c>
    </row>
    <row r="12" spans="1:8" x14ac:dyDescent="0.3">
      <c r="A12">
        <v>11110</v>
      </c>
      <c r="B12" t="str">
        <v>Mine yalspar</v>
      </c>
      <c r="C12">
        <v>0</v>
      </c>
      <c r="D12">
        <v>100</v>
      </c>
      <c r="E12" t="str">
        <v>[11110 perform]: Mine yalspar from the surface of a moon, if present.</v>
      </c>
      <c r="F12">
        <v>-1</v>
      </c>
      <c r="G12">
        <v>-1</v>
      </c>
      <c r="H12">
        <v>0</v>
      </c>
    </row>
    <row r="13" spans="1:8" x14ac:dyDescent="0.3">
      <c r="A13">
        <v>11120</v>
      </c>
      <c r="B13" t="str">
        <v>Mine vladnium</v>
      </c>
      <c r="C13">
        <v>0</v>
      </c>
      <c r="D13">
        <v>100</v>
      </c>
      <c r="E13" t="str">
        <v>[11120 perform]: Mine vladnium from the surface of a moon, if present..</v>
      </c>
      <c r="F13">
        <v>-1</v>
      </c>
      <c r="G13">
        <v>-1</v>
      </c>
      <c r="H13">
        <v>0</v>
      </c>
    </row>
    <row r="14" spans="1:8" x14ac:dyDescent="0.3">
      <c r="A14">
        <v>11130</v>
      </c>
      <c r="B14" t="str">
        <v>Mine wolfite</v>
      </c>
      <c r="C14">
        <v>0</v>
      </c>
      <c r="D14">
        <v>100</v>
      </c>
      <c r="E14" t="str">
        <v>[11130 perform]: Mine wolfite from the surface of a moon, if present.</v>
      </c>
      <c r="F14">
        <v>-1</v>
      </c>
      <c r="G14">
        <v>-1</v>
      </c>
      <c r="H14">
        <v>0</v>
      </c>
    </row>
    <row r="15" spans="1:8" x14ac:dyDescent="0.3">
      <c r="A15">
        <v>11200</v>
      </c>
      <c r="B15" t="str">
        <v>Mine kronite</v>
      </c>
      <c r="C15">
        <v>0</v>
      </c>
      <c r="D15">
        <v>100</v>
      </c>
      <c r="E15" t="str">
        <v>[11200 perform]: Mine kronite from an asteroid, if present.</v>
      </c>
      <c r="F15">
        <v>-1</v>
      </c>
      <c r="G15">
        <v>-1</v>
      </c>
      <c r="H15">
        <v>0</v>
      </c>
    </row>
    <row r="16" spans="1:8" x14ac:dyDescent="0.3">
      <c r="A16">
        <v>11210</v>
      </c>
      <c r="B16" t="str">
        <v>Mine efrite</v>
      </c>
      <c r="C16">
        <v>0</v>
      </c>
      <c r="D16">
        <v>100</v>
      </c>
      <c r="E16" t="str">
        <v>[11210 perform]: Mine efrite from an asteroid, if present.</v>
      </c>
      <c r="F16">
        <v>-1</v>
      </c>
      <c r="G16">
        <v>-1</v>
      </c>
      <c r="H16">
        <v>0</v>
      </c>
    </row>
    <row r="17" spans="1:8" x14ac:dyDescent="0.3">
      <c r="A17">
        <v>11220</v>
      </c>
      <c r="B17" t="str">
        <v>Mine olivium</v>
      </c>
      <c r="C17">
        <v>0</v>
      </c>
      <c r="D17">
        <v>100</v>
      </c>
      <c r="E17" t="str">
        <v>[11220 perform]: Mine olivium from an asteroid, if present.</v>
      </c>
      <c r="F17">
        <v>-1</v>
      </c>
      <c r="G17">
        <v>-1</v>
      </c>
      <c r="H17">
        <v>0</v>
      </c>
    </row>
    <row r="18" spans="1:8" x14ac:dyDescent="0.3">
      <c r="A18">
        <v>11230</v>
      </c>
      <c r="B18" t="str">
        <v>Mine aladanite</v>
      </c>
      <c r="C18">
        <v>0</v>
      </c>
      <c r="D18">
        <v>100</v>
      </c>
      <c r="E18" t="str">
        <v>[11230 perform]: Mine aladanite from an asteroid, if present.</v>
      </c>
      <c r="F18">
        <v>-1</v>
      </c>
      <c r="G18">
        <v>-1</v>
      </c>
      <c r="H18">
        <v>0</v>
      </c>
    </row>
    <row r="19" spans="1:8" x14ac:dyDescent="0.3">
      <c r="A19">
        <v>11300</v>
      </c>
      <c r="B19" t="str">
        <v>Mine halosite</v>
      </c>
      <c r="C19">
        <v>0</v>
      </c>
      <c r="D19">
        <v>100</v>
      </c>
      <c r="E19" t="str">
        <v>[11300 perform]: Mine halosite from a comet, if present.</v>
      </c>
      <c r="F19">
        <v>-1</v>
      </c>
      <c r="G19">
        <v>-1</v>
      </c>
      <c r="H19">
        <v>0</v>
      </c>
    </row>
    <row r="20" spans="1:8" x14ac:dyDescent="0.3">
      <c r="A20">
        <v>11310</v>
      </c>
      <c r="B20" t="str">
        <v>Mine stellarite</v>
      </c>
      <c r="C20">
        <v>0</v>
      </c>
      <c r="D20">
        <v>100</v>
      </c>
      <c r="E20" t="str">
        <v>[11310 perform]: Mine stellarite from a comet, if present.</v>
      </c>
      <c r="F20">
        <v>-1</v>
      </c>
      <c r="G20">
        <v>-1</v>
      </c>
      <c r="H20">
        <v>0</v>
      </c>
    </row>
    <row r="21" spans="1:8" x14ac:dyDescent="0.3">
      <c r="A21">
        <v>11320</v>
      </c>
      <c r="B21" t="str">
        <v>Mine mullinite</v>
      </c>
      <c r="C21">
        <v>0</v>
      </c>
      <c r="D21">
        <v>100</v>
      </c>
      <c r="E21" t="str">
        <v>[11310 perform]: Mine mullinite from a comet, if present.</v>
      </c>
      <c r="F21">
        <v>-1</v>
      </c>
      <c r="G21">
        <v>-1</v>
      </c>
      <c r="H21">
        <v>0</v>
      </c>
    </row>
    <row r="22" spans="1:8" x14ac:dyDescent="0.3">
      <c r="A22">
        <v>11330</v>
      </c>
      <c r="B22" t="str">
        <v>Mine oznium</v>
      </c>
      <c r="C22">
        <v>0</v>
      </c>
      <c r="D22">
        <v>100</v>
      </c>
      <c r="E22" t="str">
        <v>[11330 perform]: Mine oznium from a comet, if present.</v>
      </c>
      <c r="F22">
        <v>-1</v>
      </c>
      <c r="G22">
        <v>-1</v>
      </c>
      <c r="H22">
        <v>0</v>
      </c>
    </row>
    <row r="23" spans="1:8" x14ac:dyDescent="0.3">
      <c r="A23">
        <v>11400</v>
      </c>
      <c r="B23" t="str">
        <v>Mine tephnium</v>
      </c>
      <c r="C23">
        <v>0</v>
      </c>
      <c r="D23">
        <v>100</v>
      </c>
      <c r="E23" t="str">
        <v>[11400 perform]: Minetephnium from a planetary ring, if present.</v>
      </c>
      <c r="F23">
        <v>-1</v>
      </c>
      <c r="G23">
        <v>-1</v>
      </c>
      <c r="H23">
        <v>0</v>
      </c>
    </row>
    <row r="24" spans="1:8" x14ac:dyDescent="0.3">
      <c r="A24">
        <v>11410</v>
      </c>
      <c r="B24" t="str">
        <v>Mine neptine</v>
      </c>
      <c r="C24">
        <v>0</v>
      </c>
      <c r="D24">
        <v>100</v>
      </c>
      <c r="E24" t="str">
        <v>[11410 perform]: Mine neptine from a planetary ring, if present.</v>
      </c>
      <c r="F24">
        <v>-1</v>
      </c>
      <c r="G24">
        <v>-1</v>
      </c>
      <c r="H24">
        <v>0</v>
      </c>
    </row>
    <row r="25" spans="1:8" x14ac:dyDescent="0.3">
      <c r="A25">
        <v>11420</v>
      </c>
      <c r="B25" t="str">
        <v>Mine empirogen</v>
      </c>
      <c r="C25">
        <v>0</v>
      </c>
      <c r="D25">
        <v>100</v>
      </c>
      <c r="E25" t="str">
        <v>[11420 perform]: Mine empirogen from a planetary ring, if present.</v>
      </c>
      <c r="F25">
        <v>-1</v>
      </c>
      <c r="G25">
        <v>-1</v>
      </c>
      <c r="H25">
        <v>0</v>
      </c>
    </row>
    <row r="26" spans="1:8" x14ac:dyDescent="0.3">
      <c r="A26">
        <v>11430</v>
      </c>
      <c r="B26" t="str">
        <v>Mine laudite</v>
      </c>
      <c r="C26">
        <v>0</v>
      </c>
      <c r="D26">
        <v>100</v>
      </c>
      <c r="E26" t="str">
        <v>[11430 perform]: Mine laudite from a planetary ring, if present.</v>
      </c>
      <c r="F26">
        <v>-1</v>
      </c>
      <c r="G26">
        <v>-1</v>
      </c>
      <c r="H26">
        <v>0</v>
      </c>
    </row>
    <row r="27" spans="1:8" x14ac:dyDescent="0.3">
      <c r="A27">
        <v>12021</v>
      </c>
      <c r="B27" t="str">
        <v>Produce common alloys</v>
      </c>
      <c r="C27">
        <v>0</v>
      </c>
      <c r="D27">
        <v>100</v>
      </c>
      <c r="E27" t="str">
        <v>[12021 perform]: Produces 1 unit common alloys from 2 units common metals.</v>
      </c>
      <c r="F27">
        <v>1</v>
      </c>
      <c r="G27">
        <v>1</v>
      </c>
      <c r="H27">
        <v>0</v>
      </c>
    </row>
    <row r="28" spans="1:8" x14ac:dyDescent="0.3">
      <c r="A28">
        <v>12022</v>
      </c>
      <c r="B28" t="str">
        <v>Produce scarce alloys</v>
      </c>
      <c r="C28">
        <v>0</v>
      </c>
      <c r="D28">
        <v>100</v>
      </c>
      <c r="E28" t="str">
        <v>[12022 perform]: Produces 1 unit scarce alloys from 1 unit common metals and 1 unit scarce metals.</v>
      </c>
      <c r="F28">
        <v>1</v>
      </c>
      <c r="G28">
        <v>1</v>
      </c>
      <c r="H28">
        <v>0</v>
      </c>
    </row>
    <row r="29" spans="1:8" x14ac:dyDescent="0.3">
      <c r="A29">
        <v>12023</v>
      </c>
      <c r="B29" t="str">
        <v>Produce rare alloys</v>
      </c>
      <c r="C29">
        <v>0</v>
      </c>
      <c r="D29">
        <v>100</v>
      </c>
      <c r="E29" t="str">
        <v>[12023 perform]: produces 2 units scarce alloys from 1 unit common metals, 1 unit scarce metals, and 1 unit rare metals.</v>
      </c>
      <c r="F29">
        <v>1</v>
      </c>
      <c r="G29">
        <v>1</v>
      </c>
      <c r="H29">
        <v>0</v>
      </c>
    </row>
    <row r="30" spans="1:8" x14ac:dyDescent="0.3">
      <c r="A30">
        <v>12042</v>
      </c>
      <c r="B30" t="str">
        <v>Synhtesize rare organics</v>
      </c>
      <c r="C30">
        <v>0</v>
      </c>
      <c r="D30">
        <v>100</v>
      </c>
      <c r="E30" t="str">
        <v>[12042 perform]: Produces 2 units common organics from 1 unit rare inorganics and 1 unit common organics.</v>
      </c>
      <c r="F30">
        <v>1</v>
      </c>
      <c r="G30">
        <v>1</v>
      </c>
      <c r="H30">
        <v>0</v>
      </c>
    </row>
    <row r="31" spans="1:8" x14ac:dyDescent="0.3">
      <c r="A31">
        <v>12043</v>
      </c>
      <c r="B31" t="str">
        <v>Synthesize scarce organics</v>
      </c>
      <c r="C31">
        <v>0</v>
      </c>
      <c r="D31">
        <v>100</v>
      </c>
      <c r="E31" t="str">
        <v>[12043 perform]: Produces 2 units rare organics from 1 unit rare inorganics and 2 units scarce organics.</v>
      </c>
      <c r="F31">
        <v>1</v>
      </c>
      <c r="G31">
        <v>1</v>
      </c>
      <c r="H31">
        <v>0</v>
      </c>
    </row>
    <row r="32" spans="1:8" x14ac:dyDescent="0.3">
      <c r="A32">
        <v>12051</v>
      </c>
      <c r="B32" t="str">
        <v>Synthesize simple polymers</v>
      </c>
      <c r="C32">
        <v>0</v>
      </c>
      <c r="D32">
        <v>100</v>
      </c>
      <c r="E32" t="str">
        <v>[12051 perform]: Produces 1 unit simple polymers from 1 unit common inorganics and 1 unit common organics.</v>
      </c>
      <c r="F32">
        <v>1</v>
      </c>
      <c r="G32">
        <v>1</v>
      </c>
      <c r="H32">
        <v>0</v>
      </c>
    </row>
    <row r="33" spans="1:8" x14ac:dyDescent="0.3">
      <c r="A33">
        <v>12052</v>
      </c>
      <c r="B33" t="str">
        <v>Synthesize rare polymers</v>
      </c>
      <c r="C33">
        <v>0</v>
      </c>
      <c r="D33">
        <v>100</v>
      </c>
      <c r="E33" t="str">
        <v>[12052 perform]: Produces 2 units advanced polymers from 1 unit common inorganics, 1 unit common organics, and 1 unit scarce organics.</v>
      </c>
      <c r="F33">
        <v>1</v>
      </c>
      <c r="G33">
        <v>1</v>
      </c>
      <c r="H33">
        <v>0</v>
      </c>
    </row>
    <row r="34" spans="1:8" x14ac:dyDescent="0.3">
      <c r="A34">
        <v>12053</v>
      </c>
      <c r="B34" t="str">
        <v>Synthesize advanced polymers</v>
      </c>
      <c r="C34">
        <v>0</v>
      </c>
      <c r="D34">
        <v>100</v>
      </c>
      <c r="E34" t="str">
        <v>[12053 perform]: Produces 2 units complex polymers from 1 unit common inorganics, 1 unit common organics, and 1 unit rare organics.</v>
      </c>
      <c r="F34">
        <v>1</v>
      </c>
      <c r="G34">
        <v>1</v>
      </c>
      <c r="H34">
        <v>0</v>
      </c>
    </row>
    <row r="35" spans="1:8" x14ac:dyDescent="0.3">
      <c r="A35">
        <v>13001</v>
      </c>
      <c r="B35" t="str">
        <v>Manurfacture sheets</v>
      </c>
      <c r="C35">
        <v>0</v>
      </c>
      <c r="D35">
        <v>100</v>
      </c>
      <c r="E35" t="str">
        <v>[13001 perform]: Produce 1 unit sheets from 2 units common alloys.</v>
      </c>
      <c r="F35">
        <v>1</v>
      </c>
      <c r="G35">
        <v>1</v>
      </c>
      <c r="H35">
        <v>0</v>
      </c>
    </row>
    <row r="36" spans="1:8" x14ac:dyDescent="0.3">
      <c r="A36">
        <v>13011</v>
      </c>
      <c r="B36" t="str">
        <v>Manufacture rods</v>
      </c>
      <c r="C36">
        <v>0</v>
      </c>
      <c r="D36">
        <v>100</v>
      </c>
      <c r="E36" t="str">
        <v>[13011 perform]: Produces 1 unit rods from 1 unit common alloys.</v>
      </c>
      <c r="F36">
        <v>1</v>
      </c>
      <c r="G36">
        <v>1</v>
      </c>
      <c r="H36">
        <v>0</v>
      </c>
    </row>
    <row r="37" spans="1:8" x14ac:dyDescent="0.3">
      <c r="A37">
        <v>13021</v>
      </c>
      <c r="B37" t="str">
        <v>Manufacture cables</v>
      </c>
      <c r="C37">
        <v>0</v>
      </c>
      <c r="D37">
        <v>100</v>
      </c>
      <c r="E37" t="str">
        <v>[13021 perform]: Produces 1 unit cables from 2 units common alloys.</v>
      </c>
      <c r="F37">
        <v>1</v>
      </c>
      <c r="G37">
        <v>1</v>
      </c>
      <c r="H37">
        <v>0</v>
      </c>
    </row>
    <row r="38" spans="1:8" x14ac:dyDescent="0.3">
      <c r="A38">
        <v>13031</v>
      </c>
      <c r="B38" t="str">
        <v>Manufacture fasteners</v>
      </c>
      <c r="C38">
        <v>0</v>
      </c>
      <c r="D38">
        <v>100</v>
      </c>
      <c r="E38" t="str">
        <v>[13031 perform]: Produces 1 unit fasteners from 2 units scarce alloys.</v>
      </c>
      <c r="F38">
        <v>1</v>
      </c>
      <c r="G38">
        <v>1</v>
      </c>
      <c r="H38">
        <v>0</v>
      </c>
    </row>
    <row r="39" spans="1:8" x14ac:dyDescent="0.3">
      <c r="A39">
        <v>13101</v>
      </c>
      <c r="B39" t="str">
        <v>Manufacture springs</v>
      </c>
      <c r="C39">
        <v>0</v>
      </c>
      <c r="D39">
        <v>100</v>
      </c>
      <c r="E39" t="str">
        <v>[13101 perform]: Produces 1 unit springs from 2 units scarce alloys.</v>
      </c>
      <c r="F39">
        <v>1</v>
      </c>
      <c r="G39">
        <v>1</v>
      </c>
      <c r="H39">
        <v>0</v>
      </c>
    </row>
    <row r="40" spans="1:8" x14ac:dyDescent="0.3">
      <c r="A40">
        <v>13111</v>
      </c>
      <c r="B40" t="str">
        <v>Manufacture gears</v>
      </c>
      <c r="C40">
        <v>0</v>
      </c>
      <c r="D40">
        <v>100</v>
      </c>
      <c r="E40" t="str">
        <v>[13111 perform]: Produces 1 unit gears from 2 units common alloys.</v>
      </c>
      <c r="F40">
        <v>1</v>
      </c>
      <c r="G40">
        <v>1</v>
      </c>
      <c r="H40">
        <v>0</v>
      </c>
    </row>
    <row r="41" spans="1:8" x14ac:dyDescent="0.3">
      <c r="A41">
        <v>13121</v>
      </c>
      <c r="B41" t="str">
        <v>Manufacture pullies</v>
      </c>
      <c r="C41">
        <v>0</v>
      </c>
      <c r="D41">
        <v>100</v>
      </c>
      <c r="E41" t="str">
        <v>[13121 perform]: Produces 1 unit pullies from 2 units common alloys.</v>
      </c>
      <c r="F41">
        <v>1</v>
      </c>
      <c r="G41">
        <v>1</v>
      </c>
      <c r="H41">
        <v>0</v>
      </c>
    </row>
    <row r="42" spans="1:8" x14ac:dyDescent="0.3">
      <c r="A42">
        <v>13141</v>
      </c>
      <c r="B42" t="str">
        <v>Manufacture belts</v>
      </c>
      <c r="C42">
        <v>0</v>
      </c>
      <c r="D42">
        <v>100</v>
      </c>
      <c r="E42" t="str">
        <v>[13141 perform]: Produces 1 unit belts from 2 units simple polymers.</v>
      </c>
      <c r="F42">
        <v>1</v>
      </c>
      <c r="G42">
        <v>1</v>
      </c>
      <c r="H42">
        <v>0</v>
      </c>
    </row>
    <row r="43" spans="1:8" x14ac:dyDescent="0.3">
      <c r="A43">
        <v>13201</v>
      </c>
      <c r="B43" t="str">
        <v>Manufacture conductors</v>
      </c>
      <c r="C43">
        <v>0</v>
      </c>
      <c r="D43">
        <v>100</v>
      </c>
      <c r="E43" t="str">
        <v>[13201 perform]: Produces 1 unit conductors from 2 units common alloys.</v>
      </c>
      <c r="F43">
        <v>1</v>
      </c>
      <c r="G43">
        <v>1</v>
      </c>
      <c r="H43">
        <v>0</v>
      </c>
    </row>
    <row r="44" spans="1:8" x14ac:dyDescent="0.3">
      <c r="A44">
        <v>13211</v>
      </c>
      <c r="B44" t="str">
        <v>Manufacture semiconductors</v>
      </c>
      <c r="C44">
        <v>0</v>
      </c>
      <c r="D44">
        <v>100</v>
      </c>
      <c r="E44" t="str">
        <v>[13211 perform]: Produces 1 unit semiconductors from 1 unit scarce alloys.</v>
      </c>
      <c r="F44">
        <v>1</v>
      </c>
      <c r="G44">
        <v>1</v>
      </c>
      <c r="H44">
        <v>0</v>
      </c>
    </row>
    <row r="45" spans="1:8" x14ac:dyDescent="0.3">
      <c r="A45">
        <v>13221</v>
      </c>
      <c r="B45" t="str">
        <v>Manufacture superconductors</v>
      </c>
      <c r="C45">
        <v>0</v>
      </c>
      <c r="D45">
        <v>100</v>
      </c>
      <c r="E45" t="str">
        <v>[13221 perform]: Produces 1 unit superconductors from 2 units rare alloys.</v>
      </c>
      <c r="F45">
        <v>1</v>
      </c>
      <c r="G45">
        <v>1</v>
      </c>
      <c r="H45">
        <v>0</v>
      </c>
    </row>
    <row r="46" spans="1:8" x14ac:dyDescent="0.3">
      <c r="A46">
        <v>13301</v>
      </c>
      <c r="B46" t="str">
        <v>Manufacture hoses</v>
      </c>
      <c r="C46">
        <v>0</v>
      </c>
      <c r="D46">
        <v>100</v>
      </c>
      <c r="E46" t="str">
        <v>[13301 perform]: Produces 1 unit hoses from 3 units simple polymers.</v>
      </c>
      <c r="F46">
        <v>1</v>
      </c>
      <c r="G46">
        <v>1</v>
      </c>
      <c r="H46">
        <v>0</v>
      </c>
    </row>
    <row r="47" spans="1:8" x14ac:dyDescent="0.3">
      <c r="A47">
        <v>13311</v>
      </c>
      <c r="B47" t="str">
        <v>Manufacture pipes</v>
      </c>
      <c r="C47">
        <v>0</v>
      </c>
      <c r="D47">
        <v>100</v>
      </c>
      <c r="E47" t="str">
        <v>[13311 perform]: Produces 1 unit pipes from 3 units common alloys.</v>
      </c>
      <c r="F47">
        <v>1</v>
      </c>
      <c r="G47">
        <v>1</v>
      </c>
      <c r="H47">
        <v>0</v>
      </c>
    </row>
    <row r="48" spans="1:8" x14ac:dyDescent="0.3">
      <c r="A48">
        <v>13321</v>
      </c>
      <c r="B48" t="str">
        <v>Manufacture tanks</v>
      </c>
      <c r="C48">
        <v>0</v>
      </c>
      <c r="D48">
        <v>100</v>
      </c>
      <c r="E48" t="str">
        <v>[13321 perform]: Produces 1 unit tanks from 2 units common alloys and 3 units scarce alloys.</v>
      </c>
      <c r="F48">
        <v>1</v>
      </c>
      <c r="G48">
        <v>1</v>
      </c>
      <c r="H48">
        <v>0</v>
      </c>
    </row>
    <row r="49" spans="1:8" x14ac:dyDescent="0.3">
      <c r="A49">
        <v>13331</v>
      </c>
      <c r="B49" t="str">
        <v>Manufacture nozzles</v>
      </c>
      <c r="C49">
        <v>0</v>
      </c>
      <c r="D49">
        <v>100</v>
      </c>
      <c r="E49" t="str">
        <v>[13331 perform]: Produces 1 unit nozzles from 1 unit common alloys and 3 units scarce alloys.</v>
      </c>
      <c r="F49">
        <v>1</v>
      </c>
      <c r="G49">
        <v>1</v>
      </c>
      <c r="H49">
        <v>0</v>
      </c>
    </row>
    <row r="50" spans="1:8" x14ac:dyDescent="0.3">
      <c r="A50">
        <v>14101</v>
      </c>
      <c r="B50" t="str">
        <v>Produce bores</v>
      </c>
      <c r="C50">
        <v>0</v>
      </c>
      <c r="D50">
        <v>100</v>
      </c>
      <c r="E50" t="str">
        <v>[14101 perform]: Produces 1 unit bores from 1 unit rods, 1 unit pulleys, and 1 unit belts.</v>
      </c>
      <c r="F50">
        <v>1</v>
      </c>
      <c r="G50">
        <v>1</v>
      </c>
      <c r="H50">
        <v>0</v>
      </c>
    </row>
    <row r="51" spans="1:8" x14ac:dyDescent="0.3">
      <c r="A51">
        <v>14111</v>
      </c>
      <c r="B51" t="str">
        <v>Produce gear boxes</v>
      </c>
      <c r="C51">
        <v>0</v>
      </c>
      <c r="D51">
        <v>100</v>
      </c>
      <c r="E51" t="str">
        <v>[14111 perform]: Produces 1 unit gear boxes from 1 unit rods, 1 unit springs, and 1 unit gears.</v>
      </c>
      <c r="F51">
        <v>1</v>
      </c>
      <c r="G51">
        <v>1</v>
      </c>
      <c r="H51">
        <v>0</v>
      </c>
    </row>
    <row r="52" spans="1:8" x14ac:dyDescent="0.3">
      <c r="A52">
        <v>14121</v>
      </c>
      <c r="B52" t="str">
        <v>Produce gyroscopes</v>
      </c>
      <c r="C52">
        <v>0</v>
      </c>
      <c r="D52">
        <v>100</v>
      </c>
      <c r="E52" t="str">
        <v>[14121 perform]: Produce 1 unit gyroscopes from 1 unit springs, 1 unit gears, and 1 unit conductors.</v>
      </c>
      <c r="F52">
        <v>1</v>
      </c>
      <c r="G52">
        <v>1</v>
      </c>
      <c r="H52">
        <v>0</v>
      </c>
    </row>
    <row r="53" spans="1:8" x14ac:dyDescent="0.3">
      <c r="A53">
        <v>14131</v>
      </c>
      <c r="B53" t="str">
        <v>Priduce heat sinks</v>
      </c>
      <c r="C53">
        <v>0</v>
      </c>
      <c r="D53">
        <v>100</v>
      </c>
      <c r="E53" t="str">
        <v>[14131 perform]: Produce 1 unit heat sinks from 1 unit sheets, 1 unit cables, and 1 unit fasteners.</v>
      </c>
      <c r="F53">
        <v>1</v>
      </c>
      <c r="G53">
        <v>1</v>
      </c>
      <c r="H53">
        <v>0</v>
      </c>
    </row>
    <row r="54" spans="1:8" x14ac:dyDescent="0.3">
      <c r="A54">
        <v>14141</v>
      </c>
      <c r="B54" t="str">
        <v>Produce heat shields</v>
      </c>
      <c r="C54">
        <v>0</v>
      </c>
      <c r="D54">
        <v>100</v>
      </c>
      <c r="E54" t="str">
        <v>[14141 perform]: Produce 1 unit heat shields from 2 units sheets, 1 unit cables, and 1 unit fasteners.</v>
      </c>
      <c r="F54">
        <v>1</v>
      </c>
      <c r="G54">
        <v>1</v>
      </c>
      <c r="H54">
        <v>0</v>
      </c>
    </row>
    <row r="55" spans="1:8" x14ac:dyDescent="0.3">
      <c r="A55">
        <v>14201</v>
      </c>
      <c r="B55" t="str">
        <v>Produce heaters</v>
      </c>
      <c r="C55">
        <v>0</v>
      </c>
      <c r="D55">
        <v>100</v>
      </c>
      <c r="E55" t="str">
        <v>[14201 perform]: Produces 1 unit heaters from 1 unit pipes and 1 unit tanks.</v>
      </c>
      <c r="F55">
        <v>1</v>
      </c>
      <c r="G55">
        <v>1</v>
      </c>
      <c r="H55">
        <v>0</v>
      </c>
    </row>
    <row r="56" spans="1:8" x14ac:dyDescent="0.3">
      <c r="A56">
        <v>14211</v>
      </c>
      <c r="B56" t="str">
        <v>Produce solar arrays</v>
      </c>
      <c r="C56">
        <v>0</v>
      </c>
      <c r="D56">
        <v>100</v>
      </c>
      <c r="E56" t="str">
        <v>[14211 perform]: Produce 1 unit solar arrays from 1 unit sheets, 1 unit semiconductors, and 1 unit superconductors.</v>
      </c>
      <c r="F56">
        <v>1</v>
      </c>
      <c r="G56">
        <v>1</v>
      </c>
      <c r="H56">
        <v>0</v>
      </c>
    </row>
    <row r="57" spans="1:8" x14ac:dyDescent="0.3">
      <c r="A57">
        <v>14221</v>
      </c>
      <c r="B57" t="str">
        <v>Produce arc welders</v>
      </c>
      <c r="C57">
        <v>0</v>
      </c>
      <c r="D57">
        <v>100</v>
      </c>
      <c r="E57" t="str">
        <v>[14221 perform]: Produce 1 unit arc welder from 1 unit rods, 1 unit pipes, and 1 unit tanks.</v>
      </c>
      <c r="F57">
        <v>1</v>
      </c>
      <c r="G57">
        <v>1</v>
      </c>
      <c r="H57">
        <v>0</v>
      </c>
    </row>
    <row r="58" spans="1:8" x14ac:dyDescent="0.3">
      <c r="A58">
        <v>14231</v>
      </c>
      <c r="B58" t="str">
        <v>Produce lasers</v>
      </c>
      <c r="C58">
        <v>0</v>
      </c>
      <c r="D58">
        <v>100</v>
      </c>
      <c r="E58" t="str">
        <v>[14231 perform]: Produce 1 unit lasers from 1 unit semiconductors, 1 unit superconductors, and 1 unit tanks.</v>
      </c>
      <c r="F58">
        <v>1</v>
      </c>
      <c r="G58">
        <v>1</v>
      </c>
      <c r="H58">
        <v>0</v>
      </c>
    </row>
    <row r="59" spans="1:8" x14ac:dyDescent="0.3">
      <c r="A59">
        <v>14241</v>
      </c>
      <c r="B59" t="str">
        <v>Prouce transceivers</v>
      </c>
      <c r="C59">
        <v>0</v>
      </c>
      <c r="D59">
        <v>100</v>
      </c>
      <c r="E59" t="str">
        <v>[14241 perform]: Produce 1 unt transceivers from 1 unit rods, 1 unit conductors, and 1 unit superconductors.</v>
      </c>
      <c r="F59">
        <v>1</v>
      </c>
      <c r="G59">
        <v>1</v>
      </c>
      <c r="H59">
        <v>0</v>
      </c>
    </row>
    <row r="60" spans="1:8" x14ac:dyDescent="0.3">
      <c r="A60">
        <v>14251</v>
      </c>
      <c r="B60" t="str">
        <v>Produce scanners</v>
      </c>
      <c r="C60">
        <v>0</v>
      </c>
      <c r="D60">
        <v>100</v>
      </c>
      <c r="E60" t="str">
        <v>[14251 perform]: Produce 1 unit scanners from 1 unit sheets, 1 unit conductors, and 1 unit semiconductors.</v>
      </c>
      <c r="F60">
        <v>1</v>
      </c>
      <c r="G60">
        <v>1</v>
      </c>
      <c r="H60">
        <v>0</v>
      </c>
    </row>
    <row r="61" spans="1:8" x14ac:dyDescent="0.3">
      <c r="A61">
        <v>14261</v>
      </c>
      <c r="B61" t="str">
        <v>Produce computers</v>
      </c>
      <c r="C61">
        <v>0</v>
      </c>
      <c r="D61">
        <v>100</v>
      </c>
      <c r="E61" t="str">
        <v>[14261 perform]: Produce 1 units computers from 1 unit conductors, 2 units semiconductors and 1 unit superconductors.</v>
      </c>
      <c r="F61">
        <v>1</v>
      </c>
      <c r="G61">
        <v>1</v>
      </c>
      <c r="H61">
        <v>0</v>
      </c>
    </row>
    <row r="62" spans="1:8" x14ac:dyDescent="0.3">
      <c r="A62">
        <v>14271</v>
      </c>
      <c r="B62" t="str">
        <v>Produce solenoids</v>
      </c>
      <c r="C62">
        <v>0</v>
      </c>
      <c r="D62">
        <v>100</v>
      </c>
      <c r="E62" t="str">
        <v>[14271 perform]: Prouce 1 units solenoids from 1 unit rods and 2 units conductors.</v>
      </c>
      <c r="F62">
        <v>1</v>
      </c>
      <c r="G62">
        <v>1</v>
      </c>
      <c r="H62">
        <v>0</v>
      </c>
    </row>
    <row r="63" spans="1:8" x14ac:dyDescent="0.3">
      <c r="A63">
        <v>14281</v>
      </c>
      <c r="B63" t="str">
        <v>Produce motors</v>
      </c>
      <c r="C63">
        <v>0</v>
      </c>
      <c r="D63">
        <v>100</v>
      </c>
      <c r="E63" t="str">
        <v>[14281 perform]: Produce 1 unit motors from 1 unit pulleys, 1 unit belts, and 2 units conductors.</v>
      </c>
      <c r="F63">
        <v>1</v>
      </c>
      <c r="G63">
        <v>1</v>
      </c>
      <c r="H63">
        <v>0</v>
      </c>
    </row>
    <row r="64" spans="1:8" x14ac:dyDescent="0.3">
      <c r="A64">
        <v>14301</v>
      </c>
      <c r="B64" t="str">
        <v>Produce valves</v>
      </c>
      <c r="C64">
        <v>0</v>
      </c>
      <c r="D64">
        <v>100</v>
      </c>
      <c r="E64" t="str">
        <v>[14301 perform]: Produce 1 unit valves from 1 unit rods and 1 unit pipes.</v>
      </c>
      <c r="F64">
        <v>1</v>
      </c>
      <c r="G64">
        <v>1</v>
      </c>
      <c r="H64">
        <v>0</v>
      </c>
    </row>
    <row r="65" spans="1:8" x14ac:dyDescent="0.3">
      <c r="A65">
        <v>14311</v>
      </c>
      <c r="B65" t="str">
        <v>Produce pumps</v>
      </c>
      <c r="C65">
        <v>0</v>
      </c>
      <c r="D65">
        <v>100</v>
      </c>
      <c r="E65" t="str">
        <v>[14311 perform]: Produce 1 unit pumps from 1 unit rods and 1 unit hoses.</v>
      </c>
      <c r="F65">
        <v>1</v>
      </c>
      <c r="G65">
        <v>1</v>
      </c>
      <c r="H65">
        <v>0</v>
      </c>
    </row>
    <row r="66" spans="1:8" x14ac:dyDescent="0.3">
      <c r="A66">
        <v>14321</v>
      </c>
      <c r="B66" t="str">
        <v>Produce pistons</v>
      </c>
      <c r="C66">
        <v>0</v>
      </c>
      <c r="D66">
        <v>100</v>
      </c>
      <c r="E66" t="str">
        <v>[14321 perform]: Produce 1 unit pistons from 1 unit rods and 1 unit hoses.</v>
      </c>
      <c r="F66">
        <v>1</v>
      </c>
      <c r="G66">
        <v>1</v>
      </c>
      <c r="H66">
        <v>0</v>
      </c>
    </row>
    <row r="67" spans="1:8" x14ac:dyDescent="0.3">
      <c r="A67">
        <v>14401</v>
      </c>
      <c r="B67" t="str">
        <v>Produce heat pumps</v>
      </c>
      <c r="C67">
        <v>0</v>
      </c>
      <c r="D67">
        <v>100</v>
      </c>
      <c r="E67" t="str">
        <v>[14401 perform]: Produce 1 unit heat pumps from 1 unit hoses, 1 unit pipes, and 1 unit tanks.</v>
      </c>
      <c r="F67">
        <v>1</v>
      </c>
      <c r="G67">
        <v>1</v>
      </c>
      <c r="H67">
        <v>0</v>
      </c>
    </row>
    <row r="68" spans="1:8" x14ac:dyDescent="0.3">
      <c r="A68">
        <v>14411</v>
      </c>
      <c r="B68" t="str">
        <v>Produce thrusters</v>
      </c>
      <c r="C68">
        <v>0</v>
      </c>
      <c r="D68">
        <v>100</v>
      </c>
      <c r="E68" t="str">
        <v>[14411 perform]: Produce 1 unit thrusters from 1 unit pipes, 1 unit tanks, and 1 unit nozzelrs.</v>
      </c>
      <c r="F68">
        <v>1</v>
      </c>
      <c r="G68">
        <v>1</v>
      </c>
      <c r="H68">
        <v>0</v>
      </c>
    </row>
    <row r="69" spans="1:8" x14ac:dyDescent="0.3">
      <c r="A69">
        <v>14421</v>
      </c>
      <c r="B69" t="str">
        <v>Prouce batteries</v>
      </c>
      <c r="C69">
        <v>0</v>
      </c>
      <c r="D69">
        <v>100</v>
      </c>
      <c r="E69" t="str">
        <v>[14421 perform]: Produce 1 unit batteries from 1 unit sheets, 1 unit conductors, and 2 units superconductors.</v>
      </c>
      <c r="F69">
        <v>1</v>
      </c>
      <c r="G69">
        <v>1</v>
      </c>
      <c r="H69">
        <v>0</v>
      </c>
    </row>
    <row r="70" spans="1:8" x14ac:dyDescent="0.3">
      <c r="A70">
        <v>14431</v>
      </c>
      <c r="B70" t="str">
        <v>Produce torches</v>
      </c>
      <c r="C70">
        <v>0</v>
      </c>
      <c r="D70">
        <v>100</v>
      </c>
      <c r="E70" t="str">
        <v>[14421 perform]: Produce 1 units torches from 1 unt hoses, 1 unit tanks, and 1 unit nozels.</v>
      </c>
      <c r="F70">
        <v>1</v>
      </c>
      <c r="G70">
        <v>1</v>
      </c>
      <c r="H70">
        <v>0</v>
      </c>
    </row>
    <row r="71" spans="1:8" x14ac:dyDescent="0.3">
      <c r="A71">
        <v>14501</v>
      </c>
      <c r="B71" t="str">
        <v>Produce reactors</v>
      </c>
      <c r="C71">
        <v>0</v>
      </c>
      <c r="D71">
        <v>100</v>
      </c>
      <c r="E71" t="str">
        <v>[14501 perform]: Produce 1 unit reactors from 1 unit cables, 1 unt superconductors, and 1 unt tanks.</v>
      </c>
      <c r="F71">
        <v>1</v>
      </c>
      <c r="G71">
        <v>1</v>
      </c>
      <c r="H71">
        <v>0</v>
      </c>
    </row>
    <row r="72" spans="1:8" x14ac:dyDescent="0.3">
      <c r="A72">
        <v>21000</v>
      </c>
      <c r="B72" t="str">
        <v>Refine magmite</v>
      </c>
      <c r="C72">
        <v>0</v>
      </c>
      <c r="D72">
        <v>100</v>
      </c>
      <c r="E72" t="str">
        <v>[21000 perform]: Produces 2 units common inorganics, 1 unit common metals, and 1 unit common organics from 20 units magmite.</v>
      </c>
      <c r="F72">
        <v>-1</v>
      </c>
      <c r="G72">
        <v>-1</v>
      </c>
      <c r="H72">
        <v>0</v>
      </c>
    </row>
    <row r="73" spans="1:8" x14ac:dyDescent="0.3">
      <c r="A73">
        <v>21010</v>
      </c>
      <c r="B73" t="str">
        <v>Refine formite</v>
      </c>
      <c r="C73">
        <v>0</v>
      </c>
      <c r="D73">
        <v>100</v>
      </c>
      <c r="E73" t="str">
        <v>[21010 perform]: Produces 3 units common metals, 1 unit common inorganics, and 1 unit rare inorganics from 20 units formite.</v>
      </c>
      <c r="F73">
        <v>1</v>
      </c>
      <c r="G73">
        <v>1</v>
      </c>
      <c r="H73">
        <v>0</v>
      </c>
    </row>
    <row r="74" spans="1:8" x14ac:dyDescent="0.3">
      <c r="A74">
        <v>21020</v>
      </c>
      <c r="B74" t="str">
        <v>Refine voxite</v>
      </c>
      <c r="C74">
        <v>0</v>
      </c>
      <c r="D74">
        <v>100</v>
      </c>
      <c r="E74" t="str">
        <v>[21020 perform]: Produces 1 unit scarce metals, 1 unit rare metals, and 1 unit common organics from 9 units voxite.</v>
      </c>
      <c r="F74">
        <v>1</v>
      </c>
      <c r="G74">
        <v>1</v>
      </c>
      <c r="H74">
        <v>0</v>
      </c>
    </row>
    <row r="75" spans="1:8" x14ac:dyDescent="0.3">
      <c r="A75">
        <v>21030</v>
      </c>
      <c r="B75" t="str">
        <v>Refine zenolite</v>
      </c>
      <c r="C75">
        <v>0</v>
      </c>
      <c r="D75">
        <v>100</v>
      </c>
      <c r="E75" t="str">
        <v>[21030 perform]: Produces 2 units common metals, 1 unit rare metals, and 1 unit common organics from 8 units zenolite.</v>
      </c>
      <c r="F75">
        <v>1</v>
      </c>
      <c r="G75">
        <v>1</v>
      </c>
      <c r="H75">
        <v>0</v>
      </c>
    </row>
    <row r="76" spans="1:8" x14ac:dyDescent="0.3">
      <c r="A76">
        <v>21100</v>
      </c>
      <c r="B76" t="str">
        <v>Refine kunspar</v>
      </c>
      <c r="C76">
        <v>0</v>
      </c>
      <c r="D76">
        <v>100</v>
      </c>
      <c r="E76" t="str">
        <v>[21100 perform]: Produces 1 unit common metals, 12 unitsscarce metals, and 1 unit rare metals from 20 inits kunspar.</v>
      </c>
      <c r="F76">
        <v>1</v>
      </c>
      <c r="G76">
        <v>1</v>
      </c>
      <c r="H76">
        <v>0</v>
      </c>
    </row>
    <row r="77" spans="1:8" x14ac:dyDescent="0.3">
      <c r="A77">
        <v>21110</v>
      </c>
      <c r="B77" t="str">
        <v>Refine yalspar</v>
      </c>
      <c r="C77">
        <v>0</v>
      </c>
      <c r="D77">
        <v>100</v>
      </c>
      <c r="E77" t="str">
        <v>[21110 perform]:  Produces 3 units common metals and 1 unit common organics from 16 units yalspar.</v>
      </c>
      <c r="F77">
        <v>1</v>
      </c>
      <c r="G77">
        <v>1</v>
      </c>
      <c r="H77">
        <v>0</v>
      </c>
    </row>
    <row r="78" spans="1:8" x14ac:dyDescent="0.3">
      <c r="A78">
        <v>21120</v>
      </c>
      <c r="B78" t="str">
        <v>Refine vladnium</v>
      </c>
      <c r="C78">
        <v>0</v>
      </c>
      <c r="D78">
        <v>100</v>
      </c>
      <c r="E78" t="str">
        <v>[21120 perform]: Produces 1 unit scarce metals, 2 units common inorganics, and 3 units scarce inorganics from 12 units vladnium.</v>
      </c>
      <c r="F78">
        <v>1</v>
      </c>
      <c r="G78">
        <v>1</v>
      </c>
      <c r="H78">
        <v>0</v>
      </c>
    </row>
    <row r="79" spans="1:8" x14ac:dyDescent="0.3">
      <c r="A79">
        <v>21130</v>
      </c>
      <c r="B79" t="str">
        <v>Refine wolfite</v>
      </c>
      <c r="C79">
        <v>0</v>
      </c>
      <c r="D79">
        <v>100</v>
      </c>
      <c r="E79" t="str">
        <v>[21130 perform]: Produces 3 units common metals, 2 units scarce metals, and 1 unit scarce inorganics from 16 units wolfite.</v>
      </c>
      <c r="F79">
        <v>1</v>
      </c>
      <c r="G79">
        <v>1</v>
      </c>
      <c r="H79">
        <v>0</v>
      </c>
    </row>
    <row r="80" spans="1:8" x14ac:dyDescent="0.3">
      <c r="A80">
        <v>21200</v>
      </c>
      <c r="B80" t="str">
        <v>Refine kronite</v>
      </c>
      <c r="C80">
        <v>0</v>
      </c>
      <c r="D80">
        <v>100</v>
      </c>
      <c r="E80" t="str">
        <v>[21200 perform]: Produces 2 units common metals, 1 unit scarce metals, and 1 unit common inorganics from 20 units kronite.</v>
      </c>
      <c r="F80">
        <v>1</v>
      </c>
      <c r="G80">
        <v>1</v>
      </c>
      <c r="H80">
        <v>0</v>
      </c>
    </row>
    <row r="81" spans="1:8" x14ac:dyDescent="0.3">
      <c r="A81">
        <v>21210</v>
      </c>
      <c r="B81" t="str">
        <v>Refine efrite</v>
      </c>
      <c r="C81">
        <v>0</v>
      </c>
      <c r="D81">
        <v>100</v>
      </c>
      <c r="E81" t="str">
        <v>[21210 perform]: Produces 1 unit scarce metals, 1 unit scarce inorganics, and 1 unit common organics from 12 units efrite.</v>
      </c>
      <c r="F81">
        <v>1</v>
      </c>
      <c r="G81">
        <v>1</v>
      </c>
      <c r="H81">
        <v>0</v>
      </c>
    </row>
    <row r="82" spans="1:8" x14ac:dyDescent="0.3">
      <c r="A82">
        <v>21220</v>
      </c>
      <c r="B82" t="str">
        <v>Refine olivium</v>
      </c>
      <c r="C82">
        <v>0</v>
      </c>
      <c r="D82">
        <v>100</v>
      </c>
      <c r="E82" t="str">
        <v>[21220 perform]: Produces 3 units common metals and 1 unit common organics from 12 units olivium.</v>
      </c>
      <c r="F82">
        <v>1</v>
      </c>
      <c r="G82">
        <v>1</v>
      </c>
      <c r="H82">
        <v>0</v>
      </c>
    </row>
    <row r="83" spans="1:8" x14ac:dyDescent="0.3">
      <c r="A83">
        <v>21230</v>
      </c>
      <c r="B83" t="str">
        <v>Refine aladanite</v>
      </c>
      <c r="C83">
        <v>0</v>
      </c>
      <c r="D83">
        <v>100</v>
      </c>
      <c r="E83" t="str">
        <v>[21230 perform]: Produces 2 units common metals, 1 unit scarce inorganics, and 1 unit common organics from 12 units aladanite.</v>
      </c>
      <c r="F83">
        <v>1</v>
      </c>
      <c r="G83">
        <v>1</v>
      </c>
      <c r="H83">
        <v>0</v>
      </c>
    </row>
    <row r="84" spans="1:8" x14ac:dyDescent="0.3">
      <c r="A84">
        <v>21300</v>
      </c>
      <c r="B84" t="str">
        <v>Refine halosite</v>
      </c>
      <c r="C84">
        <v>0</v>
      </c>
      <c r="D84">
        <v>100</v>
      </c>
      <c r="E84" t="str">
        <v>[21300 perform]: Produces 1 unit rare metals and 2 units common inorganics from 15 units halosite.</v>
      </c>
      <c r="F84">
        <v>1</v>
      </c>
      <c r="G84">
        <v>1</v>
      </c>
      <c r="H84">
        <v>0</v>
      </c>
    </row>
    <row r="85" spans="1:8" x14ac:dyDescent="0.3">
      <c r="A85">
        <v>21310</v>
      </c>
      <c r="B85" t="str">
        <v>Refine stellarite</v>
      </c>
      <c r="C85">
        <v>0</v>
      </c>
      <c r="D85">
        <v>100</v>
      </c>
      <c r="E85" t="str">
        <v>[21310 perform]: Produces 3 units common metals and 1 unit scarce metals from 16 units stellarite.</v>
      </c>
      <c r="F85">
        <v>1</v>
      </c>
      <c r="G85">
        <v>1</v>
      </c>
      <c r="H85">
        <v>0</v>
      </c>
    </row>
    <row r="86" spans="1:8" x14ac:dyDescent="0.3">
      <c r="A86">
        <v>21320</v>
      </c>
      <c r="B86" t="str">
        <v>Refine mullinite</v>
      </c>
      <c r="C86">
        <v>0</v>
      </c>
      <c r="D86">
        <v>100</v>
      </c>
      <c r="E86" t="str">
        <v>[21320 perform]: Produces 2 units common metals, 2 units common inorganics, and 1 unit scarce inorganics from 15 units mullinite.</v>
      </c>
      <c r="F86">
        <v>1</v>
      </c>
      <c r="G86">
        <v>1</v>
      </c>
      <c r="H86">
        <v>0</v>
      </c>
    </row>
    <row r="87" spans="1:8" x14ac:dyDescent="0.3">
      <c r="A87">
        <v>21330</v>
      </c>
      <c r="B87" t="str">
        <v>Refine oznium</v>
      </c>
      <c r="C87">
        <v>0</v>
      </c>
      <c r="D87">
        <v>100</v>
      </c>
      <c r="E87" t="str">
        <v>[21330 perform]: Produces 2 units scarce metals and 1 unit rare inorganics from 9 units oznium.</v>
      </c>
      <c r="F87">
        <v>1</v>
      </c>
      <c r="G87">
        <v>1</v>
      </c>
      <c r="H87">
        <v>0</v>
      </c>
    </row>
    <row r="88" spans="1:8" x14ac:dyDescent="0.3">
      <c r="A88">
        <v>21400</v>
      </c>
      <c r="B88" t="str">
        <v>Refine tephnium</v>
      </c>
      <c r="C88">
        <v>0</v>
      </c>
      <c r="D88">
        <v>100</v>
      </c>
      <c r="E88" t="str">
        <v>[21400 perform]: Produces 1 unit common inorganics, 1 unit scarce inorganics, and 1 unit inogranics from 15 units tephnium.</v>
      </c>
      <c r="F88">
        <v>1</v>
      </c>
      <c r="G88">
        <v>1</v>
      </c>
      <c r="H88">
        <v>0</v>
      </c>
    </row>
    <row r="89" spans="1:8" x14ac:dyDescent="0.3">
      <c r="A89">
        <v>21410</v>
      </c>
      <c r="B89" t="str">
        <v>Refine neptine</v>
      </c>
      <c r="C89">
        <v>0</v>
      </c>
      <c r="D89">
        <v>100</v>
      </c>
      <c r="E89" t="str">
        <v>[21410 perform]: Produces 1 unit scarce metals, 1 unit rare metals, and 2 units common organics from 16 units neptine.</v>
      </c>
      <c r="F89">
        <v>1</v>
      </c>
      <c r="G89">
        <v>1</v>
      </c>
      <c r="H89">
        <v>0</v>
      </c>
    </row>
    <row r="90" spans="1:8" x14ac:dyDescent="0.3">
      <c r="A90">
        <v>21420</v>
      </c>
      <c r="B90" t="str">
        <v>Refine empirogen</v>
      </c>
      <c r="C90">
        <v>0</v>
      </c>
      <c r="D90">
        <v>100</v>
      </c>
      <c r="E90" t="str">
        <v>[21420 perform]: Produces 2 units common metals, 2 units scarce metals, and 1 unit common organics from 15 units empirogen.</v>
      </c>
      <c r="F90">
        <v>1</v>
      </c>
      <c r="G90">
        <v>1</v>
      </c>
      <c r="H90">
        <v>0</v>
      </c>
    </row>
    <row r="91" spans="1:8" x14ac:dyDescent="0.3">
      <c r="A91">
        <v>21430</v>
      </c>
      <c r="B91" t="str">
        <v>Refine laudite</v>
      </c>
      <c r="C91">
        <v>0</v>
      </c>
      <c r="D91">
        <v>100</v>
      </c>
      <c r="E91" t="str">
        <v>[21430 perform]: Produces 1 unit scarce inorganics, 1 unit rare inorganics, and 1 unit common organics from 9 units laudite.</v>
      </c>
      <c r="F91">
        <v>1</v>
      </c>
      <c r="G91">
        <v>1</v>
      </c>
      <c r="H91">
        <v>0</v>
      </c>
    </row>
    <row r="92" spans="1:8" x14ac:dyDescent="0.3">
      <c r="A92">
        <v>25901</v>
      </c>
      <c r="B92" t="str">
        <v>Unpack Starter Kit I</v>
      </c>
      <c r="C92">
        <v>0</v>
      </c>
      <c r="D92">
        <v>100</v>
      </c>
      <c r="E92" t="str">
        <v>[25901 perform]: This protocol unpacks the starter kit that comes with new spacecraft.</v>
      </c>
      <c r="F92">
        <v>1</v>
      </c>
      <c r="G92">
        <v>1</v>
      </c>
      <c r="H92">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333"/>
  <sheetViews>
    <sheetView workbookViewId="0">
      <selection activeCell="N14" sqref="N14"/>
    </sheetView>
  </sheetViews>
  <sheetFormatPr defaultRowHeight="14.4" x14ac:dyDescent="0.3"/>
  <cols>
    <col min="1" max="1" width="10" bestFit="1" customWidth="1"/>
  </cols>
  <sheetData>
    <row r="1" spans="1:12" x14ac:dyDescent="0.3">
      <c r="A1" cm="1">
        <f t="array" aca="1" ref="A1:L333" ca="1">_xlfn._xlws.FILTER(ResourceEffectsExport,ResourceEffects[id]&gt;0)</f>
        <v>164436540</v>
      </c>
      <c r="B1">
        <f ca="1"/>
        <v>1</v>
      </c>
      <c r="C1">
        <f ca="1"/>
        <v>1</v>
      </c>
      <c r="D1">
        <f ca="1"/>
        <v>0</v>
      </c>
      <c r="E1">
        <f ca="1"/>
        <v>-1</v>
      </c>
      <c r="F1">
        <f ca="1"/>
        <v>2</v>
      </c>
      <c r="G1">
        <f ca="1"/>
        <v>1</v>
      </c>
      <c r="H1">
        <f ca="1"/>
        <v>0</v>
      </c>
      <c r="I1">
        <f ca="1"/>
        <v>0</v>
      </c>
      <c r="J1">
        <f ca="1"/>
        <v>1</v>
      </c>
      <c r="K1">
        <f ca="1"/>
        <v>0</v>
      </c>
      <c r="L1">
        <f ca="1"/>
        <v>1</v>
      </c>
    </row>
    <row r="2" spans="1:12" x14ac:dyDescent="0.3">
      <c r="A2">
        <f ca="1"/>
        <v>919604201</v>
      </c>
      <c r="B2">
        <f ca="1"/>
        <v>10</v>
      </c>
      <c r="C2">
        <f ca="1"/>
        <v>0</v>
      </c>
      <c r="D2">
        <f ca="1"/>
        <v>0</v>
      </c>
      <c r="E2">
        <f ca="1"/>
        <v>-2</v>
      </c>
      <c r="F2">
        <f ca="1"/>
        <v>2</v>
      </c>
      <c r="G2">
        <f ca="1"/>
        <v>1</v>
      </c>
      <c r="H2">
        <f ca="1"/>
        <v>0</v>
      </c>
      <c r="I2">
        <f ca="1"/>
        <v>0</v>
      </c>
      <c r="J2">
        <f ca="1"/>
        <v>1</v>
      </c>
      <c r="K2">
        <f ca="1"/>
        <v>0</v>
      </c>
      <c r="L2">
        <f ca="1"/>
        <v>1</v>
      </c>
    </row>
    <row r="3" spans="1:12" x14ac:dyDescent="0.3">
      <c r="A3">
        <f ca="1"/>
        <v>963909655</v>
      </c>
      <c r="B3">
        <f ca="1"/>
        <v>10</v>
      </c>
      <c r="C3">
        <f ca="1"/>
        <v>1</v>
      </c>
      <c r="D3">
        <f ca="1"/>
        <v>-1</v>
      </c>
      <c r="E3">
        <f ca="1"/>
        <v>-2</v>
      </c>
      <c r="F3">
        <f ca="1"/>
        <v>1</v>
      </c>
      <c r="G3">
        <f ca="1"/>
        <v>1</v>
      </c>
      <c r="H3">
        <f ca="1"/>
        <v>0</v>
      </c>
      <c r="I3">
        <f ca="1"/>
        <v>0</v>
      </c>
      <c r="J3">
        <f ca="1"/>
        <v>0</v>
      </c>
      <c r="K3">
        <f ca="1"/>
        <v>0</v>
      </c>
      <c r="L3">
        <f ca="1"/>
        <v>1</v>
      </c>
    </row>
    <row r="4" spans="1:12" x14ac:dyDescent="0.3">
      <c r="A4">
        <f ca="1"/>
        <v>714248474</v>
      </c>
      <c r="B4">
        <f ca="1"/>
        <v>11</v>
      </c>
      <c r="C4">
        <f ca="1"/>
        <v>0</v>
      </c>
      <c r="D4">
        <f ca="1"/>
        <v>-1</v>
      </c>
      <c r="E4">
        <f ca="1"/>
        <v>-2</v>
      </c>
      <c r="F4">
        <f ca="1"/>
        <v>2</v>
      </c>
      <c r="G4">
        <f ca="1"/>
        <v>1</v>
      </c>
      <c r="H4">
        <f ca="1"/>
        <v>0</v>
      </c>
      <c r="I4">
        <f ca="1"/>
        <v>0</v>
      </c>
      <c r="J4">
        <f ca="1"/>
        <v>1</v>
      </c>
      <c r="K4">
        <f ca="1"/>
        <v>0</v>
      </c>
      <c r="L4">
        <f ca="1"/>
        <v>1</v>
      </c>
    </row>
    <row r="5" spans="1:12" x14ac:dyDescent="0.3">
      <c r="A5">
        <f ca="1"/>
        <v>473945548</v>
      </c>
      <c r="B5">
        <f ca="1"/>
        <v>11</v>
      </c>
      <c r="C5">
        <f ca="1"/>
        <v>0</v>
      </c>
      <c r="D5">
        <f ca="1"/>
        <v>0</v>
      </c>
      <c r="E5">
        <f ca="1"/>
        <v>3011</v>
      </c>
      <c r="F5">
        <f ca="1"/>
        <v>2</v>
      </c>
      <c r="G5">
        <f ca="1"/>
        <v>1</v>
      </c>
      <c r="H5">
        <f ca="1"/>
        <v>0</v>
      </c>
      <c r="I5">
        <f ca="1"/>
        <v>0</v>
      </c>
      <c r="J5">
        <f ca="1"/>
        <v>1</v>
      </c>
      <c r="K5">
        <f ca="1"/>
        <v>0</v>
      </c>
      <c r="L5">
        <f ca="1"/>
        <v>1</v>
      </c>
    </row>
    <row r="6" spans="1:12" x14ac:dyDescent="0.3">
      <c r="A6">
        <f ca="1"/>
        <v>958067926</v>
      </c>
      <c r="B6">
        <f ca="1"/>
        <v>11</v>
      </c>
      <c r="C6">
        <f ca="1"/>
        <v>0</v>
      </c>
      <c r="D6">
        <f ca="1"/>
        <v>0</v>
      </c>
      <c r="E6">
        <f ca="1"/>
        <v>3311</v>
      </c>
      <c r="F6">
        <f ca="1"/>
        <v>2</v>
      </c>
      <c r="G6">
        <f ca="1"/>
        <v>1</v>
      </c>
      <c r="H6">
        <f ca="1"/>
        <v>0</v>
      </c>
      <c r="I6">
        <f ca="1"/>
        <v>0</v>
      </c>
      <c r="J6">
        <f ca="1"/>
        <v>1</v>
      </c>
      <c r="K6">
        <f ca="1"/>
        <v>0</v>
      </c>
      <c r="L6">
        <f ca="1"/>
        <v>1</v>
      </c>
    </row>
    <row r="7" spans="1:12" x14ac:dyDescent="0.3">
      <c r="A7">
        <f ca="1"/>
        <v>829215906</v>
      </c>
      <c r="B7">
        <f ca="1"/>
        <v>11</v>
      </c>
      <c r="C7">
        <f ca="1"/>
        <v>0</v>
      </c>
      <c r="D7">
        <f ca="1"/>
        <v>0</v>
      </c>
      <c r="E7">
        <f ca="1"/>
        <v>4301</v>
      </c>
      <c r="F7">
        <f ca="1"/>
        <v>1</v>
      </c>
      <c r="G7">
        <f ca="1"/>
        <v>1</v>
      </c>
      <c r="H7">
        <f ca="1"/>
        <v>0</v>
      </c>
      <c r="I7">
        <f ca="1"/>
        <v>0</v>
      </c>
      <c r="J7">
        <f ca="1"/>
        <v>0</v>
      </c>
      <c r="K7">
        <f ca="1"/>
        <v>0</v>
      </c>
      <c r="L7">
        <f ca="1"/>
        <v>1</v>
      </c>
    </row>
    <row r="8" spans="1:12" x14ac:dyDescent="0.3">
      <c r="A8">
        <f ca="1"/>
        <v>309210159</v>
      </c>
      <c r="B8">
        <f ca="1"/>
        <v>11</v>
      </c>
      <c r="C8">
        <f ca="1"/>
        <v>1</v>
      </c>
      <c r="D8">
        <f ca="1"/>
        <v>0</v>
      </c>
      <c r="E8">
        <f ca="1"/>
        <v>-2</v>
      </c>
      <c r="F8">
        <f ca="1"/>
        <v>1</v>
      </c>
      <c r="G8">
        <f ca="1"/>
        <v>1</v>
      </c>
      <c r="H8">
        <f ca="1"/>
        <v>0</v>
      </c>
      <c r="I8">
        <f ca="1"/>
        <v>0</v>
      </c>
      <c r="J8">
        <f ca="1"/>
        <v>0</v>
      </c>
      <c r="K8">
        <f ca="1"/>
        <v>0</v>
      </c>
      <c r="L8">
        <f ca="1"/>
        <v>1</v>
      </c>
    </row>
    <row r="9" spans="1:12" x14ac:dyDescent="0.3">
      <c r="A9">
        <f ca="1"/>
        <v>365365614</v>
      </c>
      <c r="B9">
        <f ca="1"/>
        <v>5001</v>
      </c>
      <c r="C9">
        <f ca="1"/>
        <v>0</v>
      </c>
      <c r="D9">
        <f ca="1"/>
        <v>0</v>
      </c>
      <c r="E9">
        <f ca="1"/>
        <v>5001</v>
      </c>
      <c r="F9">
        <f ca="1"/>
        <v>2</v>
      </c>
      <c r="G9">
        <f ca="1"/>
        <v>1</v>
      </c>
      <c r="H9">
        <f ca="1"/>
        <v>0</v>
      </c>
      <c r="I9">
        <f ca="1"/>
        <v>0</v>
      </c>
      <c r="J9">
        <f ca="1"/>
        <v>1</v>
      </c>
      <c r="K9">
        <f ca="1"/>
        <v>0</v>
      </c>
      <c r="L9">
        <f ca="1"/>
        <v>1</v>
      </c>
    </row>
    <row r="10" spans="1:12" x14ac:dyDescent="0.3">
      <c r="A10">
        <f ca="1"/>
        <v>965094364</v>
      </c>
      <c r="B10">
        <f ca="1"/>
        <v>5001</v>
      </c>
      <c r="C10">
        <f ca="1"/>
        <v>1</v>
      </c>
      <c r="D10">
        <f ca="1"/>
        <v>0</v>
      </c>
      <c r="E10">
        <f ca="1"/>
        <v>5001</v>
      </c>
      <c r="F10">
        <f ca="1"/>
        <v>1</v>
      </c>
      <c r="G10">
        <f ca="1"/>
        <v>1</v>
      </c>
      <c r="H10">
        <f ca="1"/>
        <v>0</v>
      </c>
      <c r="I10">
        <f ca="1"/>
        <v>1</v>
      </c>
      <c r="J10">
        <f ca="1"/>
        <v>0</v>
      </c>
      <c r="K10">
        <f ca="1"/>
        <v>0</v>
      </c>
      <c r="L10">
        <f ca="1"/>
        <v>1</v>
      </c>
    </row>
    <row r="11" spans="1:12" x14ac:dyDescent="0.3">
      <c r="A11">
        <f ca="1"/>
        <v>550260865</v>
      </c>
      <c r="B11">
        <f ca="1"/>
        <v>5001</v>
      </c>
      <c r="C11">
        <f ca="1"/>
        <v>10</v>
      </c>
      <c r="D11">
        <f ca="1"/>
        <v>0</v>
      </c>
      <c r="E11">
        <f ca="1"/>
        <v>5001</v>
      </c>
      <c r="F11">
        <f ca="1"/>
        <v>2</v>
      </c>
      <c r="G11">
        <f ca="1"/>
        <v>1</v>
      </c>
      <c r="H11">
        <f ca="1"/>
        <v>0</v>
      </c>
      <c r="I11">
        <f ca="1"/>
        <v>1</v>
      </c>
      <c r="J11">
        <f ca="1"/>
        <v>1</v>
      </c>
      <c r="K11">
        <f ca="1"/>
        <v>0</v>
      </c>
      <c r="L11">
        <f ca="1"/>
        <v>1</v>
      </c>
    </row>
    <row r="12" spans="1:12" x14ac:dyDescent="0.3">
      <c r="A12">
        <f ca="1"/>
        <v>610368884</v>
      </c>
      <c r="B12">
        <f ca="1"/>
        <v>5001</v>
      </c>
      <c r="C12">
        <f ca="1"/>
        <v>11</v>
      </c>
      <c r="D12">
        <f ca="1"/>
        <v>0</v>
      </c>
      <c r="E12">
        <f ca="1"/>
        <v>5001</v>
      </c>
      <c r="F12">
        <f ca="1"/>
        <v>1</v>
      </c>
      <c r="G12">
        <f ca="1"/>
        <v>1</v>
      </c>
      <c r="H12">
        <f ca="1"/>
        <v>0</v>
      </c>
      <c r="I12">
        <f ca="1"/>
        <v>0</v>
      </c>
      <c r="J12">
        <f ca="1"/>
        <v>0</v>
      </c>
      <c r="K12">
        <f ca="1"/>
        <v>0</v>
      </c>
      <c r="L12">
        <f ca="1"/>
        <v>1</v>
      </c>
    </row>
    <row r="13" spans="1:12" x14ac:dyDescent="0.3">
      <c r="A13">
        <f ca="1"/>
        <v>240200540</v>
      </c>
      <c r="B13">
        <f ca="1"/>
        <v>11000</v>
      </c>
      <c r="C13">
        <f ca="1"/>
        <v>0</v>
      </c>
      <c r="D13">
        <f ca="1"/>
        <v>0</v>
      </c>
      <c r="E13">
        <f ca="1"/>
        <v>5101</v>
      </c>
      <c r="F13">
        <f ca="1"/>
        <v>2</v>
      </c>
      <c r="G13">
        <f ca="1"/>
        <v>1</v>
      </c>
      <c r="H13">
        <f ca="1"/>
        <v>0</v>
      </c>
      <c r="I13">
        <f ca="1"/>
        <v>0</v>
      </c>
      <c r="J13">
        <f ca="1"/>
        <v>1</v>
      </c>
      <c r="K13">
        <f ca="1"/>
        <v>0</v>
      </c>
      <c r="L13">
        <f ca="1"/>
        <v>1</v>
      </c>
    </row>
    <row r="14" spans="1:12" x14ac:dyDescent="0.3">
      <c r="A14">
        <f ca="1"/>
        <v>37752338</v>
      </c>
      <c r="B14">
        <f ca="1"/>
        <v>11000</v>
      </c>
      <c r="C14">
        <f ca="1"/>
        <v>0</v>
      </c>
      <c r="D14">
        <f ca="1"/>
        <v>0</v>
      </c>
      <c r="E14">
        <f ca="1"/>
        <v>5101</v>
      </c>
      <c r="F14">
        <f ca="1"/>
        <v>1</v>
      </c>
      <c r="G14">
        <f ca="1"/>
        <v>1</v>
      </c>
      <c r="H14">
        <f ca="1"/>
        <v>0</v>
      </c>
      <c r="I14">
        <f ca="1"/>
        <v>1</v>
      </c>
      <c r="J14">
        <f ca="1"/>
        <v>0</v>
      </c>
      <c r="K14">
        <f ca="1"/>
        <v>0</v>
      </c>
      <c r="L14">
        <f ca="1"/>
        <v>1</v>
      </c>
    </row>
    <row r="15" spans="1:12" x14ac:dyDescent="0.3">
      <c r="A15">
        <f ca="1"/>
        <v>108292155</v>
      </c>
      <c r="B15">
        <f ca="1"/>
        <v>11000</v>
      </c>
      <c r="C15">
        <f ca="1"/>
        <v>10</v>
      </c>
      <c r="D15">
        <f ca="1"/>
        <v>0</v>
      </c>
      <c r="E15">
        <f ca="1"/>
        <v>5101</v>
      </c>
      <c r="F15">
        <f ca="1"/>
        <v>2</v>
      </c>
      <c r="G15">
        <f ca="1"/>
        <v>1</v>
      </c>
      <c r="H15">
        <f ca="1"/>
        <v>0</v>
      </c>
      <c r="I15">
        <f ca="1"/>
        <v>1</v>
      </c>
      <c r="J15">
        <f ca="1"/>
        <v>1</v>
      </c>
      <c r="K15">
        <f ca="1"/>
        <v>0</v>
      </c>
      <c r="L15">
        <f ca="1"/>
        <v>1</v>
      </c>
    </row>
    <row r="16" spans="1:12" x14ac:dyDescent="0.3">
      <c r="A16">
        <f ca="1"/>
        <v>361203457</v>
      </c>
      <c r="B16">
        <f ca="1"/>
        <v>11000</v>
      </c>
      <c r="C16">
        <f ca="1"/>
        <v>10</v>
      </c>
      <c r="D16">
        <f ca="1"/>
        <v>0</v>
      </c>
      <c r="E16">
        <f ca="1"/>
        <v>5101</v>
      </c>
      <c r="F16">
        <f ca="1"/>
        <v>1</v>
      </c>
      <c r="G16">
        <f ca="1"/>
        <v>1</v>
      </c>
      <c r="H16">
        <f ca="1"/>
        <v>0</v>
      </c>
      <c r="I16">
        <f ca="1"/>
        <v>0</v>
      </c>
      <c r="J16">
        <f ca="1"/>
        <v>0</v>
      </c>
      <c r="K16">
        <f ca="1"/>
        <v>0</v>
      </c>
      <c r="L16">
        <f ca="1"/>
        <v>1</v>
      </c>
    </row>
    <row r="17" spans="1:12" x14ac:dyDescent="0.3">
      <c r="A17">
        <f ca="1"/>
        <v>275316032</v>
      </c>
      <c r="B17">
        <f ca="1"/>
        <v>11000</v>
      </c>
      <c r="C17">
        <f ca="1"/>
        <v>11</v>
      </c>
      <c r="D17">
        <f ca="1"/>
        <v>0</v>
      </c>
      <c r="E17">
        <f ca="1"/>
        <v>1000</v>
      </c>
      <c r="F17">
        <f ca="1"/>
        <v>1</v>
      </c>
      <c r="G17">
        <f ca="1"/>
        <v>1</v>
      </c>
      <c r="H17">
        <f ca="1"/>
        <v>0</v>
      </c>
      <c r="I17">
        <f ca="1"/>
        <v>0</v>
      </c>
      <c r="J17">
        <f ca="1"/>
        <v>0</v>
      </c>
      <c r="K17">
        <f ca="1"/>
        <v>1</v>
      </c>
      <c r="L17">
        <f ca="1"/>
        <v>1</v>
      </c>
    </row>
    <row r="18" spans="1:12" x14ac:dyDescent="0.3">
      <c r="A18">
        <f ca="1"/>
        <v>795337052</v>
      </c>
      <c r="B18">
        <f ca="1"/>
        <v>11010</v>
      </c>
      <c r="C18">
        <f ca="1"/>
        <v>0</v>
      </c>
      <c r="D18">
        <f ca="1"/>
        <v>0</v>
      </c>
      <c r="E18">
        <f ca="1"/>
        <v>5101</v>
      </c>
      <c r="F18">
        <f ca="1"/>
        <v>2</v>
      </c>
      <c r="G18">
        <f ca="1"/>
        <v>1</v>
      </c>
      <c r="H18">
        <f ca="1"/>
        <v>0</v>
      </c>
      <c r="I18">
        <f ca="1"/>
        <v>0</v>
      </c>
      <c r="J18">
        <f ca="1"/>
        <v>1</v>
      </c>
      <c r="K18">
        <f ca="1"/>
        <v>0</v>
      </c>
      <c r="L18">
        <f ca="1"/>
        <v>1</v>
      </c>
    </row>
    <row r="19" spans="1:12" x14ac:dyDescent="0.3">
      <c r="A19">
        <f ca="1"/>
        <v>159308822</v>
      </c>
      <c r="B19">
        <f ca="1"/>
        <v>11010</v>
      </c>
      <c r="C19">
        <f ca="1"/>
        <v>0</v>
      </c>
      <c r="D19">
        <f ca="1"/>
        <v>0</v>
      </c>
      <c r="E19">
        <f ca="1"/>
        <v>5101</v>
      </c>
      <c r="F19">
        <f ca="1"/>
        <v>1</v>
      </c>
      <c r="G19">
        <f ca="1"/>
        <v>1</v>
      </c>
      <c r="H19">
        <f ca="1"/>
        <v>0</v>
      </c>
      <c r="I19">
        <f ca="1"/>
        <v>1</v>
      </c>
      <c r="J19">
        <f ca="1"/>
        <v>0</v>
      </c>
      <c r="K19">
        <f ca="1"/>
        <v>0</v>
      </c>
      <c r="L19">
        <f ca="1"/>
        <v>1</v>
      </c>
    </row>
    <row r="20" spans="1:12" x14ac:dyDescent="0.3">
      <c r="A20">
        <f ca="1"/>
        <v>231523728</v>
      </c>
      <c r="B20">
        <f ca="1"/>
        <v>11010</v>
      </c>
      <c r="C20">
        <f ca="1"/>
        <v>10</v>
      </c>
      <c r="D20">
        <f ca="1"/>
        <v>0</v>
      </c>
      <c r="E20">
        <f ca="1"/>
        <v>5101</v>
      </c>
      <c r="F20">
        <f ca="1"/>
        <v>2</v>
      </c>
      <c r="G20">
        <f ca="1"/>
        <v>1</v>
      </c>
      <c r="H20">
        <f ca="1"/>
        <v>0</v>
      </c>
      <c r="I20">
        <f ca="1"/>
        <v>1</v>
      </c>
      <c r="J20">
        <f ca="1"/>
        <v>1</v>
      </c>
      <c r="K20">
        <f ca="1"/>
        <v>0</v>
      </c>
      <c r="L20">
        <f ca="1"/>
        <v>1</v>
      </c>
    </row>
    <row r="21" spans="1:12" x14ac:dyDescent="0.3">
      <c r="A21">
        <f ca="1"/>
        <v>271823060</v>
      </c>
      <c r="B21">
        <f ca="1"/>
        <v>11010</v>
      </c>
      <c r="C21">
        <f ca="1"/>
        <v>10</v>
      </c>
      <c r="D21">
        <f ca="1"/>
        <v>0</v>
      </c>
      <c r="E21">
        <f ca="1"/>
        <v>5101</v>
      </c>
      <c r="F21">
        <f ca="1"/>
        <v>1</v>
      </c>
      <c r="G21">
        <f ca="1"/>
        <v>1</v>
      </c>
      <c r="H21">
        <f ca="1"/>
        <v>0</v>
      </c>
      <c r="I21">
        <f ca="1"/>
        <v>0</v>
      </c>
      <c r="J21">
        <f ca="1"/>
        <v>0</v>
      </c>
      <c r="K21">
        <f ca="1"/>
        <v>0</v>
      </c>
      <c r="L21">
        <f ca="1"/>
        <v>1</v>
      </c>
    </row>
    <row r="22" spans="1:12" x14ac:dyDescent="0.3">
      <c r="A22">
        <f ca="1"/>
        <v>511521686</v>
      </c>
      <c r="B22">
        <f ca="1"/>
        <v>11010</v>
      </c>
      <c r="C22">
        <f ca="1"/>
        <v>11</v>
      </c>
      <c r="D22">
        <f ca="1"/>
        <v>0</v>
      </c>
      <c r="E22">
        <f ca="1"/>
        <v>1010</v>
      </c>
      <c r="F22">
        <f ca="1"/>
        <v>1</v>
      </c>
      <c r="G22">
        <f ca="1"/>
        <v>1</v>
      </c>
      <c r="H22">
        <f ca="1"/>
        <v>0</v>
      </c>
      <c r="I22">
        <f ca="1"/>
        <v>0</v>
      </c>
      <c r="J22">
        <f ca="1"/>
        <v>0</v>
      </c>
      <c r="K22">
        <f ca="1"/>
        <v>1</v>
      </c>
      <c r="L22">
        <f ca="1"/>
        <v>1</v>
      </c>
    </row>
    <row r="23" spans="1:12" x14ac:dyDescent="0.3">
      <c r="A23">
        <f ca="1"/>
        <v>626331783</v>
      </c>
      <c r="B23">
        <f ca="1"/>
        <v>11020</v>
      </c>
      <c r="C23">
        <f ca="1"/>
        <v>0</v>
      </c>
      <c r="D23">
        <f ca="1"/>
        <v>0</v>
      </c>
      <c r="E23">
        <f ca="1"/>
        <v>5101</v>
      </c>
      <c r="F23">
        <f ca="1"/>
        <v>2</v>
      </c>
      <c r="G23">
        <f ca="1"/>
        <v>1</v>
      </c>
      <c r="H23">
        <f ca="1"/>
        <v>0</v>
      </c>
      <c r="I23">
        <f ca="1"/>
        <v>0</v>
      </c>
      <c r="J23">
        <f ca="1"/>
        <v>1</v>
      </c>
      <c r="K23">
        <f ca="1"/>
        <v>0</v>
      </c>
      <c r="L23">
        <f ca="1"/>
        <v>1</v>
      </c>
    </row>
    <row r="24" spans="1:12" x14ac:dyDescent="0.3">
      <c r="A24">
        <f ca="1"/>
        <v>510951740</v>
      </c>
      <c r="B24">
        <f ca="1"/>
        <v>11020</v>
      </c>
      <c r="C24">
        <f ca="1"/>
        <v>0</v>
      </c>
      <c r="D24">
        <f ca="1"/>
        <v>0</v>
      </c>
      <c r="E24">
        <f ca="1"/>
        <v>5101</v>
      </c>
      <c r="F24">
        <f ca="1"/>
        <v>1</v>
      </c>
      <c r="G24">
        <f ca="1"/>
        <v>1</v>
      </c>
      <c r="H24">
        <f ca="1"/>
        <v>0</v>
      </c>
      <c r="I24">
        <f ca="1"/>
        <v>1</v>
      </c>
      <c r="J24">
        <f ca="1"/>
        <v>0</v>
      </c>
      <c r="K24">
        <f ca="1"/>
        <v>0</v>
      </c>
      <c r="L24">
        <f ca="1"/>
        <v>1</v>
      </c>
    </row>
    <row r="25" spans="1:12" x14ac:dyDescent="0.3">
      <c r="A25">
        <f ca="1"/>
        <v>306369350</v>
      </c>
      <c r="B25">
        <f ca="1"/>
        <v>11020</v>
      </c>
      <c r="C25">
        <f ca="1"/>
        <v>10</v>
      </c>
      <c r="D25">
        <f ca="1"/>
        <v>0</v>
      </c>
      <c r="E25">
        <f ca="1"/>
        <v>5101</v>
      </c>
      <c r="F25">
        <f ca="1"/>
        <v>2</v>
      </c>
      <c r="G25">
        <f ca="1"/>
        <v>1</v>
      </c>
      <c r="H25">
        <f ca="1"/>
        <v>0</v>
      </c>
      <c r="I25">
        <f ca="1"/>
        <v>1</v>
      </c>
      <c r="J25">
        <f ca="1"/>
        <v>1</v>
      </c>
      <c r="K25">
        <f ca="1"/>
        <v>0</v>
      </c>
      <c r="L25">
        <f ca="1"/>
        <v>1</v>
      </c>
    </row>
    <row r="26" spans="1:12" x14ac:dyDescent="0.3">
      <c r="A26">
        <f ca="1"/>
        <v>465716685</v>
      </c>
      <c r="B26">
        <f ca="1"/>
        <v>11020</v>
      </c>
      <c r="C26">
        <f ca="1"/>
        <v>10</v>
      </c>
      <c r="D26">
        <f ca="1"/>
        <v>0</v>
      </c>
      <c r="E26">
        <f ca="1"/>
        <v>5101</v>
      </c>
      <c r="F26">
        <f ca="1"/>
        <v>1</v>
      </c>
      <c r="G26">
        <f ca="1"/>
        <v>1</v>
      </c>
      <c r="H26">
        <f ca="1"/>
        <v>0</v>
      </c>
      <c r="I26">
        <f ca="1"/>
        <v>0</v>
      </c>
      <c r="J26">
        <f ca="1"/>
        <v>0</v>
      </c>
      <c r="K26">
        <f ca="1"/>
        <v>0</v>
      </c>
      <c r="L26">
        <f ca="1"/>
        <v>1</v>
      </c>
    </row>
    <row r="27" spans="1:12" x14ac:dyDescent="0.3">
      <c r="A27">
        <f ca="1"/>
        <v>544669767</v>
      </c>
      <c r="B27">
        <f ca="1"/>
        <v>11020</v>
      </c>
      <c r="C27">
        <f ca="1"/>
        <v>11</v>
      </c>
      <c r="D27">
        <f ca="1"/>
        <v>0</v>
      </c>
      <c r="E27">
        <f ca="1"/>
        <v>1020</v>
      </c>
      <c r="F27">
        <f ca="1"/>
        <v>1</v>
      </c>
      <c r="G27">
        <f ca="1"/>
        <v>1</v>
      </c>
      <c r="H27">
        <f ca="1"/>
        <v>0</v>
      </c>
      <c r="I27">
        <f ca="1"/>
        <v>0</v>
      </c>
      <c r="J27">
        <f ca="1"/>
        <v>0</v>
      </c>
      <c r="K27">
        <f ca="1"/>
        <v>1</v>
      </c>
      <c r="L27">
        <f ca="1"/>
        <v>1</v>
      </c>
    </row>
    <row r="28" spans="1:12" x14ac:dyDescent="0.3">
      <c r="A28">
        <f ca="1"/>
        <v>249119993</v>
      </c>
      <c r="B28">
        <f ca="1"/>
        <v>11030</v>
      </c>
      <c r="C28">
        <f ca="1"/>
        <v>0</v>
      </c>
      <c r="D28">
        <f ca="1"/>
        <v>0</v>
      </c>
      <c r="E28">
        <f ca="1"/>
        <v>5101</v>
      </c>
      <c r="F28">
        <f ca="1"/>
        <v>2</v>
      </c>
      <c r="G28">
        <f ca="1"/>
        <v>1</v>
      </c>
      <c r="H28">
        <f ca="1"/>
        <v>0</v>
      </c>
      <c r="I28">
        <f ca="1"/>
        <v>0</v>
      </c>
      <c r="J28">
        <f ca="1"/>
        <v>1</v>
      </c>
      <c r="K28">
        <f ca="1"/>
        <v>0</v>
      </c>
      <c r="L28">
        <f ca="1"/>
        <v>1</v>
      </c>
    </row>
    <row r="29" spans="1:12" x14ac:dyDescent="0.3">
      <c r="A29">
        <f ca="1"/>
        <v>257617413</v>
      </c>
      <c r="B29">
        <f ca="1"/>
        <v>11030</v>
      </c>
      <c r="C29">
        <f ca="1"/>
        <v>0</v>
      </c>
      <c r="D29">
        <f ca="1"/>
        <v>0</v>
      </c>
      <c r="E29">
        <f ca="1"/>
        <v>5101</v>
      </c>
      <c r="F29">
        <f ca="1"/>
        <v>1</v>
      </c>
      <c r="G29">
        <f ca="1"/>
        <v>1</v>
      </c>
      <c r="H29">
        <f ca="1"/>
        <v>0</v>
      </c>
      <c r="I29">
        <f ca="1"/>
        <v>1</v>
      </c>
      <c r="J29">
        <f ca="1"/>
        <v>0</v>
      </c>
      <c r="K29">
        <f ca="1"/>
        <v>0</v>
      </c>
      <c r="L29">
        <f ca="1"/>
        <v>1</v>
      </c>
    </row>
    <row r="30" spans="1:12" x14ac:dyDescent="0.3">
      <c r="A30">
        <f ca="1"/>
        <v>705416587</v>
      </c>
      <c r="B30">
        <f ca="1"/>
        <v>11030</v>
      </c>
      <c r="C30">
        <f ca="1"/>
        <v>10</v>
      </c>
      <c r="D30">
        <f ca="1"/>
        <v>0</v>
      </c>
      <c r="E30">
        <f ca="1"/>
        <v>5101</v>
      </c>
      <c r="F30">
        <f ca="1"/>
        <v>2</v>
      </c>
      <c r="G30">
        <f ca="1"/>
        <v>1</v>
      </c>
      <c r="H30">
        <f ca="1"/>
        <v>0</v>
      </c>
      <c r="I30">
        <f ca="1"/>
        <v>1</v>
      </c>
      <c r="J30">
        <f ca="1"/>
        <v>1</v>
      </c>
      <c r="K30">
        <f ca="1"/>
        <v>0</v>
      </c>
      <c r="L30">
        <f ca="1"/>
        <v>1</v>
      </c>
    </row>
    <row r="31" spans="1:12" x14ac:dyDescent="0.3">
      <c r="A31">
        <f ca="1"/>
        <v>806183964</v>
      </c>
      <c r="B31">
        <f ca="1"/>
        <v>11030</v>
      </c>
      <c r="C31">
        <f ca="1"/>
        <v>10</v>
      </c>
      <c r="D31">
        <f ca="1"/>
        <v>0</v>
      </c>
      <c r="E31">
        <f ca="1"/>
        <v>5101</v>
      </c>
      <c r="F31">
        <f ca="1"/>
        <v>1</v>
      </c>
      <c r="G31">
        <f ca="1"/>
        <v>1</v>
      </c>
      <c r="H31">
        <f ca="1"/>
        <v>0</v>
      </c>
      <c r="I31">
        <f ca="1"/>
        <v>0</v>
      </c>
      <c r="J31">
        <f ca="1"/>
        <v>0</v>
      </c>
      <c r="K31">
        <f ca="1"/>
        <v>0</v>
      </c>
      <c r="L31">
        <f ca="1"/>
        <v>1</v>
      </c>
    </row>
    <row r="32" spans="1:12" x14ac:dyDescent="0.3">
      <c r="A32">
        <f ca="1"/>
        <v>795950151</v>
      </c>
      <c r="B32">
        <f ca="1"/>
        <v>11030</v>
      </c>
      <c r="C32">
        <f ca="1"/>
        <v>11</v>
      </c>
      <c r="D32">
        <f ca="1"/>
        <v>0</v>
      </c>
      <c r="E32">
        <f ca="1"/>
        <v>1030</v>
      </c>
      <c r="F32">
        <f ca="1"/>
        <v>1</v>
      </c>
      <c r="G32">
        <f ca="1"/>
        <v>1</v>
      </c>
      <c r="H32">
        <f ca="1"/>
        <v>0</v>
      </c>
      <c r="I32">
        <f ca="1"/>
        <v>0</v>
      </c>
      <c r="J32">
        <f ca="1"/>
        <v>0</v>
      </c>
      <c r="K32">
        <f ca="1"/>
        <v>1</v>
      </c>
      <c r="L32">
        <f ca="1"/>
        <v>1</v>
      </c>
    </row>
    <row r="33" spans="1:12" x14ac:dyDescent="0.3">
      <c r="A33">
        <f ca="1"/>
        <v>41613426</v>
      </c>
      <c r="B33">
        <f ca="1"/>
        <v>11100</v>
      </c>
      <c r="C33">
        <f ca="1"/>
        <v>0</v>
      </c>
      <c r="D33">
        <f ca="1"/>
        <v>0</v>
      </c>
      <c r="E33">
        <f ca="1"/>
        <v>5131</v>
      </c>
      <c r="F33">
        <f ca="1"/>
        <v>2</v>
      </c>
      <c r="G33">
        <f ca="1"/>
        <v>1</v>
      </c>
      <c r="H33">
        <f ca="1"/>
        <v>0</v>
      </c>
      <c r="I33">
        <f ca="1"/>
        <v>0</v>
      </c>
      <c r="J33">
        <f ca="1"/>
        <v>1</v>
      </c>
      <c r="K33">
        <f ca="1"/>
        <v>0</v>
      </c>
      <c r="L33">
        <f ca="1"/>
        <v>1</v>
      </c>
    </row>
    <row r="34" spans="1:12" x14ac:dyDescent="0.3">
      <c r="A34">
        <f ca="1"/>
        <v>823162739</v>
      </c>
      <c r="B34">
        <f ca="1"/>
        <v>11100</v>
      </c>
      <c r="C34">
        <f ca="1"/>
        <v>0</v>
      </c>
      <c r="D34">
        <f ca="1"/>
        <v>0</v>
      </c>
      <c r="E34">
        <f ca="1"/>
        <v>5131</v>
      </c>
      <c r="F34">
        <f ca="1"/>
        <v>1</v>
      </c>
      <c r="G34">
        <f ca="1"/>
        <v>1</v>
      </c>
      <c r="H34">
        <f ca="1"/>
        <v>0</v>
      </c>
      <c r="I34">
        <f ca="1"/>
        <v>1</v>
      </c>
      <c r="J34">
        <f ca="1"/>
        <v>0</v>
      </c>
      <c r="K34">
        <f ca="1"/>
        <v>0</v>
      </c>
      <c r="L34">
        <f ca="1"/>
        <v>1</v>
      </c>
    </row>
    <row r="35" spans="1:12" x14ac:dyDescent="0.3">
      <c r="A35">
        <f ca="1"/>
        <v>751775953</v>
      </c>
      <c r="B35">
        <f ca="1"/>
        <v>11100</v>
      </c>
      <c r="C35">
        <f ca="1"/>
        <v>10</v>
      </c>
      <c r="D35">
        <f ca="1"/>
        <v>0</v>
      </c>
      <c r="E35">
        <f ca="1"/>
        <v>5131</v>
      </c>
      <c r="F35">
        <f ca="1"/>
        <v>2</v>
      </c>
      <c r="G35">
        <f ca="1"/>
        <v>1</v>
      </c>
      <c r="H35">
        <f ca="1"/>
        <v>0</v>
      </c>
      <c r="I35">
        <f ca="1"/>
        <v>1</v>
      </c>
      <c r="J35">
        <f ca="1"/>
        <v>1</v>
      </c>
      <c r="K35">
        <f ca="1"/>
        <v>0</v>
      </c>
      <c r="L35">
        <f ca="1"/>
        <v>1</v>
      </c>
    </row>
    <row r="36" spans="1:12" x14ac:dyDescent="0.3">
      <c r="A36">
        <f ca="1"/>
        <v>131662581</v>
      </c>
      <c r="B36">
        <f ca="1"/>
        <v>11100</v>
      </c>
      <c r="C36">
        <f ca="1"/>
        <v>10</v>
      </c>
      <c r="D36">
        <f ca="1"/>
        <v>0</v>
      </c>
      <c r="E36">
        <f ca="1"/>
        <v>5131</v>
      </c>
      <c r="F36">
        <f ca="1"/>
        <v>1</v>
      </c>
      <c r="G36">
        <f ca="1"/>
        <v>1</v>
      </c>
      <c r="H36">
        <f ca="1"/>
        <v>0</v>
      </c>
      <c r="I36">
        <f ca="1"/>
        <v>0</v>
      </c>
      <c r="J36">
        <f ca="1"/>
        <v>0</v>
      </c>
      <c r="K36">
        <f ca="1"/>
        <v>0</v>
      </c>
      <c r="L36">
        <f ca="1"/>
        <v>1</v>
      </c>
    </row>
    <row r="37" spans="1:12" x14ac:dyDescent="0.3">
      <c r="A37">
        <f ca="1"/>
        <v>360186562</v>
      </c>
      <c r="B37">
        <f ca="1"/>
        <v>11100</v>
      </c>
      <c r="C37">
        <f ca="1"/>
        <v>11</v>
      </c>
      <c r="D37">
        <f ca="1"/>
        <v>0</v>
      </c>
      <c r="E37">
        <f ca="1"/>
        <v>1100</v>
      </c>
      <c r="F37">
        <f ca="1"/>
        <v>1</v>
      </c>
      <c r="G37">
        <f ca="1"/>
        <v>1</v>
      </c>
      <c r="H37">
        <f ca="1"/>
        <v>0</v>
      </c>
      <c r="I37">
        <f ca="1"/>
        <v>0</v>
      </c>
      <c r="J37">
        <f ca="1"/>
        <v>0</v>
      </c>
      <c r="K37">
        <f ca="1"/>
        <v>1</v>
      </c>
      <c r="L37">
        <f ca="1"/>
        <v>1</v>
      </c>
    </row>
    <row r="38" spans="1:12" x14ac:dyDescent="0.3">
      <c r="A38">
        <f ca="1"/>
        <v>913530800</v>
      </c>
      <c r="B38">
        <f ca="1"/>
        <v>11110</v>
      </c>
      <c r="C38">
        <f ca="1"/>
        <v>0</v>
      </c>
      <c r="D38">
        <f ca="1"/>
        <v>0</v>
      </c>
      <c r="E38">
        <f ca="1"/>
        <v>5131</v>
      </c>
      <c r="F38">
        <f ca="1"/>
        <v>2</v>
      </c>
      <c r="G38">
        <f ca="1"/>
        <v>1</v>
      </c>
      <c r="H38">
        <f ca="1"/>
        <v>0</v>
      </c>
      <c r="I38">
        <f ca="1"/>
        <v>0</v>
      </c>
      <c r="J38">
        <f ca="1"/>
        <v>1</v>
      </c>
      <c r="K38">
        <f ca="1"/>
        <v>0</v>
      </c>
      <c r="L38">
        <f ca="1"/>
        <v>1</v>
      </c>
    </row>
    <row r="39" spans="1:12" x14ac:dyDescent="0.3">
      <c r="A39">
        <f ca="1"/>
        <v>97622560</v>
      </c>
      <c r="B39">
        <f ca="1"/>
        <v>11110</v>
      </c>
      <c r="C39">
        <f ca="1"/>
        <v>0</v>
      </c>
      <c r="D39">
        <f ca="1"/>
        <v>0</v>
      </c>
      <c r="E39">
        <f ca="1"/>
        <v>5131</v>
      </c>
      <c r="F39">
        <f ca="1"/>
        <v>1</v>
      </c>
      <c r="G39">
        <f ca="1"/>
        <v>1</v>
      </c>
      <c r="H39">
        <f ca="1"/>
        <v>0</v>
      </c>
      <c r="I39">
        <f ca="1"/>
        <v>1</v>
      </c>
      <c r="J39">
        <f ca="1"/>
        <v>0</v>
      </c>
      <c r="K39">
        <f ca="1"/>
        <v>0</v>
      </c>
      <c r="L39">
        <f ca="1"/>
        <v>1</v>
      </c>
    </row>
    <row r="40" spans="1:12" x14ac:dyDescent="0.3">
      <c r="A40">
        <f ca="1"/>
        <v>54315674</v>
      </c>
      <c r="B40">
        <f ca="1"/>
        <v>11110</v>
      </c>
      <c r="C40">
        <f ca="1"/>
        <v>10</v>
      </c>
      <c r="D40">
        <f ca="1"/>
        <v>0</v>
      </c>
      <c r="E40">
        <f ca="1"/>
        <v>5131</v>
      </c>
      <c r="F40">
        <f ca="1"/>
        <v>2</v>
      </c>
      <c r="G40">
        <f ca="1"/>
        <v>1</v>
      </c>
      <c r="H40">
        <f ca="1"/>
        <v>0</v>
      </c>
      <c r="I40">
        <f ca="1"/>
        <v>1</v>
      </c>
      <c r="J40">
        <f ca="1"/>
        <v>1</v>
      </c>
      <c r="K40">
        <f ca="1"/>
        <v>0</v>
      </c>
      <c r="L40">
        <f ca="1"/>
        <v>1</v>
      </c>
    </row>
    <row r="41" spans="1:12" x14ac:dyDescent="0.3">
      <c r="A41">
        <f ca="1"/>
        <v>345701000</v>
      </c>
      <c r="B41">
        <f ca="1"/>
        <v>11110</v>
      </c>
      <c r="C41">
        <f ca="1"/>
        <v>10</v>
      </c>
      <c r="D41">
        <f ca="1"/>
        <v>0</v>
      </c>
      <c r="E41">
        <f ca="1"/>
        <v>5131</v>
      </c>
      <c r="F41">
        <f ca="1"/>
        <v>1</v>
      </c>
      <c r="G41">
        <f ca="1"/>
        <v>1</v>
      </c>
      <c r="H41">
        <f ca="1"/>
        <v>0</v>
      </c>
      <c r="I41">
        <f ca="1"/>
        <v>0</v>
      </c>
      <c r="J41">
        <f ca="1"/>
        <v>0</v>
      </c>
      <c r="K41">
        <f ca="1"/>
        <v>0</v>
      </c>
      <c r="L41">
        <f ca="1"/>
        <v>1</v>
      </c>
    </row>
    <row r="42" spans="1:12" x14ac:dyDescent="0.3">
      <c r="A42">
        <f ca="1"/>
        <v>944769660</v>
      </c>
      <c r="B42">
        <f ca="1"/>
        <v>11110</v>
      </c>
      <c r="C42">
        <f ca="1"/>
        <v>11</v>
      </c>
      <c r="D42">
        <f ca="1"/>
        <v>0</v>
      </c>
      <c r="E42">
        <f ca="1"/>
        <v>1100</v>
      </c>
      <c r="F42">
        <f ca="1"/>
        <v>1</v>
      </c>
      <c r="G42">
        <f ca="1"/>
        <v>1</v>
      </c>
      <c r="H42">
        <f ca="1"/>
        <v>0</v>
      </c>
      <c r="I42">
        <f ca="1"/>
        <v>0</v>
      </c>
      <c r="J42">
        <f ca="1"/>
        <v>0</v>
      </c>
      <c r="K42">
        <f ca="1"/>
        <v>1</v>
      </c>
      <c r="L42">
        <f ca="1"/>
        <v>1</v>
      </c>
    </row>
    <row r="43" spans="1:12" x14ac:dyDescent="0.3">
      <c r="A43">
        <f ca="1"/>
        <v>827657991</v>
      </c>
      <c r="B43">
        <f ca="1"/>
        <v>11120</v>
      </c>
      <c r="C43">
        <f ca="1"/>
        <v>0</v>
      </c>
      <c r="D43">
        <f ca="1"/>
        <v>0</v>
      </c>
      <c r="E43">
        <f ca="1"/>
        <v>5131</v>
      </c>
      <c r="F43">
        <f ca="1"/>
        <v>2</v>
      </c>
      <c r="G43">
        <f ca="1"/>
        <v>1</v>
      </c>
      <c r="H43">
        <f ca="1"/>
        <v>0</v>
      </c>
      <c r="I43">
        <f ca="1"/>
        <v>0</v>
      </c>
      <c r="J43">
        <f ca="1"/>
        <v>1</v>
      </c>
      <c r="K43">
        <f ca="1"/>
        <v>0</v>
      </c>
      <c r="L43">
        <f ca="1"/>
        <v>1</v>
      </c>
    </row>
    <row r="44" spans="1:12" x14ac:dyDescent="0.3">
      <c r="A44">
        <f ca="1"/>
        <v>408534839</v>
      </c>
      <c r="B44">
        <f ca="1"/>
        <v>11120</v>
      </c>
      <c r="C44">
        <f ca="1"/>
        <v>0</v>
      </c>
      <c r="D44">
        <f ca="1"/>
        <v>0</v>
      </c>
      <c r="E44">
        <f ca="1"/>
        <v>5131</v>
      </c>
      <c r="F44">
        <f ca="1"/>
        <v>1</v>
      </c>
      <c r="G44">
        <f ca="1"/>
        <v>1</v>
      </c>
      <c r="H44">
        <f ca="1"/>
        <v>0</v>
      </c>
      <c r="I44">
        <f ca="1"/>
        <v>1</v>
      </c>
      <c r="J44">
        <f ca="1"/>
        <v>0</v>
      </c>
      <c r="K44">
        <f ca="1"/>
        <v>0</v>
      </c>
      <c r="L44">
        <f ca="1"/>
        <v>1</v>
      </c>
    </row>
    <row r="45" spans="1:12" x14ac:dyDescent="0.3">
      <c r="A45">
        <f ca="1"/>
        <v>408241449</v>
      </c>
      <c r="B45">
        <f ca="1"/>
        <v>11120</v>
      </c>
      <c r="C45">
        <f ca="1"/>
        <v>10</v>
      </c>
      <c r="D45">
        <f ca="1"/>
        <v>0</v>
      </c>
      <c r="E45">
        <f ca="1"/>
        <v>5131</v>
      </c>
      <c r="F45">
        <f ca="1"/>
        <v>2</v>
      </c>
      <c r="G45">
        <f ca="1"/>
        <v>1</v>
      </c>
      <c r="H45">
        <f ca="1"/>
        <v>0</v>
      </c>
      <c r="I45">
        <f ca="1"/>
        <v>1</v>
      </c>
      <c r="J45">
        <f ca="1"/>
        <v>1</v>
      </c>
      <c r="K45">
        <f ca="1"/>
        <v>0</v>
      </c>
      <c r="L45">
        <f ca="1"/>
        <v>1</v>
      </c>
    </row>
    <row r="46" spans="1:12" x14ac:dyDescent="0.3">
      <c r="A46">
        <f ca="1"/>
        <v>926782814</v>
      </c>
      <c r="B46">
        <f ca="1"/>
        <v>11120</v>
      </c>
      <c r="C46">
        <f ca="1"/>
        <v>10</v>
      </c>
      <c r="D46">
        <f ca="1"/>
        <v>0</v>
      </c>
      <c r="E46">
        <f ca="1"/>
        <v>5131</v>
      </c>
      <c r="F46">
        <f ca="1"/>
        <v>1</v>
      </c>
      <c r="G46">
        <f ca="1"/>
        <v>1</v>
      </c>
      <c r="H46">
        <f ca="1"/>
        <v>0</v>
      </c>
      <c r="I46">
        <f ca="1"/>
        <v>0</v>
      </c>
      <c r="J46">
        <f ca="1"/>
        <v>0</v>
      </c>
      <c r="K46">
        <f ca="1"/>
        <v>0</v>
      </c>
      <c r="L46">
        <f ca="1"/>
        <v>1</v>
      </c>
    </row>
    <row r="47" spans="1:12" x14ac:dyDescent="0.3">
      <c r="A47">
        <f ca="1"/>
        <v>170486867</v>
      </c>
      <c r="B47">
        <f ca="1"/>
        <v>11120</v>
      </c>
      <c r="C47">
        <f ca="1"/>
        <v>11</v>
      </c>
      <c r="D47">
        <f ca="1"/>
        <v>0</v>
      </c>
      <c r="E47">
        <f ca="1"/>
        <v>1120</v>
      </c>
      <c r="F47">
        <f ca="1"/>
        <v>1</v>
      </c>
      <c r="G47">
        <f ca="1"/>
        <v>1</v>
      </c>
      <c r="H47">
        <f ca="1"/>
        <v>0</v>
      </c>
      <c r="I47">
        <f ca="1"/>
        <v>0</v>
      </c>
      <c r="J47">
        <f ca="1"/>
        <v>0</v>
      </c>
      <c r="K47">
        <f ca="1"/>
        <v>1</v>
      </c>
      <c r="L47">
        <f ca="1"/>
        <v>1</v>
      </c>
    </row>
    <row r="48" spans="1:12" x14ac:dyDescent="0.3">
      <c r="A48">
        <f ca="1"/>
        <v>505196149</v>
      </c>
      <c r="B48">
        <f ca="1"/>
        <v>11130</v>
      </c>
      <c r="C48">
        <f ca="1"/>
        <v>0</v>
      </c>
      <c r="D48">
        <f ca="1"/>
        <v>0</v>
      </c>
      <c r="E48">
        <f ca="1"/>
        <v>5131</v>
      </c>
      <c r="F48">
        <f ca="1"/>
        <v>2</v>
      </c>
      <c r="G48">
        <f ca="1"/>
        <v>1</v>
      </c>
      <c r="H48">
        <f ca="1"/>
        <v>0</v>
      </c>
      <c r="I48">
        <f ca="1"/>
        <v>0</v>
      </c>
      <c r="J48">
        <f ca="1"/>
        <v>1</v>
      </c>
      <c r="K48">
        <f ca="1"/>
        <v>0</v>
      </c>
      <c r="L48">
        <f ca="1"/>
        <v>1</v>
      </c>
    </row>
    <row r="49" spans="1:12" x14ac:dyDescent="0.3">
      <c r="A49">
        <f ca="1"/>
        <v>192803008</v>
      </c>
      <c r="B49">
        <f ca="1"/>
        <v>11130</v>
      </c>
      <c r="C49">
        <f ca="1"/>
        <v>0</v>
      </c>
      <c r="D49">
        <f ca="1"/>
        <v>0</v>
      </c>
      <c r="E49">
        <f ca="1"/>
        <v>5131</v>
      </c>
      <c r="F49">
        <f ca="1"/>
        <v>1</v>
      </c>
      <c r="G49">
        <f ca="1"/>
        <v>1</v>
      </c>
      <c r="H49">
        <f ca="1"/>
        <v>0</v>
      </c>
      <c r="I49">
        <f ca="1"/>
        <v>1</v>
      </c>
      <c r="J49">
        <f ca="1"/>
        <v>0</v>
      </c>
      <c r="K49">
        <f ca="1"/>
        <v>0</v>
      </c>
      <c r="L49">
        <f ca="1"/>
        <v>1</v>
      </c>
    </row>
    <row r="50" spans="1:12" x14ac:dyDescent="0.3">
      <c r="A50">
        <f ca="1"/>
        <v>47815700</v>
      </c>
      <c r="B50">
        <f ca="1"/>
        <v>11130</v>
      </c>
      <c r="C50">
        <f ca="1"/>
        <v>10</v>
      </c>
      <c r="D50">
        <f ca="1"/>
        <v>0</v>
      </c>
      <c r="E50">
        <f ca="1"/>
        <v>5131</v>
      </c>
      <c r="F50">
        <f ca="1"/>
        <v>2</v>
      </c>
      <c r="G50">
        <f ca="1"/>
        <v>1</v>
      </c>
      <c r="H50">
        <f ca="1"/>
        <v>0</v>
      </c>
      <c r="I50">
        <f ca="1"/>
        <v>1</v>
      </c>
      <c r="J50">
        <f ca="1"/>
        <v>1</v>
      </c>
      <c r="K50">
        <f ca="1"/>
        <v>0</v>
      </c>
      <c r="L50">
        <f ca="1"/>
        <v>1</v>
      </c>
    </row>
    <row r="51" spans="1:12" x14ac:dyDescent="0.3">
      <c r="A51">
        <f ca="1"/>
        <v>490410039</v>
      </c>
      <c r="B51">
        <f ca="1"/>
        <v>11130</v>
      </c>
      <c r="C51">
        <f ca="1"/>
        <v>10</v>
      </c>
      <c r="D51">
        <f ca="1"/>
        <v>0</v>
      </c>
      <c r="E51">
        <f ca="1"/>
        <v>5131</v>
      </c>
      <c r="F51">
        <f ca="1"/>
        <v>1</v>
      </c>
      <c r="G51">
        <f ca="1"/>
        <v>1</v>
      </c>
      <c r="H51">
        <f ca="1"/>
        <v>0</v>
      </c>
      <c r="I51">
        <f ca="1"/>
        <v>0</v>
      </c>
      <c r="J51">
        <f ca="1"/>
        <v>0</v>
      </c>
      <c r="K51">
        <f ca="1"/>
        <v>0</v>
      </c>
      <c r="L51">
        <f ca="1"/>
        <v>1</v>
      </c>
    </row>
    <row r="52" spans="1:12" x14ac:dyDescent="0.3">
      <c r="A52">
        <f ca="1"/>
        <v>430115790</v>
      </c>
      <c r="B52">
        <f ca="1"/>
        <v>11130</v>
      </c>
      <c r="C52">
        <f ca="1"/>
        <v>11</v>
      </c>
      <c r="D52">
        <f ca="1"/>
        <v>0</v>
      </c>
      <c r="E52">
        <f ca="1"/>
        <v>1130</v>
      </c>
      <c r="F52">
        <f ca="1"/>
        <v>1</v>
      </c>
      <c r="G52">
        <f ca="1"/>
        <v>1</v>
      </c>
      <c r="H52">
        <f ca="1"/>
        <v>0</v>
      </c>
      <c r="I52">
        <f ca="1"/>
        <v>0</v>
      </c>
      <c r="J52">
        <f ca="1"/>
        <v>0</v>
      </c>
      <c r="K52">
        <f ca="1"/>
        <v>1</v>
      </c>
      <c r="L52">
        <f ca="1"/>
        <v>1</v>
      </c>
    </row>
    <row r="53" spans="1:12" x14ac:dyDescent="0.3">
      <c r="A53">
        <f ca="1"/>
        <v>852246343</v>
      </c>
      <c r="B53">
        <f ca="1"/>
        <v>11200</v>
      </c>
      <c r="C53">
        <f ca="1"/>
        <v>0</v>
      </c>
      <c r="D53">
        <f ca="1"/>
        <v>0</v>
      </c>
      <c r="E53">
        <f ca="1"/>
        <v>5111</v>
      </c>
      <c r="F53">
        <f ca="1"/>
        <v>2</v>
      </c>
      <c r="G53">
        <f ca="1"/>
        <v>1</v>
      </c>
      <c r="H53">
        <f ca="1"/>
        <v>0</v>
      </c>
      <c r="I53">
        <f ca="1"/>
        <v>0</v>
      </c>
      <c r="J53">
        <f ca="1"/>
        <v>1</v>
      </c>
      <c r="K53">
        <f ca="1"/>
        <v>0</v>
      </c>
      <c r="L53">
        <f ca="1"/>
        <v>1</v>
      </c>
    </row>
    <row r="54" spans="1:12" x14ac:dyDescent="0.3">
      <c r="A54">
        <f ca="1"/>
        <v>663070923</v>
      </c>
      <c r="B54">
        <f ca="1"/>
        <v>11200</v>
      </c>
      <c r="C54">
        <f ca="1"/>
        <v>0</v>
      </c>
      <c r="D54">
        <f ca="1"/>
        <v>0</v>
      </c>
      <c r="E54">
        <f ca="1"/>
        <v>5111</v>
      </c>
      <c r="F54">
        <f ca="1"/>
        <v>1</v>
      </c>
      <c r="G54">
        <f ca="1"/>
        <v>1</v>
      </c>
      <c r="H54">
        <f ca="1"/>
        <v>0</v>
      </c>
      <c r="I54">
        <f ca="1"/>
        <v>1</v>
      </c>
      <c r="J54">
        <f ca="1"/>
        <v>0</v>
      </c>
      <c r="K54">
        <f ca="1"/>
        <v>0</v>
      </c>
      <c r="L54">
        <f ca="1"/>
        <v>1</v>
      </c>
    </row>
    <row r="55" spans="1:12" x14ac:dyDescent="0.3">
      <c r="A55">
        <f ca="1"/>
        <v>52562536</v>
      </c>
      <c r="B55">
        <f ca="1"/>
        <v>11200</v>
      </c>
      <c r="C55">
        <f ca="1"/>
        <v>10</v>
      </c>
      <c r="D55">
        <f ca="1"/>
        <v>0</v>
      </c>
      <c r="E55">
        <f ca="1"/>
        <v>5111</v>
      </c>
      <c r="F55">
        <f ca="1"/>
        <v>2</v>
      </c>
      <c r="G55">
        <f ca="1"/>
        <v>1</v>
      </c>
      <c r="H55">
        <f ca="1"/>
        <v>0</v>
      </c>
      <c r="I55">
        <f ca="1"/>
        <v>1</v>
      </c>
      <c r="J55">
        <f ca="1"/>
        <v>1</v>
      </c>
      <c r="K55">
        <f ca="1"/>
        <v>0</v>
      </c>
      <c r="L55">
        <f ca="1"/>
        <v>1</v>
      </c>
    </row>
    <row r="56" spans="1:12" x14ac:dyDescent="0.3">
      <c r="A56">
        <f ca="1"/>
        <v>101045658</v>
      </c>
      <c r="B56">
        <f ca="1"/>
        <v>11200</v>
      </c>
      <c r="C56">
        <f ca="1"/>
        <v>10</v>
      </c>
      <c r="D56">
        <f ca="1"/>
        <v>0</v>
      </c>
      <c r="E56">
        <f ca="1"/>
        <v>5111</v>
      </c>
      <c r="F56">
        <f ca="1"/>
        <v>1</v>
      </c>
      <c r="G56">
        <f ca="1"/>
        <v>1</v>
      </c>
      <c r="H56">
        <f ca="1"/>
        <v>0</v>
      </c>
      <c r="I56">
        <f ca="1"/>
        <v>0</v>
      </c>
      <c r="J56">
        <f ca="1"/>
        <v>0</v>
      </c>
      <c r="K56">
        <f ca="1"/>
        <v>0</v>
      </c>
      <c r="L56">
        <f ca="1"/>
        <v>1</v>
      </c>
    </row>
    <row r="57" spans="1:12" x14ac:dyDescent="0.3">
      <c r="A57">
        <f ca="1"/>
        <v>656868278</v>
      </c>
      <c r="B57">
        <f ca="1"/>
        <v>11200</v>
      </c>
      <c r="C57">
        <f ca="1"/>
        <v>11</v>
      </c>
      <c r="D57">
        <f ca="1"/>
        <v>0</v>
      </c>
      <c r="E57">
        <f ca="1"/>
        <v>1200</v>
      </c>
      <c r="F57">
        <f ca="1"/>
        <v>1</v>
      </c>
      <c r="G57">
        <f ca="1"/>
        <v>1</v>
      </c>
      <c r="H57">
        <f ca="1"/>
        <v>0</v>
      </c>
      <c r="I57">
        <f ca="1"/>
        <v>0</v>
      </c>
      <c r="J57">
        <f ca="1"/>
        <v>0</v>
      </c>
      <c r="K57">
        <f ca="1"/>
        <v>1</v>
      </c>
      <c r="L57">
        <f ca="1"/>
        <v>1</v>
      </c>
    </row>
    <row r="58" spans="1:12" x14ac:dyDescent="0.3">
      <c r="A58">
        <f ca="1"/>
        <v>854734765</v>
      </c>
      <c r="B58">
        <f ca="1"/>
        <v>11210</v>
      </c>
      <c r="C58">
        <f ca="1"/>
        <v>0</v>
      </c>
      <c r="D58">
        <f ca="1"/>
        <v>0</v>
      </c>
      <c r="E58">
        <f ca="1"/>
        <v>5111</v>
      </c>
      <c r="F58">
        <f ca="1"/>
        <v>2</v>
      </c>
      <c r="G58">
        <f ca="1"/>
        <v>1</v>
      </c>
      <c r="H58">
        <f ca="1"/>
        <v>0</v>
      </c>
      <c r="I58">
        <f ca="1"/>
        <v>0</v>
      </c>
      <c r="J58">
        <f ca="1"/>
        <v>1</v>
      </c>
      <c r="K58">
        <f ca="1"/>
        <v>0</v>
      </c>
      <c r="L58">
        <f ca="1"/>
        <v>1</v>
      </c>
    </row>
    <row r="59" spans="1:12" x14ac:dyDescent="0.3">
      <c r="A59">
        <f ca="1"/>
        <v>978082233</v>
      </c>
      <c r="B59">
        <f ca="1"/>
        <v>11210</v>
      </c>
      <c r="C59">
        <f ca="1"/>
        <v>0</v>
      </c>
      <c r="D59">
        <f ca="1"/>
        <v>0</v>
      </c>
      <c r="E59">
        <f ca="1"/>
        <v>5111</v>
      </c>
      <c r="F59">
        <f ca="1"/>
        <v>1</v>
      </c>
      <c r="G59">
        <f ca="1"/>
        <v>1</v>
      </c>
      <c r="H59">
        <f ca="1"/>
        <v>0</v>
      </c>
      <c r="I59">
        <f ca="1"/>
        <v>1</v>
      </c>
      <c r="J59">
        <f ca="1"/>
        <v>0</v>
      </c>
      <c r="K59">
        <f ca="1"/>
        <v>0</v>
      </c>
      <c r="L59">
        <f ca="1"/>
        <v>1</v>
      </c>
    </row>
    <row r="60" spans="1:12" x14ac:dyDescent="0.3">
      <c r="A60">
        <f ca="1"/>
        <v>626524707</v>
      </c>
      <c r="B60">
        <f ca="1"/>
        <v>11210</v>
      </c>
      <c r="C60">
        <f ca="1"/>
        <v>10</v>
      </c>
      <c r="D60">
        <f ca="1"/>
        <v>0</v>
      </c>
      <c r="E60">
        <f ca="1"/>
        <v>5111</v>
      </c>
      <c r="F60">
        <f ca="1"/>
        <v>2</v>
      </c>
      <c r="G60">
        <f ca="1"/>
        <v>1</v>
      </c>
      <c r="H60">
        <f ca="1"/>
        <v>0</v>
      </c>
      <c r="I60">
        <f ca="1"/>
        <v>1</v>
      </c>
      <c r="J60">
        <f ca="1"/>
        <v>1</v>
      </c>
      <c r="K60">
        <f ca="1"/>
        <v>0</v>
      </c>
      <c r="L60">
        <f ca="1"/>
        <v>1</v>
      </c>
    </row>
    <row r="61" spans="1:12" x14ac:dyDescent="0.3">
      <c r="A61">
        <f ca="1"/>
        <v>462204469</v>
      </c>
      <c r="B61">
        <f ca="1"/>
        <v>11210</v>
      </c>
      <c r="C61">
        <f ca="1"/>
        <v>10</v>
      </c>
      <c r="D61">
        <f ca="1"/>
        <v>0</v>
      </c>
      <c r="E61">
        <f ca="1"/>
        <v>5111</v>
      </c>
      <c r="F61">
        <f ca="1"/>
        <v>1</v>
      </c>
      <c r="G61">
        <f ca="1"/>
        <v>1</v>
      </c>
      <c r="H61">
        <f ca="1"/>
        <v>0</v>
      </c>
      <c r="I61">
        <f ca="1"/>
        <v>0</v>
      </c>
      <c r="J61">
        <f ca="1"/>
        <v>0</v>
      </c>
      <c r="K61">
        <f ca="1"/>
        <v>0</v>
      </c>
      <c r="L61">
        <f ca="1"/>
        <v>1</v>
      </c>
    </row>
    <row r="62" spans="1:12" x14ac:dyDescent="0.3">
      <c r="A62">
        <f ca="1"/>
        <v>9868974</v>
      </c>
      <c r="B62">
        <f ca="1"/>
        <v>11210</v>
      </c>
      <c r="C62">
        <f ca="1"/>
        <v>11</v>
      </c>
      <c r="D62">
        <f ca="1"/>
        <v>0</v>
      </c>
      <c r="E62">
        <f ca="1"/>
        <v>1210</v>
      </c>
      <c r="F62">
        <f ca="1"/>
        <v>1</v>
      </c>
      <c r="G62">
        <f ca="1"/>
        <v>1</v>
      </c>
      <c r="H62">
        <f ca="1"/>
        <v>0</v>
      </c>
      <c r="I62">
        <f ca="1"/>
        <v>0</v>
      </c>
      <c r="J62">
        <f ca="1"/>
        <v>0</v>
      </c>
      <c r="K62">
        <f ca="1"/>
        <v>1</v>
      </c>
      <c r="L62">
        <f ca="1"/>
        <v>1</v>
      </c>
    </row>
    <row r="63" spans="1:12" x14ac:dyDescent="0.3">
      <c r="A63">
        <f ca="1"/>
        <v>224459571</v>
      </c>
      <c r="B63">
        <f ca="1"/>
        <v>11220</v>
      </c>
      <c r="C63">
        <f ca="1"/>
        <v>0</v>
      </c>
      <c r="D63">
        <f ca="1"/>
        <v>0</v>
      </c>
      <c r="E63">
        <f ca="1"/>
        <v>5111</v>
      </c>
      <c r="F63">
        <f ca="1"/>
        <v>2</v>
      </c>
      <c r="G63">
        <f ca="1"/>
        <v>1</v>
      </c>
      <c r="H63">
        <f ca="1"/>
        <v>0</v>
      </c>
      <c r="I63">
        <f ca="1"/>
        <v>0</v>
      </c>
      <c r="J63">
        <f ca="1"/>
        <v>1</v>
      </c>
      <c r="K63">
        <f ca="1"/>
        <v>0</v>
      </c>
      <c r="L63">
        <f ca="1"/>
        <v>1</v>
      </c>
    </row>
    <row r="64" spans="1:12" x14ac:dyDescent="0.3">
      <c r="A64">
        <f ca="1"/>
        <v>650094313</v>
      </c>
      <c r="B64">
        <f ca="1"/>
        <v>11220</v>
      </c>
      <c r="C64">
        <f ca="1"/>
        <v>0</v>
      </c>
      <c r="D64">
        <f ca="1"/>
        <v>0</v>
      </c>
      <c r="E64">
        <f ca="1"/>
        <v>5111</v>
      </c>
      <c r="F64">
        <f ca="1"/>
        <v>1</v>
      </c>
      <c r="G64">
        <f ca="1"/>
        <v>1</v>
      </c>
      <c r="H64">
        <f ca="1"/>
        <v>0</v>
      </c>
      <c r="I64">
        <f ca="1"/>
        <v>1</v>
      </c>
      <c r="J64">
        <f ca="1"/>
        <v>0</v>
      </c>
      <c r="K64">
        <f ca="1"/>
        <v>0</v>
      </c>
      <c r="L64">
        <f ca="1"/>
        <v>1</v>
      </c>
    </row>
    <row r="65" spans="1:12" x14ac:dyDescent="0.3">
      <c r="A65">
        <f ca="1"/>
        <v>822063527</v>
      </c>
      <c r="B65">
        <f ca="1"/>
        <v>11220</v>
      </c>
      <c r="C65">
        <f ca="1"/>
        <v>10</v>
      </c>
      <c r="D65">
        <f ca="1"/>
        <v>0</v>
      </c>
      <c r="E65">
        <f ca="1"/>
        <v>5111</v>
      </c>
      <c r="F65">
        <f ca="1"/>
        <v>2</v>
      </c>
      <c r="G65">
        <f ca="1"/>
        <v>1</v>
      </c>
      <c r="H65">
        <f ca="1"/>
        <v>0</v>
      </c>
      <c r="I65">
        <f ca="1"/>
        <v>1</v>
      </c>
      <c r="J65">
        <f ca="1"/>
        <v>1</v>
      </c>
      <c r="K65">
        <f ca="1"/>
        <v>0</v>
      </c>
      <c r="L65">
        <f ca="1"/>
        <v>1</v>
      </c>
    </row>
    <row r="66" spans="1:12" x14ac:dyDescent="0.3">
      <c r="A66">
        <f ca="1"/>
        <v>584842685</v>
      </c>
      <c r="B66">
        <f ca="1"/>
        <v>11220</v>
      </c>
      <c r="C66">
        <f ca="1"/>
        <v>10</v>
      </c>
      <c r="D66">
        <f ca="1"/>
        <v>0</v>
      </c>
      <c r="E66">
        <f ca="1"/>
        <v>5111</v>
      </c>
      <c r="F66">
        <f ca="1"/>
        <v>1</v>
      </c>
      <c r="G66">
        <f ca="1"/>
        <v>1</v>
      </c>
      <c r="H66">
        <f ca="1"/>
        <v>0</v>
      </c>
      <c r="I66">
        <f ca="1"/>
        <v>0</v>
      </c>
      <c r="J66">
        <f ca="1"/>
        <v>0</v>
      </c>
      <c r="K66">
        <f ca="1"/>
        <v>0</v>
      </c>
      <c r="L66">
        <f ca="1"/>
        <v>1</v>
      </c>
    </row>
    <row r="67" spans="1:12" x14ac:dyDescent="0.3">
      <c r="A67">
        <f ca="1"/>
        <v>423684959</v>
      </c>
      <c r="B67">
        <f ca="1"/>
        <v>11220</v>
      </c>
      <c r="C67">
        <f ca="1"/>
        <v>11</v>
      </c>
      <c r="D67">
        <f ca="1"/>
        <v>0</v>
      </c>
      <c r="E67">
        <f ca="1"/>
        <v>1220</v>
      </c>
      <c r="F67">
        <f ca="1"/>
        <v>1</v>
      </c>
      <c r="G67">
        <f ca="1"/>
        <v>1</v>
      </c>
      <c r="H67">
        <f ca="1"/>
        <v>0</v>
      </c>
      <c r="I67">
        <f ca="1"/>
        <v>0</v>
      </c>
      <c r="J67">
        <f ca="1"/>
        <v>0</v>
      </c>
      <c r="K67">
        <f ca="1"/>
        <v>1</v>
      </c>
      <c r="L67">
        <f ca="1"/>
        <v>1</v>
      </c>
    </row>
    <row r="68" spans="1:12" x14ac:dyDescent="0.3">
      <c r="A68">
        <f ca="1"/>
        <v>992664586</v>
      </c>
      <c r="B68">
        <f ca="1"/>
        <v>11230</v>
      </c>
      <c r="C68">
        <f ca="1"/>
        <v>0</v>
      </c>
      <c r="D68">
        <f ca="1"/>
        <v>0</v>
      </c>
      <c r="E68">
        <f ca="1"/>
        <v>5111</v>
      </c>
      <c r="F68">
        <f ca="1"/>
        <v>2</v>
      </c>
      <c r="G68">
        <f ca="1"/>
        <v>1</v>
      </c>
      <c r="H68">
        <f ca="1"/>
        <v>0</v>
      </c>
      <c r="I68">
        <f ca="1"/>
        <v>0</v>
      </c>
      <c r="J68">
        <f ca="1"/>
        <v>1</v>
      </c>
      <c r="K68">
        <f ca="1"/>
        <v>0</v>
      </c>
      <c r="L68">
        <f ca="1"/>
        <v>1</v>
      </c>
    </row>
    <row r="69" spans="1:12" x14ac:dyDescent="0.3">
      <c r="A69">
        <f ca="1"/>
        <v>303020338</v>
      </c>
      <c r="B69">
        <f ca="1"/>
        <v>11230</v>
      </c>
      <c r="C69">
        <f ca="1"/>
        <v>0</v>
      </c>
      <c r="D69">
        <f ca="1"/>
        <v>0</v>
      </c>
      <c r="E69">
        <f ca="1"/>
        <v>5111</v>
      </c>
      <c r="F69">
        <f ca="1"/>
        <v>1</v>
      </c>
      <c r="G69">
        <f ca="1"/>
        <v>1</v>
      </c>
      <c r="H69">
        <f ca="1"/>
        <v>0</v>
      </c>
      <c r="I69">
        <f ca="1"/>
        <v>1</v>
      </c>
      <c r="J69">
        <f ca="1"/>
        <v>0</v>
      </c>
      <c r="K69">
        <f ca="1"/>
        <v>0</v>
      </c>
      <c r="L69">
        <f ca="1"/>
        <v>1</v>
      </c>
    </row>
    <row r="70" spans="1:12" x14ac:dyDescent="0.3">
      <c r="A70">
        <f ca="1"/>
        <v>649574531</v>
      </c>
      <c r="B70">
        <f ca="1"/>
        <v>11230</v>
      </c>
      <c r="C70">
        <f ca="1"/>
        <v>10</v>
      </c>
      <c r="D70">
        <f ca="1"/>
        <v>0</v>
      </c>
      <c r="E70">
        <f ca="1"/>
        <v>5111</v>
      </c>
      <c r="F70">
        <f ca="1"/>
        <v>2</v>
      </c>
      <c r="G70">
        <f ca="1"/>
        <v>1</v>
      </c>
      <c r="H70">
        <f ca="1"/>
        <v>0</v>
      </c>
      <c r="I70">
        <f ca="1"/>
        <v>1</v>
      </c>
      <c r="J70">
        <f ca="1"/>
        <v>1</v>
      </c>
      <c r="K70">
        <f ca="1"/>
        <v>0</v>
      </c>
      <c r="L70">
        <f ca="1"/>
        <v>1</v>
      </c>
    </row>
    <row r="71" spans="1:12" x14ac:dyDescent="0.3">
      <c r="A71">
        <f ca="1"/>
        <v>813959150</v>
      </c>
      <c r="B71">
        <f ca="1"/>
        <v>11230</v>
      </c>
      <c r="C71">
        <f ca="1"/>
        <v>10</v>
      </c>
      <c r="D71">
        <f ca="1"/>
        <v>0</v>
      </c>
      <c r="E71">
        <f ca="1"/>
        <v>5111</v>
      </c>
      <c r="F71">
        <f ca="1"/>
        <v>1</v>
      </c>
      <c r="G71">
        <f ca="1"/>
        <v>1</v>
      </c>
      <c r="H71">
        <f ca="1"/>
        <v>0</v>
      </c>
      <c r="I71">
        <f ca="1"/>
        <v>0</v>
      </c>
      <c r="J71">
        <f ca="1"/>
        <v>0</v>
      </c>
      <c r="K71">
        <f ca="1"/>
        <v>0</v>
      </c>
      <c r="L71">
        <f ca="1"/>
        <v>1</v>
      </c>
    </row>
    <row r="72" spans="1:12" x14ac:dyDescent="0.3">
      <c r="A72">
        <f ca="1"/>
        <v>790172845</v>
      </c>
      <c r="B72">
        <f ca="1"/>
        <v>11230</v>
      </c>
      <c r="C72">
        <f ca="1"/>
        <v>11</v>
      </c>
      <c r="D72">
        <f ca="1"/>
        <v>0</v>
      </c>
      <c r="E72">
        <f ca="1"/>
        <v>1230</v>
      </c>
      <c r="F72">
        <f ca="1"/>
        <v>1</v>
      </c>
      <c r="G72">
        <f ca="1"/>
        <v>1</v>
      </c>
      <c r="H72">
        <f ca="1"/>
        <v>0</v>
      </c>
      <c r="I72">
        <f ca="1"/>
        <v>0</v>
      </c>
      <c r="J72">
        <f ca="1"/>
        <v>0</v>
      </c>
      <c r="K72">
        <f ca="1"/>
        <v>1</v>
      </c>
      <c r="L72">
        <f ca="1"/>
        <v>1</v>
      </c>
    </row>
    <row r="73" spans="1:12" x14ac:dyDescent="0.3">
      <c r="A73">
        <f ca="1"/>
        <v>884177179</v>
      </c>
      <c r="B73">
        <f ca="1"/>
        <v>11300</v>
      </c>
      <c r="C73">
        <f ca="1"/>
        <v>0</v>
      </c>
      <c r="D73">
        <f ca="1"/>
        <v>0</v>
      </c>
      <c r="E73">
        <f ca="1"/>
        <v>5111</v>
      </c>
      <c r="F73">
        <f ca="1"/>
        <v>2</v>
      </c>
      <c r="G73">
        <f ca="1"/>
        <v>1</v>
      </c>
      <c r="H73">
        <f ca="1"/>
        <v>0</v>
      </c>
      <c r="I73">
        <f ca="1"/>
        <v>0</v>
      </c>
      <c r="J73">
        <f ca="1"/>
        <v>1</v>
      </c>
      <c r="K73">
        <f ca="1"/>
        <v>0</v>
      </c>
      <c r="L73">
        <f ca="1"/>
        <v>1</v>
      </c>
    </row>
    <row r="74" spans="1:12" x14ac:dyDescent="0.3">
      <c r="A74">
        <f ca="1"/>
        <v>197831185</v>
      </c>
      <c r="B74">
        <f ca="1"/>
        <v>11300</v>
      </c>
      <c r="C74">
        <f ca="1"/>
        <v>0</v>
      </c>
      <c r="D74">
        <f ca="1"/>
        <v>0</v>
      </c>
      <c r="E74">
        <f ca="1"/>
        <v>5111</v>
      </c>
      <c r="F74">
        <f ca="1"/>
        <v>1</v>
      </c>
      <c r="G74">
        <f ca="1"/>
        <v>1</v>
      </c>
      <c r="H74">
        <f ca="1"/>
        <v>0</v>
      </c>
      <c r="I74">
        <f ca="1"/>
        <v>1</v>
      </c>
      <c r="J74">
        <f ca="1"/>
        <v>0</v>
      </c>
      <c r="K74">
        <f ca="1"/>
        <v>0</v>
      </c>
      <c r="L74">
        <f ca="1"/>
        <v>1</v>
      </c>
    </row>
    <row r="75" spans="1:12" x14ac:dyDescent="0.3">
      <c r="A75">
        <f ca="1"/>
        <v>532041050</v>
      </c>
      <c r="B75">
        <f ca="1"/>
        <v>11300</v>
      </c>
      <c r="C75">
        <f ca="1"/>
        <v>10</v>
      </c>
      <c r="D75">
        <f ca="1"/>
        <v>0</v>
      </c>
      <c r="E75">
        <f ca="1"/>
        <v>5111</v>
      </c>
      <c r="F75">
        <f ca="1"/>
        <v>2</v>
      </c>
      <c r="G75">
        <f ca="1"/>
        <v>1</v>
      </c>
      <c r="H75">
        <f ca="1"/>
        <v>0</v>
      </c>
      <c r="I75">
        <f ca="1"/>
        <v>1</v>
      </c>
      <c r="J75">
        <f ca="1"/>
        <v>1</v>
      </c>
      <c r="K75">
        <f ca="1"/>
        <v>0</v>
      </c>
      <c r="L75">
        <f ca="1"/>
        <v>1</v>
      </c>
    </row>
    <row r="76" spans="1:12" x14ac:dyDescent="0.3">
      <c r="A76">
        <f ca="1"/>
        <v>216423933</v>
      </c>
      <c r="B76">
        <f ca="1"/>
        <v>11300</v>
      </c>
      <c r="C76">
        <f ca="1"/>
        <v>10</v>
      </c>
      <c r="D76">
        <f ca="1"/>
        <v>0</v>
      </c>
      <c r="E76">
        <f ca="1"/>
        <v>5111</v>
      </c>
      <c r="F76">
        <f ca="1"/>
        <v>1</v>
      </c>
      <c r="G76">
        <f ca="1"/>
        <v>1</v>
      </c>
      <c r="H76">
        <f ca="1"/>
        <v>0</v>
      </c>
      <c r="I76">
        <f ca="1"/>
        <v>0</v>
      </c>
      <c r="J76">
        <f ca="1"/>
        <v>0</v>
      </c>
      <c r="K76">
        <f ca="1"/>
        <v>0</v>
      </c>
      <c r="L76">
        <f ca="1"/>
        <v>1</v>
      </c>
    </row>
    <row r="77" spans="1:12" x14ac:dyDescent="0.3">
      <c r="A77">
        <f ca="1"/>
        <v>309219897</v>
      </c>
      <c r="B77">
        <f ca="1"/>
        <v>11300</v>
      </c>
      <c r="C77">
        <f ca="1"/>
        <v>11</v>
      </c>
      <c r="D77">
        <f ca="1"/>
        <v>0</v>
      </c>
      <c r="E77">
        <f ca="1"/>
        <v>1300</v>
      </c>
      <c r="F77">
        <f ca="1"/>
        <v>1</v>
      </c>
      <c r="G77">
        <f ca="1"/>
        <v>1</v>
      </c>
      <c r="H77">
        <f ca="1"/>
        <v>0</v>
      </c>
      <c r="I77">
        <f ca="1"/>
        <v>0</v>
      </c>
      <c r="J77">
        <f ca="1"/>
        <v>0</v>
      </c>
      <c r="K77">
        <f ca="1"/>
        <v>1</v>
      </c>
      <c r="L77">
        <f ca="1"/>
        <v>1</v>
      </c>
    </row>
    <row r="78" spans="1:12" x14ac:dyDescent="0.3">
      <c r="A78">
        <f ca="1"/>
        <v>724472245</v>
      </c>
      <c r="B78">
        <f ca="1"/>
        <v>11310</v>
      </c>
      <c r="C78">
        <f ca="1"/>
        <v>0</v>
      </c>
      <c r="D78">
        <f ca="1"/>
        <v>0</v>
      </c>
      <c r="E78">
        <f ca="1"/>
        <v>5111</v>
      </c>
      <c r="F78">
        <f ca="1"/>
        <v>2</v>
      </c>
      <c r="G78">
        <f ca="1"/>
        <v>1</v>
      </c>
      <c r="H78">
        <f ca="1"/>
        <v>0</v>
      </c>
      <c r="I78">
        <f ca="1"/>
        <v>0</v>
      </c>
      <c r="J78">
        <f ca="1"/>
        <v>1</v>
      </c>
      <c r="K78">
        <f ca="1"/>
        <v>0</v>
      </c>
      <c r="L78">
        <f ca="1"/>
        <v>1</v>
      </c>
    </row>
    <row r="79" spans="1:12" x14ac:dyDescent="0.3">
      <c r="A79">
        <f ca="1"/>
        <v>388149250</v>
      </c>
      <c r="B79">
        <f ca="1"/>
        <v>11310</v>
      </c>
      <c r="C79">
        <f ca="1"/>
        <v>0</v>
      </c>
      <c r="D79">
        <f ca="1"/>
        <v>0</v>
      </c>
      <c r="E79">
        <f ca="1"/>
        <v>5111</v>
      </c>
      <c r="F79">
        <f ca="1"/>
        <v>1</v>
      </c>
      <c r="G79">
        <f ca="1"/>
        <v>1</v>
      </c>
      <c r="H79">
        <f ca="1"/>
        <v>0</v>
      </c>
      <c r="I79">
        <f ca="1"/>
        <v>1</v>
      </c>
      <c r="J79">
        <f ca="1"/>
        <v>0</v>
      </c>
      <c r="K79">
        <f ca="1"/>
        <v>0</v>
      </c>
      <c r="L79">
        <f ca="1"/>
        <v>1</v>
      </c>
    </row>
    <row r="80" spans="1:12" x14ac:dyDescent="0.3">
      <c r="A80">
        <f ca="1"/>
        <v>188708864</v>
      </c>
      <c r="B80">
        <f ca="1"/>
        <v>11310</v>
      </c>
      <c r="C80">
        <f ca="1"/>
        <v>10</v>
      </c>
      <c r="D80">
        <f ca="1"/>
        <v>0</v>
      </c>
      <c r="E80">
        <f ca="1"/>
        <v>5111</v>
      </c>
      <c r="F80">
        <f ca="1"/>
        <v>2</v>
      </c>
      <c r="G80">
        <f ca="1"/>
        <v>1</v>
      </c>
      <c r="H80">
        <f ca="1"/>
        <v>0</v>
      </c>
      <c r="I80">
        <f ca="1"/>
        <v>1</v>
      </c>
      <c r="J80">
        <f ca="1"/>
        <v>1</v>
      </c>
      <c r="K80">
        <f ca="1"/>
        <v>0</v>
      </c>
      <c r="L80">
        <f ca="1"/>
        <v>1</v>
      </c>
    </row>
    <row r="81" spans="1:12" x14ac:dyDescent="0.3">
      <c r="A81">
        <f ca="1"/>
        <v>164784770</v>
      </c>
      <c r="B81">
        <f ca="1"/>
        <v>11310</v>
      </c>
      <c r="C81">
        <f ca="1"/>
        <v>10</v>
      </c>
      <c r="D81">
        <f ca="1"/>
        <v>0</v>
      </c>
      <c r="E81">
        <f ca="1"/>
        <v>5111</v>
      </c>
      <c r="F81">
        <f ca="1"/>
        <v>1</v>
      </c>
      <c r="G81">
        <f ca="1"/>
        <v>1</v>
      </c>
      <c r="H81">
        <f ca="1"/>
        <v>0</v>
      </c>
      <c r="I81">
        <f ca="1"/>
        <v>0</v>
      </c>
      <c r="J81">
        <f ca="1"/>
        <v>0</v>
      </c>
      <c r="K81">
        <f ca="1"/>
        <v>0</v>
      </c>
      <c r="L81">
        <f ca="1"/>
        <v>1</v>
      </c>
    </row>
    <row r="82" spans="1:12" x14ac:dyDescent="0.3">
      <c r="A82">
        <f ca="1"/>
        <v>458880108</v>
      </c>
      <c r="B82">
        <f ca="1"/>
        <v>11310</v>
      </c>
      <c r="C82">
        <f ca="1"/>
        <v>11</v>
      </c>
      <c r="D82">
        <f ca="1"/>
        <v>0</v>
      </c>
      <c r="E82">
        <f ca="1"/>
        <v>1310</v>
      </c>
      <c r="F82">
        <f ca="1"/>
        <v>1</v>
      </c>
      <c r="G82">
        <f ca="1"/>
        <v>1</v>
      </c>
      <c r="H82">
        <f ca="1"/>
        <v>0</v>
      </c>
      <c r="I82">
        <f ca="1"/>
        <v>0</v>
      </c>
      <c r="J82">
        <f ca="1"/>
        <v>0</v>
      </c>
      <c r="K82">
        <f ca="1"/>
        <v>1</v>
      </c>
      <c r="L82">
        <f ca="1"/>
        <v>1</v>
      </c>
    </row>
    <row r="83" spans="1:12" x14ac:dyDescent="0.3">
      <c r="A83">
        <f ca="1"/>
        <v>474281825</v>
      </c>
      <c r="B83">
        <f ca="1"/>
        <v>11320</v>
      </c>
      <c r="C83">
        <f ca="1"/>
        <v>0</v>
      </c>
      <c r="D83">
        <f ca="1"/>
        <v>0</v>
      </c>
      <c r="E83">
        <f ca="1"/>
        <v>5111</v>
      </c>
      <c r="F83">
        <f ca="1"/>
        <v>2</v>
      </c>
      <c r="G83">
        <f ca="1"/>
        <v>1</v>
      </c>
      <c r="H83">
        <f ca="1"/>
        <v>0</v>
      </c>
      <c r="I83">
        <f ca="1"/>
        <v>0</v>
      </c>
      <c r="J83">
        <f ca="1"/>
        <v>1</v>
      </c>
      <c r="K83">
        <f ca="1"/>
        <v>0</v>
      </c>
      <c r="L83">
        <f ca="1"/>
        <v>1</v>
      </c>
    </row>
    <row r="84" spans="1:12" x14ac:dyDescent="0.3">
      <c r="A84">
        <f ca="1"/>
        <v>708791534</v>
      </c>
      <c r="B84">
        <f ca="1"/>
        <v>11320</v>
      </c>
      <c r="C84">
        <f ca="1"/>
        <v>0</v>
      </c>
      <c r="D84">
        <f ca="1"/>
        <v>0</v>
      </c>
      <c r="E84">
        <f ca="1"/>
        <v>5111</v>
      </c>
      <c r="F84">
        <f ca="1"/>
        <v>1</v>
      </c>
      <c r="G84">
        <f ca="1"/>
        <v>1</v>
      </c>
      <c r="H84">
        <f ca="1"/>
        <v>0</v>
      </c>
      <c r="I84">
        <f ca="1"/>
        <v>1</v>
      </c>
      <c r="J84">
        <f ca="1"/>
        <v>0</v>
      </c>
      <c r="K84">
        <f ca="1"/>
        <v>0</v>
      </c>
      <c r="L84">
        <f ca="1"/>
        <v>1</v>
      </c>
    </row>
    <row r="85" spans="1:12" x14ac:dyDescent="0.3">
      <c r="A85">
        <f ca="1"/>
        <v>74240204</v>
      </c>
      <c r="B85">
        <f ca="1"/>
        <v>11320</v>
      </c>
      <c r="C85">
        <f ca="1"/>
        <v>10</v>
      </c>
      <c r="D85">
        <f ca="1"/>
        <v>0</v>
      </c>
      <c r="E85">
        <f ca="1"/>
        <v>5111</v>
      </c>
      <c r="F85">
        <f ca="1"/>
        <v>2</v>
      </c>
      <c r="G85">
        <f ca="1"/>
        <v>1</v>
      </c>
      <c r="H85">
        <f ca="1"/>
        <v>0</v>
      </c>
      <c r="I85">
        <f ca="1"/>
        <v>1</v>
      </c>
      <c r="J85">
        <f ca="1"/>
        <v>1</v>
      </c>
      <c r="K85">
        <f ca="1"/>
        <v>0</v>
      </c>
      <c r="L85">
        <f ca="1"/>
        <v>1</v>
      </c>
    </row>
    <row r="86" spans="1:12" x14ac:dyDescent="0.3">
      <c r="A86">
        <f ca="1"/>
        <v>51330353</v>
      </c>
      <c r="B86">
        <f ca="1"/>
        <v>11320</v>
      </c>
      <c r="C86">
        <f ca="1"/>
        <v>10</v>
      </c>
      <c r="D86">
        <f ca="1"/>
        <v>0</v>
      </c>
      <c r="E86">
        <f ca="1"/>
        <v>5111</v>
      </c>
      <c r="F86">
        <f ca="1"/>
        <v>1</v>
      </c>
      <c r="G86">
        <f ca="1"/>
        <v>1</v>
      </c>
      <c r="H86">
        <f ca="1"/>
        <v>0</v>
      </c>
      <c r="I86">
        <f ca="1"/>
        <v>0</v>
      </c>
      <c r="J86">
        <f ca="1"/>
        <v>0</v>
      </c>
      <c r="K86">
        <f ca="1"/>
        <v>0</v>
      </c>
      <c r="L86">
        <f ca="1"/>
        <v>1</v>
      </c>
    </row>
    <row r="87" spans="1:12" x14ac:dyDescent="0.3">
      <c r="A87">
        <f ca="1"/>
        <v>104417400</v>
      </c>
      <c r="B87">
        <f ca="1"/>
        <v>11320</v>
      </c>
      <c r="C87">
        <f ca="1"/>
        <v>11</v>
      </c>
      <c r="D87">
        <f ca="1"/>
        <v>0</v>
      </c>
      <c r="E87">
        <f ca="1"/>
        <v>1320</v>
      </c>
      <c r="F87">
        <f ca="1"/>
        <v>1</v>
      </c>
      <c r="G87">
        <f ca="1"/>
        <v>1</v>
      </c>
      <c r="H87">
        <f ca="1"/>
        <v>0</v>
      </c>
      <c r="I87">
        <f ca="1"/>
        <v>0</v>
      </c>
      <c r="J87">
        <f ca="1"/>
        <v>0</v>
      </c>
      <c r="K87">
        <f ca="1"/>
        <v>1</v>
      </c>
      <c r="L87">
        <f ca="1"/>
        <v>1</v>
      </c>
    </row>
    <row r="88" spans="1:12" x14ac:dyDescent="0.3">
      <c r="A88">
        <f ca="1"/>
        <v>921347736</v>
      </c>
      <c r="B88">
        <f ca="1"/>
        <v>11330</v>
      </c>
      <c r="C88">
        <f ca="1"/>
        <v>0</v>
      </c>
      <c r="D88">
        <f ca="1"/>
        <v>0</v>
      </c>
      <c r="E88">
        <f ca="1"/>
        <v>5111</v>
      </c>
      <c r="F88">
        <f ca="1"/>
        <v>2</v>
      </c>
      <c r="G88">
        <f ca="1"/>
        <v>1</v>
      </c>
      <c r="H88">
        <f ca="1"/>
        <v>0</v>
      </c>
      <c r="I88">
        <f ca="1"/>
        <v>0</v>
      </c>
      <c r="J88">
        <f ca="1"/>
        <v>1</v>
      </c>
      <c r="K88">
        <f ca="1"/>
        <v>0</v>
      </c>
      <c r="L88">
        <f ca="1"/>
        <v>1</v>
      </c>
    </row>
    <row r="89" spans="1:12" x14ac:dyDescent="0.3">
      <c r="A89">
        <f ca="1"/>
        <v>860167176</v>
      </c>
      <c r="B89">
        <f ca="1"/>
        <v>11330</v>
      </c>
      <c r="C89">
        <f ca="1"/>
        <v>0</v>
      </c>
      <c r="D89">
        <f ca="1"/>
        <v>0</v>
      </c>
      <c r="E89">
        <f ca="1"/>
        <v>5111</v>
      </c>
      <c r="F89">
        <f ca="1"/>
        <v>1</v>
      </c>
      <c r="G89">
        <f ca="1"/>
        <v>1</v>
      </c>
      <c r="H89">
        <f ca="1"/>
        <v>0</v>
      </c>
      <c r="I89">
        <f ca="1"/>
        <v>1</v>
      </c>
      <c r="J89">
        <f ca="1"/>
        <v>0</v>
      </c>
      <c r="K89">
        <f ca="1"/>
        <v>0</v>
      </c>
      <c r="L89">
        <f ca="1"/>
        <v>1</v>
      </c>
    </row>
    <row r="90" spans="1:12" x14ac:dyDescent="0.3">
      <c r="A90">
        <f ca="1"/>
        <v>803142461</v>
      </c>
      <c r="B90">
        <f ca="1"/>
        <v>11330</v>
      </c>
      <c r="C90">
        <f ca="1"/>
        <v>10</v>
      </c>
      <c r="D90">
        <f ca="1"/>
        <v>0</v>
      </c>
      <c r="E90">
        <f ca="1"/>
        <v>5111</v>
      </c>
      <c r="F90">
        <f ca="1"/>
        <v>2</v>
      </c>
      <c r="G90">
        <f ca="1"/>
        <v>1</v>
      </c>
      <c r="H90">
        <f ca="1"/>
        <v>0</v>
      </c>
      <c r="I90">
        <f ca="1"/>
        <v>1</v>
      </c>
      <c r="J90">
        <f ca="1"/>
        <v>1</v>
      </c>
      <c r="K90">
        <f ca="1"/>
        <v>0</v>
      </c>
      <c r="L90">
        <f ca="1"/>
        <v>1</v>
      </c>
    </row>
    <row r="91" spans="1:12" x14ac:dyDescent="0.3">
      <c r="A91">
        <f ca="1"/>
        <v>727319768</v>
      </c>
      <c r="B91">
        <f ca="1"/>
        <v>11330</v>
      </c>
      <c r="C91">
        <f ca="1"/>
        <v>10</v>
      </c>
      <c r="D91">
        <f ca="1"/>
        <v>0</v>
      </c>
      <c r="E91">
        <f ca="1"/>
        <v>5111</v>
      </c>
      <c r="F91">
        <f ca="1"/>
        <v>1</v>
      </c>
      <c r="G91">
        <f ca="1"/>
        <v>1</v>
      </c>
      <c r="H91">
        <f ca="1"/>
        <v>0</v>
      </c>
      <c r="I91">
        <f ca="1"/>
        <v>0</v>
      </c>
      <c r="J91">
        <f ca="1"/>
        <v>0</v>
      </c>
      <c r="K91">
        <f ca="1"/>
        <v>0</v>
      </c>
      <c r="L91">
        <f ca="1"/>
        <v>1</v>
      </c>
    </row>
    <row r="92" spans="1:12" x14ac:dyDescent="0.3">
      <c r="A92">
        <f ca="1"/>
        <v>880753463</v>
      </c>
      <c r="B92">
        <f ca="1"/>
        <v>11330</v>
      </c>
      <c r="C92">
        <f ca="1"/>
        <v>11</v>
      </c>
      <c r="D92">
        <f ca="1"/>
        <v>0</v>
      </c>
      <c r="E92">
        <f ca="1"/>
        <v>1330</v>
      </c>
      <c r="F92">
        <f ca="1"/>
        <v>1</v>
      </c>
      <c r="G92">
        <f ca="1"/>
        <v>1</v>
      </c>
      <c r="H92">
        <f ca="1"/>
        <v>0</v>
      </c>
      <c r="I92">
        <f ca="1"/>
        <v>0</v>
      </c>
      <c r="J92">
        <f ca="1"/>
        <v>0</v>
      </c>
      <c r="K92">
        <f ca="1"/>
        <v>1</v>
      </c>
      <c r="L92">
        <f ca="1"/>
        <v>1</v>
      </c>
    </row>
    <row r="93" spans="1:12" x14ac:dyDescent="0.3">
      <c r="A93">
        <f ca="1"/>
        <v>844683208</v>
      </c>
      <c r="B93">
        <f ca="1"/>
        <v>11400</v>
      </c>
      <c r="C93">
        <f ca="1"/>
        <v>0</v>
      </c>
      <c r="D93">
        <f ca="1"/>
        <v>0</v>
      </c>
      <c r="E93">
        <f ca="1"/>
        <v>5111</v>
      </c>
      <c r="F93">
        <f ca="1"/>
        <v>2</v>
      </c>
      <c r="G93">
        <f ca="1"/>
        <v>1</v>
      </c>
      <c r="H93">
        <f ca="1"/>
        <v>0</v>
      </c>
      <c r="I93">
        <f ca="1"/>
        <v>0</v>
      </c>
      <c r="J93">
        <f ca="1"/>
        <v>1</v>
      </c>
      <c r="K93">
        <f ca="1"/>
        <v>0</v>
      </c>
      <c r="L93">
        <f ca="1"/>
        <v>1</v>
      </c>
    </row>
    <row r="94" spans="1:12" x14ac:dyDescent="0.3">
      <c r="A94">
        <f ca="1"/>
        <v>800814202</v>
      </c>
      <c r="B94">
        <f ca="1"/>
        <v>11400</v>
      </c>
      <c r="C94">
        <f ca="1"/>
        <v>0</v>
      </c>
      <c r="D94">
        <f ca="1"/>
        <v>0</v>
      </c>
      <c r="E94">
        <f ca="1"/>
        <v>5111</v>
      </c>
      <c r="F94">
        <f ca="1"/>
        <v>1</v>
      </c>
      <c r="G94">
        <f ca="1"/>
        <v>1</v>
      </c>
      <c r="H94">
        <f ca="1"/>
        <v>0</v>
      </c>
      <c r="I94">
        <f ca="1"/>
        <v>1</v>
      </c>
      <c r="J94">
        <f ca="1"/>
        <v>0</v>
      </c>
      <c r="K94">
        <f ca="1"/>
        <v>0</v>
      </c>
      <c r="L94">
        <f ca="1"/>
        <v>1</v>
      </c>
    </row>
    <row r="95" spans="1:12" x14ac:dyDescent="0.3">
      <c r="A95">
        <f ca="1"/>
        <v>885392240</v>
      </c>
      <c r="B95">
        <f ca="1"/>
        <v>11400</v>
      </c>
      <c r="C95">
        <f ca="1"/>
        <v>10</v>
      </c>
      <c r="D95">
        <f ca="1"/>
        <v>0</v>
      </c>
      <c r="E95">
        <f ca="1"/>
        <v>5111</v>
      </c>
      <c r="F95">
        <f ca="1"/>
        <v>2</v>
      </c>
      <c r="G95">
        <f ca="1"/>
        <v>1</v>
      </c>
      <c r="H95">
        <f ca="1"/>
        <v>0</v>
      </c>
      <c r="I95">
        <f ca="1"/>
        <v>1</v>
      </c>
      <c r="J95">
        <f ca="1"/>
        <v>1</v>
      </c>
      <c r="K95">
        <f ca="1"/>
        <v>0</v>
      </c>
      <c r="L95">
        <f ca="1"/>
        <v>1</v>
      </c>
    </row>
    <row r="96" spans="1:12" x14ac:dyDescent="0.3">
      <c r="A96">
        <f ca="1"/>
        <v>420848258</v>
      </c>
      <c r="B96">
        <f ca="1"/>
        <v>11400</v>
      </c>
      <c r="C96">
        <f ca="1"/>
        <v>10</v>
      </c>
      <c r="D96">
        <f ca="1"/>
        <v>0</v>
      </c>
      <c r="E96">
        <f ca="1"/>
        <v>5111</v>
      </c>
      <c r="F96">
        <f ca="1"/>
        <v>1</v>
      </c>
      <c r="G96">
        <f ca="1"/>
        <v>1</v>
      </c>
      <c r="H96">
        <f ca="1"/>
        <v>0</v>
      </c>
      <c r="I96">
        <f ca="1"/>
        <v>0</v>
      </c>
      <c r="J96">
        <f ca="1"/>
        <v>0</v>
      </c>
      <c r="K96">
        <f ca="1"/>
        <v>0</v>
      </c>
      <c r="L96">
        <f ca="1"/>
        <v>1</v>
      </c>
    </row>
    <row r="97" spans="1:12" x14ac:dyDescent="0.3">
      <c r="A97">
        <f ca="1"/>
        <v>233901046</v>
      </c>
      <c r="B97">
        <f ca="1"/>
        <v>11400</v>
      </c>
      <c r="C97">
        <f ca="1"/>
        <v>11</v>
      </c>
      <c r="D97">
        <f ca="1"/>
        <v>0</v>
      </c>
      <c r="E97">
        <f ca="1"/>
        <v>1400</v>
      </c>
      <c r="F97">
        <f ca="1"/>
        <v>1</v>
      </c>
      <c r="G97">
        <f ca="1"/>
        <v>1</v>
      </c>
      <c r="H97">
        <f ca="1"/>
        <v>0</v>
      </c>
      <c r="I97">
        <f ca="1"/>
        <v>0</v>
      </c>
      <c r="J97">
        <f ca="1"/>
        <v>0</v>
      </c>
      <c r="K97">
        <f ca="1"/>
        <v>1</v>
      </c>
      <c r="L97">
        <f ca="1"/>
        <v>1</v>
      </c>
    </row>
    <row r="98" spans="1:12" x14ac:dyDescent="0.3">
      <c r="A98">
        <f ca="1"/>
        <v>43669190</v>
      </c>
      <c r="B98">
        <f ca="1"/>
        <v>11410</v>
      </c>
      <c r="C98">
        <f ca="1"/>
        <v>0</v>
      </c>
      <c r="D98">
        <f ca="1"/>
        <v>0</v>
      </c>
      <c r="E98">
        <f ca="1"/>
        <v>5111</v>
      </c>
      <c r="F98">
        <f ca="1"/>
        <v>2</v>
      </c>
      <c r="G98">
        <f ca="1"/>
        <v>1</v>
      </c>
      <c r="H98">
        <f ca="1"/>
        <v>0</v>
      </c>
      <c r="I98">
        <f ca="1"/>
        <v>0</v>
      </c>
      <c r="J98">
        <f ca="1"/>
        <v>1</v>
      </c>
      <c r="K98">
        <f ca="1"/>
        <v>0</v>
      </c>
      <c r="L98">
        <f ca="1"/>
        <v>1</v>
      </c>
    </row>
    <row r="99" spans="1:12" x14ac:dyDescent="0.3">
      <c r="A99">
        <f ca="1"/>
        <v>965654846</v>
      </c>
      <c r="B99">
        <f ca="1"/>
        <v>11410</v>
      </c>
      <c r="C99">
        <f ca="1"/>
        <v>0</v>
      </c>
      <c r="D99">
        <f ca="1"/>
        <v>0</v>
      </c>
      <c r="E99">
        <f ca="1"/>
        <v>5111</v>
      </c>
      <c r="F99">
        <f ca="1"/>
        <v>1</v>
      </c>
      <c r="G99">
        <f ca="1"/>
        <v>1</v>
      </c>
      <c r="H99">
        <f ca="1"/>
        <v>0</v>
      </c>
      <c r="I99">
        <f ca="1"/>
        <v>1</v>
      </c>
      <c r="J99">
        <f ca="1"/>
        <v>0</v>
      </c>
      <c r="K99">
        <f ca="1"/>
        <v>0</v>
      </c>
      <c r="L99">
        <f ca="1"/>
        <v>1</v>
      </c>
    </row>
    <row r="100" spans="1:12" x14ac:dyDescent="0.3">
      <c r="A100">
        <f ca="1"/>
        <v>728372810</v>
      </c>
      <c r="B100">
        <f ca="1"/>
        <v>11410</v>
      </c>
      <c r="C100">
        <f ca="1"/>
        <v>10</v>
      </c>
      <c r="D100">
        <f ca="1"/>
        <v>0</v>
      </c>
      <c r="E100">
        <f ca="1"/>
        <v>5111</v>
      </c>
      <c r="F100">
        <f ca="1"/>
        <v>2</v>
      </c>
      <c r="G100">
        <f ca="1"/>
        <v>1</v>
      </c>
      <c r="H100">
        <f ca="1"/>
        <v>0</v>
      </c>
      <c r="I100">
        <f ca="1"/>
        <v>1</v>
      </c>
      <c r="J100">
        <f ca="1"/>
        <v>1</v>
      </c>
      <c r="K100">
        <f ca="1"/>
        <v>0</v>
      </c>
      <c r="L100">
        <f ca="1"/>
        <v>1</v>
      </c>
    </row>
    <row r="101" spans="1:12" x14ac:dyDescent="0.3">
      <c r="A101">
        <f ca="1"/>
        <v>469666079</v>
      </c>
      <c r="B101">
        <f ca="1"/>
        <v>11410</v>
      </c>
      <c r="C101">
        <f ca="1"/>
        <v>10</v>
      </c>
      <c r="D101">
        <f ca="1"/>
        <v>0</v>
      </c>
      <c r="E101">
        <f ca="1"/>
        <v>5111</v>
      </c>
      <c r="F101">
        <f ca="1"/>
        <v>1</v>
      </c>
      <c r="G101">
        <f ca="1"/>
        <v>1</v>
      </c>
      <c r="H101">
        <f ca="1"/>
        <v>0</v>
      </c>
      <c r="I101">
        <f ca="1"/>
        <v>0</v>
      </c>
      <c r="J101">
        <f ca="1"/>
        <v>0</v>
      </c>
      <c r="K101">
        <f ca="1"/>
        <v>0</v>
      </c>
      <c r="L101">
        <f ca="1"/>
        <v>1</v>
      </c>
    </row>
    <row r="102" spans="1:12" x14ac:dyDescent="0.3">
      <c r="A102">
        <f ca="1"/>
        <v>496219477</v>
      </c>
      <c r="B102">
        <f ca="1"/>
        <v>11410</v>
      </c>
      <c r="C102">
        <f ca="1"/>
        <v>11</v>
      </c>
      <c r="D102">
        <f ca="1"/>
        <v>0</v>
      </c>
      <c r="E102">
        <f ca="1"/>
        <v>1410</v>
      </c>
      <c r="F102">
        <f ca="1"/>
        <v>1</v>
      </c>
      <c r="G102">
        <f ca="1"/>
        <v>1</v>
      </c>
      <c r="H102">
        <f ca="1"/>
        <v>0</v>
      </c>
      <c r="I102">
        <f ca="1"/>
        <v>0</v>
      </c>
      <c r="J102">
        <f ca="1"/>
        <v>0</v>
      </c>
      <c r="K102">
        <f ca="1"/>
        <v>1</v>
      </c>
      <c r="L102">
        <f ca="1"/>
        <v>1</v>
      </c>
    </row>
    <row r="103" spans="1:12" x14ac:dyDescent="0.3">
      <c r="A103">
        <f ca="1"/>
        <v>430282732</v>
      </c>
      <c r="B103">
        <f ca="1"/>
        <v>11420</v>
      </c>
      <c r="C103">
        <f ca="1"/>
        <v>0</v>
      </c>
      <c r="D103">
        <f ca="1"/>
        <v>0</v>
      </c>
      <c r="E103">
        <f ca="1"/>
        <v>5111</v>
      </c>
      <c r="F103">
        <f ca="1"/>
        <v>2</v>
      </c>
      <c r="G103">
        <f ca="1"/>
        <v>1</v>
      </c>
      <c r="H103">
        <f ca="1"/>
        <v>0</v>
      </c>
      <c r="I103">
        <f ca="1"/>
        <v>0</v>
      </c>
      <c r="J103">
        <f ca="1"/>
        <v>1</v>
      </c>
      <c r="K103">
        <f ca="1"/>
        <v>0</v>
      </c>
      <c r="L103">
        <f ca="1"/>
        <v>1</v>
      </c>
    </row>
    <row r="104" spans="1:12" x14ac:dyDescent="0.3">
      <c r="A104">
        <f ca="1"/>
        <v>846885520</v>
      </c>
      <c r="B104">
        <f ca="1"/>
        <v>11420</v>
      </c>
      <c r="C104">
        <f ca="1"/>
        <v>0</v>
      </c>
      <c r="D104">
        <f ca="1"/>
        <v>0</v>
      </c>
      <c r="E104">
        <f ca="1"/>
        <v>5111</v>
      </c>
      <c r="F104">
        <f ca="1"/>
        <v>1</v>
      </c>
      <c r="G104">
        <f ca="1"/>
        <v>1</v>
      </c>
      <c r="H104">
        <f ca="1"/>
        <v>0</v>
      </c>
      <c r="I104">
        <f ca="1"/>
        <v>1</v>
      </c>
      <c r="J104">
        <f ca="1"/>
        <v>0</v>
      </c>
      <c r="K104">
        <f ca="1"/>
        <v>0</v>
      </c>
      <c r="L104">
        <f ca="1"/>
        <v>1</v>
      </c>
    </row>
    <row r="105" spans="1:12" x14ac:dyDescent="0.3">
      <c r="A105">
        <f ca="1"/>
        <v>627876434</v>
      </c>
      <c r="B105">
        <f ca="1"/>
        <v>11420</v>
      </c>
      <c r="C105">
        <f ca="1"/>
        <v>10</v>
      </c>
      <c r="D105">
        <f ca="1"/>
        <v>0</v>
      </c>
      <c r="E105">
        <f ca="1"/>
        <v>5111</v>
      </c>
      <c r="F105">
        <f ca="1"/>
        <v>2</v>
      </c>
      <c r="G105">
        <f ca="1"/>
        <v>1</v>
      </c>
      <c r="H105">
        <f ca="1"/>
        <v>0</v>
      </c>
      <c r="I105">
        <f ca="1"/>
        <v>1</v>
      </c>
      <c r="J105">
        <f ca="1"/>
        <v>1</v>
      </c>
      <c r="K105">
        <f ca="1"/>
        <v>0</v>
      </c>
      <c r="L105">
        <f ca="1"/>
        <v>1</v>
      </c>
    </row>
    <row r="106" spans="1:12" x14ac:dyDescent="0.3">
      <c r="A106">
        <f ca="1"/>
        <v>431593917</v>
      </c>
      <c r="B106">
        <f ca="1"/>
        <v>11420</v>
      </c>
      <c r="C106">
        <f ca="1"/>
        <v>10</v>
      </c>
      <c r="D106">
        <f ca="1"/>
        <v>0</v>
      </c>
      <c r="E106">
        <f ca="1"/>
        <v>5111</v>
      </c>
      <c r="F106">
        <f ca="1"/>
        <v>1</v>
      </c>
      <c r="G106">
        <f ca="1"/>
        <v>1</v>
      </c>
      <c r="H106">
        <f ca="1"/>
        <v>0</v>
      </c>
      <c r="I106">
        <f ca="1"/>
        <v>0</v>
      </c>
      <c r="J106">
        <f ca="1"/>
        <v>0</v>
      </c>
      <c r="K106">
        <f ca="1"/>
        <v>0</v>
      </c>
      <c r="L106">
        <f ca="1"/>
        <v>1</v>
      </c>
    </row>
    <row r="107" spans="1:12" x14ac:dyDescent="0.3">
      <c r="A107">
        <f ca="1"/>
        <v>916971343</v>
      </c>
      <c r="B107">
        <f ca="1"/>
        <v>11420</v>
      </c>
      <c r="C107">
        <f ca="1"/>
        <v>11</v>
      </c>
      <c r="D107">
        <f ca="1"/>
        <v>0</v>
      </c>
      <c r="E107">
        <f ca="1"/>
        <v>1420</v>
      </c>
      <c r="F107">
        <f ca="1"/>
        <v>1</v>
      </c>
      <c r="G107">
        <f ca="1"/>
        <v>1</v>
      </c>
      <c r="H107">
        <f ca="1"/>
        <v>0</v>
      </c>
      <c r="I107">
        <f ca="1"/>
        <v>0</v>
      </c>
      <c r="J107">
        <f ca="1"/>
        <v>0</v>
      </c>
      <c r="K107">
        <f ca="1"/>
        <v>1</v>
      </c>
      <c r="L107">
        <f ca="1"/>
        <v>1</v>
      </c>
    </row>
    <row r="108" spans="1:12" x14ac:dyDescent="0.3">
      <c r="A108">
        <f ca="1"/>
        <v>162379995</v>
      </c>
      <c r="B108">
        <f ca="1"/>
        <v>11430</v>
      </c>
      <c r="C108">
        <f ca="1"/>
        <v>0</v>
      </c>
      <c r="D108">
        <f ca="1"/>
        <v>0</v>
      </c>
      <c r="E108">
        <f ca="1"/>
        <v>5111</v>
      </c>
      <c r="F108">
        <f ca="1"/>
        <v>2</v>
      </c>
      <c r="G108">
        <f ca="1"/>
        <v>1</v>
      </c>
      <c r="H108">
        <f ca="1"/>
        <v>0</v>
      </c>
      <c r="I108">
        <f ca="1"/>
        <v>0</v>
      </c>
      <c r="J108">
        <f ca="1"/>
        <v>1</v>
      </c>
      <c r="K108">
        <f ca="1"/>
        <v>0</v>
      </c>
      <c r="L108">
        <f ca="1"/>
        <v>1</v>
      </c>
    </row>
    <row r="109" spans="1:12" x14ac:dyDescent="0.3">
      <c r="A109">
        <f ca="1"/>
        <v>545194204</v>
      </c>
      <c r="B109">
        <f ca="1"/>
        <v>11430</v>
      </c>
      <c r="C109">
        <f ca="1"/>
        <v>0</v>
      </c>
      <c r="D109">
        <f ca="1"/>
        <v>0</v>
      </c>
      <c r="E109">
        <f ca="1"/>
        <v>5111</v>
      </c>
      <c r="F109">
        <f ca="1"/>
        <v>1</v>
      </c>
      <c r="G109">
        <f ca="1"/>
        <v>1</v>
      </c>
      <c r="H109">
        <f ca="1"/>
        <v>0</v>
      </c>
      <c r="I109">
        <f ca="1"/>
        <v>1</v>
      </c>
      <c r="J109">
        <f ca="1"/>
        <v>0</v>
      </c>
      <c r="K109">
        <f ca="1"/>
        <v>0</v>
      </c>
      <c r="L109">
        <f ca="1"/>
        <v>1</v>
      </c>
    </row>
    <row r="110" spans="1:12" x14ac:dyDescent="0.3">
      <c r="A110">
        <f ca="1"/>
        <v>654117169</v>
      </c>
      <c r="B110">
        <f ca="1"/>
        <v>11430</v>
      </c>
      <c r="C110">
        <f ca="1"/>
        <v>10</v>
      </c>
      <c r="D110">
        <f ca="1"/>
        <v>0</v>
      </c>
      <c r="E110">
        <f ca="1"/>
        <v>5111</v>
      </c>
      <c r="F110">
        <f ca="1"/>
        <v>2</v>
      </c>
      <c r="G110">
        <f ca="1"/>
        <v>1</v>
      </c>
      <c r="H110">
        <f ca="1"/>
        <v>0</v>
      </c>
      <c r="I110">
        <f ca="1"/>
        <v>1</v>
      </c>
      <c r="J110">
        <f ca="1"/>
        <v>1</v>
      </c>
      <c r="K110">
        <f ca="1"/>
        <v>0</v>
      </c>
      <c r="L110">
        <f ca="1"/>
        <v>1</v>
      </c>
    </row>
    <row r="111" spans="1:12" x14ac:dyDescent="0.3">
      <c r="A111">
        <f ca="1"/>
        <v>638562709</v>
      </c>
      <c r="B111">
        <f ca="1"/>
        <v>11430</v>
      </c>
      <c r="C111">
        <f ca="1"/>
        <v>10</v>
      </c>
      <c r="D111">
        <f ca="1"/>
        <v>0</v>
      </c>
      <c r="E111">
        <f ca="1"/>
        <v>5111</v>
      </c>
      <c r="F111">
        <f ca="1"/>
        <v>1</v>
      </c>
      <c r="G111">
        <f ca="1"/>
        <v>1</v>
      </c>
      <c r="H111">
        <f ca="1"/>
        <v>0</v>
      </c>
      <c r="I111">
        <f ca="1"/>
        <v>0</v>
      </c>
      <c r="J111">
        <f ca="1"/>
        <v>0</v>
      </c>
      <c r="K111">
        <f ca="1"/>
        <v>0</v>
      </c>
      <c r="L111">
        <f ca="1"/>
        <v>1</v>
      </c>
    </row>
    <row r="112" spans="1:12" x14ac:dyDescent="0.3">
      <c r="A112">
        <f ca="1"/>
        <v>668264168</v>
      </c>
      <c r="B112">
        <f ca="1"/>
        <v>11430</v>
      </c>
      <c r="C112">
        <f ca="1"/>
        <v>11</v>
      </c>
      <c r="D112">
        <f ca="1"/>
        <v>0</v>
      </c>
      <c r="E112">
        <f ca="1"/>
        <v>1430</v>
      </c>
      <c r="F112">
        <f ca="1"/>
        <v>1</v>
      </c>
      <c r="G112">
        <f ca="1"/>
        <v>1</v>
      </c>
      <c r="H112">
        <f ca="1"/>
        <v>0</v>
      </c>
      <c r="I112">
        <f ca="1"/>
        <v>0</v>
      </c>
      <c r="J112">
        <f ca="1"/>
        <v>0</v>
      </c>
      <c r="K112">
        <f ca="1"/>
        <v>1</v>
      </c>
      <c r="L112">
        <f ca="1"/>
        <v>1</v>
      </c>
    </row>
    <row r="113" spans="1:12" x14ac:dyDescent="0.3">
      <c r="A113">
        <f ca="1"/>
        <v>667782727</v>
      </c>
      <c r="B113">
        <f ca="1"/>
        <v>12021</v>
      </c>
      <c r="C113">
        <f ca="1"/>
        <v>0</v>
      </c>
      <c r="D113">
        <f ca="1"/>
        <v>0</v>
      </c>
      <c r="E113">
        <f ca="1"/>
        <v>2011</v>
      </c>
      <c r="F113">
        <f ca="1"/>
        <v>2</v>
      </c>
      <c r="G113">
        <f ca="1"/>
        <v>1</v>
      </c>
      <c r="H113">
        <f ca="1"/>
        <v>0</v>
      </c>
      <c r="I113">
        <f ca="1"/>
        <v>0</v>
      </c>
      <c r="J113">
        <f ca="1"/>
        <v>1</v>
      </c>
      <c r="K113">
        <f ca="1"/>
        <v>0</v>
      </c>
      <c r="L113">
        <f ca="1"/>
        <v>2</v>
      </c>
    </row>
    <row r="114" spans="1:12" x14ac:dyDescent="0.3">
      <c r="A114">
        <f ca="1"/>
        <v>944878536</v>
      </c>
      <c r="B114">
        <f ca="1"/>
        <v>12021</v>
      </c>
      <c r="C114">
        <f ca="1"/>
        <v>0</v>
      </c>
      <c r="D114">
        <f ca="1"/>
        <v>0</v>
      </c>
      <c r="E114">
        <f ca="1"/>
        <v>2021</v>
      </c>
      <c r="F114">
        <f ca="1"/>
        <v>1</v>
      </c>
      <c r="G114">
        <f ca="1"/>
        <v>1</v>
      </c>
      <c r="H114">
        <f ca="1"/>
        <v>0</v>
      </c>
      <c r="I114">
        <f ca="1"/>
        <v>0</v>
      </c>
      <c r="J114">
        <f ca="1"/>
        <v>0</v>
      </c>
      <c r="K114">
        <f ca="1"/>
        <v>0</v>
      </c>
      <c r="L114">
        <f ca="1"/>
        <v>1</v>
      </c>
    </row>
    <row r="115" spans="1:12" x14ac:dyDescent="0.3">
      <c r="A115">
        <f ca="1"/>
        <v>781993657</v>
      </c>
      <c r="B115">
        <f ca="1"/>
        <v>12022</v>
      </c>
      <c r="C115">
        <f ca="1"/>
        <v>0</v>
      </c>
      <c r="D115">
        <f ca="1"/>
        <v>0</v>
      </c>
      <c r="E115">
        <f ca="1"/>
        <v>2011</v>
      </c>
      <c r="F115">
        <f ca="1"/>
        <v>2</v>
      </c>
      <c r="G115">
        <f ca="1"/>
        <v>1</v>
      </c>
      <c r="H115">
        <f ca="1"/>
        <v>0</v>
      </c>
      <c r="I115">
        <f ca="1"/>
        <v>0</v>
      </c>
      <c r="J115">
        <f ca="1"/>
        <v>1</v>
      </c>
      <c r="K115">
        <f ca="1"/>
        <v>0</v>
      </c>
      <c r="L115">
        <f ca="1"/>
        <v>1</v>
      </c>
    </row>
    <row r="116" spans="1:12" x14ac:dyDescent="0.3">
      <c r="A116">
        <f ca="1"/>
        <v>659754955</v>
      </c>
      <c r="B116">
        <f ca="1"/>
        <v>12022</v>
      </c>
      <c r="C116">
        <f ca="1"/>
        <v>0</v>
      </c>
      <c r="D116">
        <f ca="1"/>
        <v>0</v>
      </c>
      <c r="E116">
        <f ca="1"/>
        <v>2012</v>
      </c>
      <c r="F116">
        <f ca="1"/>
        <v>2</v>
      </c>
      <c r="G116">
        <f ca="1"/>
        <v>1</v>
      </c>
      <c r="H116">
        <f ca="1"/>
        <v>0</v>
      </c>
      <c r="I116">
        <f ca="1"/>
        <v>0</v>
      </c>
      <c r="J116">
        <f ca="1"/>
        <v>1</v>
      </c>
      <c r="K116">
        <f ca="1"/>
        <v>0</v>
      </c>
      <c r="L116">
        <f ca="1"/>
        <v>1</v>
      </c>
    </row>
    <row r="117" spans="1:12" x14ac:dyDescent="0.3">
      <c r="A117">
        <f ca="1"/>
        <v>24156535</v>
      </c>
      <c r="B117">
        <f ca="1"/>
        <v>12022</v>
      </c>
      <c r="C117">
        <f ca="1"/>
        <v>0</v>
      </c>
      <c r="D117">
        <f ca="1"/>
        <v>0</v>
      </c>
      <c r="E117">
        <f ca="1"/>
        <v>2022</v>
      </c>
      <c r="F117">
        <f ca="1"/>
        <v>1</v>
      </c>
      <c r="G117">
        <f ca="1"/>
        <v>1</v>
      </c>
      <c r="H117">
        <f ca="1"/>
        <v>0</v>
      </c>
      <c r="I117">
        <f ca="1"/>
        <v>0</v>
      </c>
      <c r="J117">
        <f ca="1"/>
        <v>0</v>
      </c>
      <c r="K117">
        <f ca="1"/>
        <v>0</v>
      </c>
      <c r="L117">
        <f ca="1"/>
        <v>1</v>
      </c>
    </row>
    <row r="118" spans="1:12" x14ac:dyDescent="0.3">
      <c r="A118">
        <f ca="1"/>
        <v>672035871</v>
      </c>
      <c r="B118">
        <f ca="1"/>
        <v>12023</v>
      </c>
      <c r="C118">
        <f ca="1"/>
        <v>0</v>
      </c>
      <c r="D118">
        <f ca="1"/>
        <v>0</v>
      </c>
      <c r="E118">
        <f ca="1"/>
        <v>2011</v>
      </c>
      <c r="F118">
        <f ca="1"/>
        <v>2</v>
      </c>
      <c r="G118">
        <f ca="1"/>
        <v>1</v>
      </c>
      <c r="H118">
        <f ca="1"/>
        <v>0</v>
      </c>
      <c r="I118">
        <f ca="1"/>
        <v>0</v>
      </c>
      <c r="J118">
        <f ca="1"/>
        <v>1</v>
      </c>
      <c r="K118">
        <f ca="1"/>
        <v>0</v>
      </c>
      <c r="L118">
        <f ca="1"/>
        <v>1</v>
      </c>
    </row>
    <row r="119" spans="1:12" x14ac:dyDescent="0.3">
      <c r="A119">
        <f ca="1"/>
        <v>855831102</v>
      </c>
      <c r="B119">
        <f ca="1"/>
        <v>12023</v>
      </c>
      <c r="C119">
        <f ca="1"/>
        <v>0</v>
      </c>
      <c r="D119">
        <f ca="1"/>
        <v>0</v>
      </c>
      <c r="E119">
        <f ca="1"/>
        <v>2012</v>
      </c>
      <c r="F119">
        <f ca="1"/>
        <v>2</v>
      </c>
      <c r="G119">
        <f ca="1"/>
        <v>1</v>
      </c>
      <c r="H119">
        <f ca="1"/>
        <v>0</v>
      </c>
      <c r="I119">
        <f ca="1"/>
        <v>0</v>
      </c>
      <c r="J119">
        <f ca="1"/>
        <v>1</v>
      </c>
      <c r="K119">
        <f ca="1"/>
        <v>0</v>
      </c>
      <c r="L119">
        <f ca="1"/>
        <v>1</v>
      </c>
    </row>
    <row r="120" spans="1:12" x14ac:dyDescent="0.3">
      <c r="A120">
        <f ca="1"/>
        <v>884929133</v>
      </c>
      <c r="B120">
        <f ca="1"/>
        <v>12023</v>
      </c>
      <c r="C120">
        <f ca="1"/>
        <v>0</v>
      </c>
      <c r="D120">
        <f ca="1"/>
        <v>0</v>
      </c>
      <c r="E120">
        <f ca="1"/>
        <v>2013</v>
      </c>
      <c r="F120">
        <f ca="1"/>
        <v>2</v>
      </c>
      <c r="G120">
        <f ca="1"/>
        <v>1</v>
      </c>
      <c r="H120">
        <f ca="1"/>
        <v>0</v>
      </c>
      <c r="I120">
        <f ca="1"/>
        <v>0</v>
      </c>
      <c r="J120">
        <f ca="1"/>
        <v>1</v>
      </c>
      <c r="K120">
        <f ca="1"/>
        <v>0</v>
      </c>
      <c r="L120">
        <f ca="1"/>
        <v>1</v>
      </c>
    </row>
    <row r="121" spans="1:12" x14ac:dyDescent="0.3">
      <c r="A121">
        <f ca="1"/>
        <v>924288661</v>
      </c>
      <c r="B121">
        <f ca="1"/>
        <v>12023</v>
      </c>
      <c r="C121">
        <f ca="1"/>
        <v>0</v>
      </c>
      <c r="D121">
        <f ca="1"/>
        <v>0</v>
      </c>
      <c r="E121">
        <f ca="1"/>
        <v>2023</v>
      </c>
      <c r="F121">
        <f ca="1"/>
        <v>1</v>
      </c>
      <c r="G121">
        <f ca="1"/>
        <v>1</v>
      </c>
      <c r="H121">
        <f ca="1"/>
        <v>0</v>
      </c>
      <c r="I121">
        <f ca="1"/>
        <v>0</v>
      </c>
      <c r="J121">
        <f ca="1"/>
        <v>0</v>
      </c>
      <c r="K121">
        <f ca="1"/>
        <v>0</v>
      </c>
      <c r="L121">
        <f ca="1"/>
        <v>2</v>
      </c>
    </row>
    <row r="122" spans="1:12" x14ac:dyDescent="0.3">
      <c r="A122">
        <f ca="1"/>
        <v>675294167</v>
      </c>
      <c r="B122">
        <f ca="1"/>
        <v>12042</v>
      </c>
      <c r="C122">
        <f ca="1"/>
        <v>0</v>
      </c>
      <c r="D122">
        <f ca="1"/>
        <v>0</v>
      </c>
      <c r="E122">
        <f ca="1"/>
        <v>2032</v>
      </c>
      <c r="F122">
        <f ca="1"/>
        <v>2</v>
      </c>
      <c r="G122">
        <f ca="1"/>
        <v>1</v>
      </c>
      <c r="H122">
        <f ca="1"/>
        <v>0</v>
      </c>
      <c r="I122">
        <f ca="1"/>
        <v>0</v>
      </c>
      <c r="J122">
        <f ca="1"/>
        <v>1</v>
      </c>
      <c r="K122">
        <f ca="1"/>
        <v>0</v>
      </c>
      <c r="L122">
        <f ca="1"/>
        <v>1</v>
      </c>
    </row>
    <row r="123" spans="1:12" x14ac:dyDescent="0.3">
      <c r="A123">
        <f ca="1"/>
        <v>389565551</v>
      </c>
      <c r="B123">
        <f ca="1"/>
        <v>12042</v>
      </c>
      <c r="C123">
        <f ca="1"/>
        <v>0</v>
      </c>
      <c r="D123">
        <f ca="1"/>
        <v>0</v>
      </c>
      <c r="E123">
        <f ca="1"/>
        <v>2041</v>
      </c>
      <c r="F123">
        <f ca="1"/>
        <v>2</v>
      </c>
      <c r="G123">
        <f ca="1"/>
        <v>1</v>
      </c>
      <c r="H123">
        <f ca="1"/>
        <v>0</v>
      </c>
      <c r="I123">
        <f ca="1"/>
        <v>0</v>
      </c>
      <c r="J123">
        <f ca="1"/>
        <v>1</v>
      </c>
      <c r="K123">
        <f ca="1"/>
        <v>0</v>
      </c>
      <c r="L123">
        <f ca="1"/>
        <v>2</v>
      </c>
    </row>
    <row r="124" spans="1:12" x14ac:dyDescent="0.3">
      <c r="A124">
        <f ca="1"/>
        <v>432058667</v>
      </c>
      <c r="B124">
        <f ca="1"/>
        <v>12042</v>
      </c>
      <c r="C124">
        <f ca="1"/>
        <v>0</v>
      </c>
      <c r="D124">
        <f ca="1"/>
        <v>0</v>
      </c>
      <c r="E124">
        <f ca="1"/>
        <v>2042</v>
      </c>
      <c r="F124">
        <f ca="1"/>
        <v>1</v>
      </c>
      <c r="G124">
        <f ca="1"/>
        <v>1</v>
      </c>
      <c r="H124">
        <f ca="1"/>
        <v>0</v>
      </c>
      <c r="I124">
        <f ca="1"/>
        <v>0</v>
      </c>
      <c r="J124">
        <f ca="1"/>
        <v>0</v>
      </c>
      <c r="K124">
        <f ca="1"/>
        <v>0</v>
      </c>
      <c r="L124">
        <f ca="1"/>
        <v>2</v>
      </c>
    </row>
    <row r="125" spans="1:12" x14ac:dyDescent="0.3">
      <c r="A125">
        <f ca="1"/>
        <v>293169115</v>
      </c>
      <c r="B125">
        <f ca="1"/>
        <v>12043</v>
      </c>
      <c r="C125">
        <f ca="1"/>
        <v>0</v>
      </c>
      <c r="D125">
        <f ca="1"/>
        <v>0</v>
      </c>
      <c r="E125">
        <f ca="1"/>
        <v>2033</v>
      </c>
      <c r="F125">
        <f ca="1"/>
        <v>2</v>
      </c>
      <c r="G125">
        <f ca="1"/>
        <v>1</v>
      </c>
      <c r="H125">
        <f ca="1"/>
        <v>0</v>
      </c>
      <c r="I125">
        <f ca="1"/>
        <v>0</v>
      </c>
      <c r="J125">
        <f ca="1"/>
        <v>1</v>
      </c>
      <c r="K125">
        <f ca="1"/>
        <v>0</v>
      </c>
      <c r="L125">
        <f ca="1"/>
        <v>2</v>
      </c>
    </row>
    <row r="126" spans="1:12" x14ac:dyDescent="0.3">
      <c r="A126">
        <f ca="1"/>
        <v>389525435</v>
      </c>
      <c r="B126">
        <f ca="1"/>
        <v>12043</v>
      </c>
      <c r="C126">
        <f ca="1"/>
        <v>0</v>
      </c>
      <c r="D126">
        <f ca="1"/>
        <v>0</v>
      </c>
      <c r="E126">
        <f ca="1"/>
        <v>2042</v>
      </c>
      <c r="F126">
        <f ca="1"/>
        <v>2</v>
      </c>
      <c r="G126">
        <f ca="1"/>
        <v>1</v>
      </c>
      <c r="H126">
        <f ca="1"/>
        <v>0</v>
      </c>
      <c r="I126">
        <f ca="1"/>
        <v>0</v>
      </c>
      <c r="J126">
        <f ca="1"/>
        <v>1</v>
      </c>
      <c r="K126">
        <f ca="1"/>
        <v>0</v>
      </c>
      <c r="L126">
        <f ca="1"/>
        <v>1</v>
      </c>
    </row>
    <row r="127" spans="1:12" x14ac:dyDescent="0.3">
      <c r="A127">
        <f ca="1"/>
        <v>679509628</v>
      </c>
      <c r="B127">
        <f ca="1"/>
        <v>12043</v>
      </c>
      <c r="C127">
        <f ca="1"/>
        <v>0</v>
      </c>
      <c r="D127">
        <f ca="1"/>
        <v>0</v>
      </c>
      <c r="E127">
        <f ca="1"/>
        <v>2043</v>
      </c>
      <c r="F127">
        <f ca="1"/>
        <v>1</v>
      </c>
      <c r="G127">
        <f ca="1"/>
        <v>1</v>
      </c>
      <c r="H127">
        <f ca="1"/>
        <v>0</v>
      </c>
      <c r="I127">
        <f ca="1"/>
        <v>0</v>
      </c>
      <c r="J127">
        <f ca="1"/>
        <v>0</v>
      </c>
      <c r="K127">
        <f ca="1"/>
        <v>0</v>
      </c>
      <c r="L127">
        <f ca="1"/>
        <v>2</v>
      </c>
    </row>
    <row r="128" spans="1:12" x14ac:dyDescent="0.3">
      <c r="A128">
        <f ca="1"/>
        <v>286275582</v>
      </c>
      <c r="B128">
        <f ca="1"/>
        <v>12051</v>
      </c>
      <c r="C128">
        <f ca="1"/>
        <v>0</v>
      </c>
      <c r="D128">
        <f ca="1"/>
        <v>0</v>
      </c>
      <c r="E128">
        <f ca="1"/>
        <v>2031</v>
      </c>
      <c r="F128">
        <f ca="1"/>
        <v>2</v>
      </c>
      <c r="G128">
        <f ca="1"/>
        <v>1</v>
      </c>
      <c r="H128">
        <f ca="1"/>
        <v>0</v>
      </c>
      <c r="I128">
        <f ca="1"/>
        <v>0</v>
      </c>
      <c r="J128">
        <f ca="1"/>
        <v>1</v>
      </c>
      <c r="K128">
        <f ca="1"/>
        <v>0</v>
      </c>
      <c r="L128">
        <f ca="1"/>
        <v>1</v>
      </c>
    </row>
    <row r="129" spans="1:12" x14ac:dyDescent="0.3">
      <c r="A129">
        <f ca="1"/>
        <v>370160460</v>
      </c>
      <c r="B129">
        <f ca="1"/>
        <v>12051</v>
      </c>
      <c r="C129">
        <f ca="1"/>
        <v>0</v>
      </c>
      <c r="D129">
        <f ca="1"/>
        <v>0</v>
      </c>
      <c r="E129">
        <f ca="1"/>
        <v>2041</v>
      </c>
      <c r="F129">
        <f ca="1"/>
        <v>2</v>
      </c>
      <c r="G129">
        <f ca="1"/>
        <v>1</v>
      </c>
      <c r="H129">
        <f ca="1"/>
        <v>0</v>
      </c>
      <c r="I129">
        <f ca="1"/>
        <v>0</v>
      </c>
      <c r="J129">
        <f ca="1"/>
        <v>1</v>
      </c>
      <c r="K129">
        <f ca="1"/>
        <v>0</v>
      </c>
      <c r="L129">
        <f ca="1"/>
        <v>1</v>
      </c>
    </row>
    <row r="130" spans="1:12" x14ac:dyDescent="0.3">
      <c r="A130">
        <f ca="1"/>
        <v>883319124</v>
      </c>
      <c r="B130">
        <f ca="1"/>
        <v>12051</v>
      </c>
      <c r="C130">
        <f ca="1"/>
        <v>0</v>
      </c>
      <c r="D130">
        <f ca="1"/>
        <v>0</v>
      </c>
      <c r="E130">
        <f ca="1"/>
        <v>2051</v>
      </c>
      <c r="F130">
        <f ca="1"/>
        <v>1</v>
      </c>
      <c r="G130">
        <f ca="1"/>
        <v>1</v>
      </c>
      <c r="H130">
        <f ca="1"/>
        <v>0</v>
      </c>
      <c r="I130">
        <f ca="1"/>
        <v>0</v>
      </c>
      <c r="J130">
        <f ca="1"/>
        <v>0</v>
      </c>
      <c r="K130">
        <f ca="1"/>
        <v>0</v>
      </c>
      <c r="L130">
        <f ca="1"/>
        <v>1</v>
      </c>
    </row>
    <row r="131" spans="1:12" x14ac:dyDescent="0.3">
      <c r="A131">
        <f ca="1"/>
        <v>717188794</v>
      </c>
      <c r="B131">
        <f ca="1"/>
        <v>12052</v>
      </c>
      <c r="C131">
        <f ca="1"/>
        <v>0</v>
      </c>
      <c r="D131">
        <f ca="1"/>
        <v>0</v>
      </c>
      <c r="E131">
        <f ca="1"/>
        <v>2031</v>
      </c>
      <c r="F131">
        <f ca="1"/>
        <v>2</v>
      </c>
      <c r="G131">
        <f ca="1"/>
        <v>1</v>
      </c>
      <c r="H131">
        <f ca="1"/>
        <v>0</v>
      </c>
      <c r="I131">
        <f ca="1"/>
        <v>0</v>
      </c>
      <c r="J131">
        <f ca="1"/>
        <v>1</v>
      </c>
      <c r="K131">
        <f ca="1"/>
        <v>0</v>
      </c>
      <c r="L131">
        <f ca="1"/>
        <v>1</v>
      </c>
    </row>
    <row r="132" spans="1:12" x14ac:dyDescent="0.3">
      <c r="A132">
        <f ca="1"/>
        <v>687211475</v>
      </c>
      <c r="B132">
        <f ca="1"/>
        <v>12052</v>
      </c>
      <c r="C132">
        <f ca="1"/>
        <v>0</v>
      </c>
      <c r="D132">
        <f ca="1"/>
        <v>0</v>
      </c>
      <c r="E132">
        <f ca="1"/>
        <v>2041</v>
      </c>
      <c r="F132">
        <f ca="1"/>
        <v>2</v>
      </c>
      <c r="G132">
        <f ca="1"/>
        <v>1</v>
      </c>
      <c r="H132">
        <f ca="1"/>
        <v>0</v>
      </c>
      <c r="I132">
        <f ca="1"/>
        <v>0</v>
      </c>
      <c r="J132">
        <f ca="1"/>
        <v>1</v>
      </c>
      <c r="K132">
        <f ca="1"/>
        <v>0</v>
      </c>
      <c r="L132">
        <f ca="1"/>
        <v>1</v>
      </c>
    </row>
    <row r="133" spans="1:12" x14ac:dyDescent="0.3">
      <c r="A133">
        <f ca="1"/>
        <v>837617991</v>
      </c>
      <c r="B133">
        <f ca="1"/>
        <v>12052</v>
      </c>
      <c r="C133">
        <f ca="1"/>
        <v>0</v>
      </c>
      <c r="D133">
        <f ca="1"/>
        <v>0</v>
      </c>
      <c r="E133">
        <f ca="1"/>
        <v>2042</v>
      </c>
      <c r="F133">
        <f ca="1"/>
        <v>2</v>
      </c>
      <c r="G133">
        <f ca="1"/>
        <v>1</v>
      </c>
      <c r="H133">
        <f ca="1"/>
        <v>0</v>
      </c>
      <c r="I133">
        <f ca="1"/>
        <v>0</v>
      </c>
      <c r="J133">
        <f ca="1"/>
        <v>1</v>
      </c>
      <c r="K133">
        <f ca="1"/>
        <v>0</v>
      </c>
      <c r="L133">
        <f ca="1"/>
        <v>1</v>
      </c>
    </row>
    <row r="134" spans="1:12" x14ac:dyDescent="0.3">
      <c r="A134">
        <f ca="1"/>
        <v>354487589</v>
      </c>
      <c r="B134">
        <f ca="1"/>
        <v>12052</v>
      </c>
      <c r="C134">
        <f ca="1"/>
        <v>0</v>
      </c>
      <c r="D134">
        <f ca="1"/>
        <v>0</v>
      </c>
      <c r="E134">
        <f ca="1"/>
        <v>2052</v>
      </c>
      <c r="F134">
        <f ca="1"/>
        <v>1</v>
      </c>
      <c r="G134">
        <f ca="1"/>
        <v>1</v>
      </c>
      <c r="H134">
        <f ca="1"/>
        <v>0</v>
      </c>
      <c r="I134">
        <f ca="1"/>
        <v>0</v>
      </c>
      <c r="J134">
        <f ca="1"/>
        <v>0</v>
      </c>
      <c r="K134">
        <f ca="1"/>
        <v>0</v>
      </c>
      <c r="L134">
        <f ca="1"/>
        <v>2</v>
      </c>
    </row>
    <row r="135" spans="1:12" x14ac:dyDescent="0.3">
      <c r="A135">
        <f ca="1"/>
        <v>701097295</v>
      </c>
      <c r="B135">
        <f ca="1"/>
        <v>12053</v>
      </c>
      <c r="C135">
        <f ca="1"/>
        <v>0</v>
      </c>
      <c r="D135">
        <f ca="1"/>
        <v>0</v>
      </c>
      <c r="E135">
        <f ca="1"/>
        <v>2031</v>
      </c>
      <c r="F135">
        <f ca="1"/>
        <v>2</v>
      </c>
      <c r="G135">
        <f ca="1"/>
        <v>1</v>
      </c>
      <c r="H135">
        <f ca="1"/>
        <v>0</v>
      </c>
      <c r="I135">
        <f ca="1"/>
        <v>0</v>
      </c>
      <c r="J135">
        <f ca="1"/>
        <v>1</v>
      </c>
      <c r="K135">
        <f ca="1"/>
        <v>0</v>
      </c>
      <c r="L135">
        <f ca="1"/>
        <v>1</v>
      </c>
    </row>
    <row r="136" spans="1:12" x14ac:dyDescent="0.3">
      <c r="A136">
        <f ca="1"/>
        <v>55843938</v>
      </c>
      <c r="B136">
        <f ca="1"/>
        <v>12053</v>
      </c>
      <c r="C136">
        <f ca="1"/>
        <v>0</v>
      </c>
      <c r="D136">
        <f ca="1"/>
        <v>0</v>
      </c>
      <c r="E136">
        <f ca="1"/>
        <v>2042</v>
      </c>
      <c r="F136">
        <f ca="1"/>
        <v>2</v>
      </c>
      <c r="G136">
        <f ca="1"/>
        <v>1</v>
      </c>
      <c r="H136">
        <f ca="1"/>
        <v>0</v>
      </c>
      <c r="I136">
        <f ca="1"/>
        <v>0</v>
      </c>
      <c r="J136">
        <f ca="1"/>
        <v>1</v>
      </c>
      <c r="K136">
        <f ca="1"/>
        <v>0</v>
      </c>
      <c r="L136">
        <f ca="1"/>
        <v>1</v>
      </c>
    </row>
    <row r="137" spans="1:12" x14ac:dyDescent="0.3">
      <c r="A137">
        <f ca="1"/>
        <v>243692977</v>
      </c>
      <c r="B137">
        <f ca="1"/>
        <v>12053</v>
      </c>
      <c r="C137">
        <f ca="1"/>
        <v>0</v>
      </c>
      <c r="D137">
        <f ca="1"/>
        <v>0</v>
      </c>
      <c r="E137">
        <f ca="1"/>
        <v>2043</v>
      </c>
      <c r="F137">
        <f ca="1"/>
        <v>2</v>
      </c>
      <c r="G137">
        <f ca="1"/>
        <v>1</v>
      </c>
      <c r="H137">
        <f ca="1"/>
        <v>0</v>
      </c>
      <c r="I137">
        <f ca="1"/>
        <v>0</v>
      </c>
      <c r="J137">
        <f ca="1"/>
        <v>1</v>
      </c>
      <c r="K137">
        <f ca="1"/>
        <v>0</v>
      </c>
      <c r="L137">
        <f ca="1"/>
        <v>1</v>
      </c>
    </row>
    <row r="138" spans="1:12" x14ac:dyDescent="0.3">
      <c r="A138">
        <f ca="1"/>
        <v>446235819</v>
      </c>
      <c r="B138">
        <f ca="1"/>
        <v>12053</v>
      </c>
      <c r="C138">
        <f ca="1"/>
        <v>0</v>
      </c>
      <c r="D138">
        <f ca="1"/>
        <v>0</v>
      </c>
      <c r="E138">
        <f ca="1"/>
        <v>2053</v>
      </c>
      <c r="F138">
        <f ca="1"/>
        <v>1</v>
      </c>
      <c r="G138">
        <f ca="1"/>
        <v>1</v>
      </c>
      <c r="H138">
        <f ca="1"/>
        <v>0</v>
      </c>
      <c r="I138">
        <f ca="1"/>
        <v>0</v>
      </c>
      <c r="J138">
        <f ca="1"/>
        <v>0</v>
      </c>
      <c r="K138">
        <f ca="1"/>
        <v>0</v>
      </c>
      <c r="L138">
        <f ca="1"/>
        <v>2</v>
      </c>
    </row>
    <row r="139" spans="1:12" x14ac:dyDescent="0.3">
      <c r="A139">
        <f ca="1"/>
        <v>842989789</v>
      </c>
      <c r="B139">
        <f ca="1"/>
        <v>13001</v>
      </c>
      <c r="C139">
        <f ca="1"/>
        <v>0</v>
      </c>
      <c r="D139">
        <f ca="1"/>
        <v>0</v>
      </c>
      <c r="E139">
        <f ca="1"/>
        <v>2021</v>
      </c>
      <c r="F139">
        <f ca="1"/>
        <v>2</v>
      </c>
      <c r="G139">
        <f ca="1"/>
        <v>1</v>
      </c>
      <c r="H139">
        <f ca="1"/>
        <v>0</v>
      </c>
      <c r="I139">
        <f ca="1"/>
        <v>0</v>
      </c>
      <c r="J139">
        <f ca="1"/>
        <v>1</v>
      </c>
      <c r="K139">
        <f ca="1"/>
        <v>0</v>
      </c>
      <c r="L139">
        <f ca="1"/>
        <v>2</v>
      </c>
    </row>
    <row r="140" spans="1:12" x14ac:dyDescent="0.3">
      <c r="A140">
        <f ca="1"/>
        <v>55346945</v>
      </c>
      <c r="B140">
        <f ca="1"/>
        <v>13001</v>
      </c>
      <c r="C140">
        <f ca="1"/>
        <v>0</v>
      </c>
      <c r="D140">
        <f ca="1"/>
        <v>0</v>
      </c>
      <c r="E140">
        <f ca="1"/>
        <v>3001</v>
      </c>
      <c r="F140">
        <f ca="1"/>
        <v>1</v>
      </c>
      <c r="G140">
        <f ca="1"/>
        <v>1</v>
      </c>
      <c r="H140">
        <f ca="1"/>
        <v>0</v>
      </c>
      <c r="I140">
        <f ca="1"/>
        <v>0</v>
      </c>
      <c r="J140">
        <f ca="1"/>
        <v>0</v>
      </c>
      <c r="K140">
        <f ca="1"/>
        <v>0</v>
      </c>
      <c r="L140">
        <f ca="1"/>
        <v>1</v>
      </c>
    </row>
    <row r="141" spans="1:12" x14ac:dyDescent="0.3">
      <c r="A141">
        <f ca="1"/>
        <v>283171669</v>
      </c>
      <c r="B141">
        <f ca="1"/>
        <v>13011</v>
      </c>
      <c r="C141">
        <f ca="1"/>
        <v>0</v>
      </c>
      <c r="D141">
        <f ca="1"/>
        <v>0</v>
      </c>
      <c r="E141">
        <f ca="1"/>
        <v>2021</v>
      </c>
      <c r="F141">
        <f ca="1"/>
        <v>2</v>
      </c>
      <c r="G141">
        <f ca="1"/>
        <v>1</v>
      </c>
      <c r="H141">
        <f ca="1"/>
        <v>0</v>
      </c>
      <c r="I141">
        <f ca="1"/>
        <v>0</v>
      </c>
      <c r="J141">
        <f ca="1"/>
        <v>1</v>
      </c>
      <c r="K141">
        <f ca="1"/>
        <v>0</v>
      </c>
      <c r="L141">
        <f ca="1"/>
        <v>1</v>
      </c>
    </row>
    <row r="142" spans="1:12" x14ac:dyDescent="0.3">
      <c r="A142">
        <f ca="1"/>
        <v>550592301</v>
      </c>
      <c r="B142">
        <f ca="1"/>
        <v>13011</v>
      </c>
      <c r="C142">
        <f ca="1"/>
        <v>0</v>
      </c>
      <c r="D142">
        <f ca="1"/>
        <v>0</v>
      </c>
      <c r="E142">
        <f ca="1"/>
        <v>3011</v>
      </c>
      <c r="F142">
        <f ca="1"/>
        <v>1</v>
      </c>
      <c r="G142">
        <f ca="1"/>
        <v>1</v>
      </c>
      <c r="H142">
        <f ca="1"/>
        <v>0</v>
      </c>
      <c r="I142">
        <f ca="1"/>
        <v>0</v>
      </c>
      <c r="J142">
        <f ca="1"/>
        <v>0</v>
      </c>
      <c r="K142">
        <f ca="1"/>
        <v>0</v>
      </c>
      <c r="L142">
        <f ca="1"/>
        <v>1</v>
      </c>
    </row>
    <row r="143" spans="1:12" x14ac:dyDescent="0.3">
      <c r="A143">
        <f ca="1"/>
        <v>491430203</v>
      </c>
      <c r="B143">
        <f ca="1"/>
        <v>13021</v>
      </c>
      <c r="C143">
        <f ca="1"/>
        <v>0</v>
      </c>
      <c r="D143">
        <f ca="1"/>
        <v>0</v>
      </c>
      <c r="E143">
        <f ca="1"/>
        <v>2021</v>
      </c>
      <c r="F143">
        <f ca="1"/>
        <v>2</v>
      </c>
      <c r="G143">
        <f ca="1"/>
        <v>1</v>
      </c>
      <c r="H143">
        <f ca="1"/>
        <v>0</v>
      </c>
      <c r="I143">
        <f ca="1"/>
        <v>0</v>
      </c>
      <c r="J143">
        <f ca="1"/>
        <v>1</v>
      </c>
      <c r="K143">
        <f ca="1"/>
        <v>0</v>
      </c>
      <c r="L143">
        <f ca="1"/>
        <v>2</v>
      </c>
    </row>
    <row r="144" spans="1:12" x14ac:dyDescent="0.3">
      <c r="A144">
        <f ca="1"/>
        <v>785115076</v>
      </c>
      <c r="B144">
        <f ca="1"/>
        <v>13021</v>
      </c>
      <c r="C144">
        <f ca="1"/>
        <v>0</v>
      </c>
      <c r="D144">
        <f ca="1"/>
        <v>0</v>
      </c>
      <c r="E144">
        <f ca="1"/>
        <v>3021</v>
      </c>
      <c r="F144">
        <f ca="1"/>
        <v>1</v>
      </c>
      <c r="G144">
        <f ca="1"/>
        <v>1</v>
      </c>
      <c r="H144">
        <f ca="1"/>
        <v>0</v>
      </c>
      <c r="I144">
        <f ca="1"/>
        <v>0</v>
      </c>
      <c r="J144">
        <f ca="1"/>
        <v>0</v>
      </c>
      <c r="K144">
        <f ca="1"/>
        <v>0</v>
      </c>
      <c r="L144">
        <f ca="1"/>
        <v>1</v>
      </c>
    </row>
    <row r="145" spans="1:12" x14ac:dyDescent="0.3">
      <c r="A145">
        <f ca="1"/>
        <v>364753091</v>
      </c>
      <c r="B145">
        <f ca="1"/>
        <v>13031</v>
      </c>
      <c r="C145">
        <f ca="1"/>
        <v>0</v>
      </c>
      <c r="D145">
        <f ca="1"/>
        <v>0</v>
      </c>
      <c r="E145">
        <f ca="1"/>
        <v>2022</v>
      </c>
      <c r="F145">
        <f ca="1"/>
        <v>2</v>
      </c>
      <c r="G145">
        <f ca="1"/>
        <v>1</v>
      </c>
      <c r="H145">
        <f ca="1"/>
        <v>0</v>
      </c>
      <c r="I145">
        <f ca="1"/>
        <v>0</v>
      </c>
      <c r="J145">
        <f ca="1"/>
        <v>1</v>
      </c>
      <c r="K145">
        <f ca="1"/>
        <v>0</v>
      </c>
      <c r="L145">
        <f ca="1"/>
        <v>2</v>
      </c>
    </row>
    <row r="146" spans="1:12" x14ac:dyDescent="0.3">
      <c r="A146">
        <f ca="1"/>
        <v>690601666</v>
      </c>
      <c r="B146">
        <f ca="1"/>
        <v>13031</v>
      </c>
      <c r="C146">
        <f ca="1"/>
        <v>0</v>
      </c>
      <c r="D146">
        <f ca="1"/>
        <v>0</v>
      </c>
      <c r="E146">
        <f ca="1"/>
        <v>3031</v>
      </c>
      <c r="F146">
        <f ca="1"/>
        <v>1</v>
      </c>
      <c r="G146">
        <f ca="1"/>
        <v>1</v>
      </c>
      <c r="H146">
        <f ca="1"/>
        <v>0</v>
      </c>
      <c r="I146">
        <f ca="1"/>
        <v>0</v>
      </c>
      <c r="J146">
        <f ca="1"/>
        <v>0</v>
      </c>
      <c r="K146">
        <f ca="1"/>
        <v>0</v>
      </c>
      <c r="L146">
        <f ca="1"/>
        <v>1</v>
      </c>
    </row>
    <row r="147" spans="1:12" x14ac:dyDescent="0.3">
      <c r="A147">
        <f ca="1"/>
        <v>794856414</v>
      </c>
      <c r="B147">
        <f ca="1"/>
        <v>13101</v>
      </c>
      <c r="C147">
        <f ca="1"/>
        <v>0</v>
      </c>
      <c r="D147">
        <f ca="1"/>
        <v>0</v>
      </c>
      <c r="E147">
        <f ca="1"/>
        <v>2022</v>
      </c>
      <c r="F147">
        <f ca="1"/>
        <v>2</v>
      </c>
      <c r="G147">
        <f ca="1"/>
        <v>1</v>
      </c>
      <c r="H147">
        <f ca="1"/>
        <v>0</v>
      </c>
      <c r="I147">
        <f ca="1"/>
        <v>0</v>
      </c>
      <c r="J147">
        <f ca="1"/>
        <v>1</v>
      </c>
      <c r="K147">
        <f ca="1"/>
        <v>0</v>
      </c>
      <c r="L147">
        <f ca="1"/>
        <v>2</v>
      </c>
    </row>
    <row r="148" spans="1:12" x14ac:dyDescent="0.3">
      <c r="A148">
        <f ca="1"/>
        <v>284957828</v>
      </c>
      <c r="B148">
        <f ca="1"/>
        <v>13101</v>
      </c>
      <c r="C148">
        <f ca="1"/>
        <v>0</v>
      </c>
      <c r="D148">
        <f ca="1"/>
        <v>0</v>
      </c>
      <c r="E148">
        <f ca="1"/>
        <v>3101</v>
      </c>
      <c r="F148">
        <f ca="1"/>
        <v>1</v>
      </c>
      <c r="G148">
        <f ca="1"/>
        <v>1</v>
      </c>
      <c r="H148">
        <f ca="1"/>
        <v>0</v>
      </c>
      <c r="I148">
        <f ca="1"/>
        <v>0</v>
      </c>
      <c r="J148">
        <f ca="1"/>
        <v>0</v>
      </c>
      <c r="K148">
        <f ca="1"/>
        <v>0</v>
      </c>
      <c r="L148">
        <f ca="1"/>
        <v>1</v>
      </c>
    </row>
    <row r="149" spans="1:12" x14ac:dyDescent="0.3">
      <c r="A149">
        <f ca="1"/>
        <v>689721002</v>
      </c>
      <c r="B149">
        <f ca="1"/>
        <v>13111</v>
      </c>
      <c r="C149">
        <f ca="1"/>
        <v>0</v>
      </c>
      <c r="D149">
        <f ca="1"/>
        <v>0</v>
      </c>
      <c r="E149">
        <f ca="1"/>
        <v>2021</v>
      </c>
      <c r="F149">
        <f ca="1"/>
        <v>2</v>
      </c>
      <c r="G149">
        <f ca="1"/>
        <v>1</v>
      </c>
      <c r="H149">
        <f ca="1"/>
        <v>0</v>
      </c>
      <c r="I149">
        <f ca="1"/>
        <v>0</v>
      </c>
      <c r="J149">
        <f ca="1"/>
        <v>1</v>
      </c>
      <c r="K149">
        <f ca="1"/>
        <v>0</v>
      </c>
      <c r="L149">
        <f ca="1"/>
        <v>2</v>
      </c>
    </row>
    <row r="150" spans="1:12" x14ac:dyDescent="0.3">
      <c r="A150">
        <f ca="1"/>
        <v>597279272</v>
      </c>
      <c r="B150">
        <f ca="1"/>
        <v>13111</v>
      </c>
      <c r="C150">
        <f ca="1"/>
        <v>0</v>
      </c>
      <c r="D150">
        <f ca="1"/>
        <v>0</v>
      </c>
      <c r="E150">
        <f ca="1"/>
        <v>3111</v>
      </c>
      <c r="F150">
        <f ca="1"/>
        <v>1</v>
      </c>
      <c r="G150">
        <f ca="1"/>
        <v>1</v>
      </c>
      <c r="H150">
        <f ca="1"/>
        <v>0</v>
      </c>
      <c r="I150">
        <f ca="1"/>
        <v>0</v>
      </c>
      <c r="J150">
        <f ca="1"/>
        <v>0</v>
      </c>
      <c r="K150">
        <f ca="1"/>
        <v>0</v>
      </c>
      <c r="L150">
        <f ca="1"/>
        <v>1</v>
      </c>
    </row>
    <row r="151" spans="1:12" x14ac:dyDescent="0.3">
      <c r="A151">
        <f ca="1"/>
        <v>122261971</v>
      </c>
      <c r="B151">
        <f ca="1"/>
        <v>13121</v>
      </c>
      <c r="C151">
        <f ca="1"/>
        <v>0</v>
      </c>
      <c r="D151">
        <f ca="1"/>
        <v>0</v>
      </c>
      <c r="E151">
        <f ca="1"/>
        <v>2021</v>
      </c>
      <c r="F151">
        <f ca="1"/>
        <v>2</v>
      </c>
      <c r="G151">
        <f ca="1"/>
        <v>1</v>
      </c>
      <c r="H151">
        <f ca="1"/>
        <v>0</v>
      </c>
      <c r="I151">
        <f ca="1"/>
        <v>0</v>
      </c>
      <c r="J151">
        <f ca="1"/>
        <v>1</v>
      </c>
      <c r="K151">
        <f ca="1"/>
        <v>0</v>
      </c>
      <c r="L151">
        <f ca="1"/>
        <v>2</v>
      </c>
    </row>
    <row r="152" spans="1:12" x14ac:dyDescent="0.3">
      <c r="A152">
        <f ca="1"/>
        <v>889736002</v>
      </c>
      <c r="B152">
        <f ca="1"/>
        <v>13121</v>
      </c>
      <c r="C152">
        <f ca="1"/>
        <v>0</v>
      </c>
      <c r="D152">
        <f ca="1"/>
        <v>0</v>
      </c>
      <c r="E152">
        <f ca="1"/>
        <v>3121</v>
      </c>
      <c r="F152">
        <f ca="1"/>
        <v>1</v>
      </c>
      <c r="G152">
        <f ca="1"/>
        <v>1</v>
      </c>
      <c r="H152">
        <f ca="1"/>
        <v>0</v>
      </c>
      <c r="I152">
        <f ca="1"/>
        <v>0</v>
      </c>
      <c r="J152">
        <f ca="1"/>
        <v>0</v>
      </c>
      <c r="K152">
        <f ca="1"/>
        <v>0</v>
      </c>
      <c r="L152">
        <f ca="1"/>
        <v>1</v>
      </c>
    </row>
    <row r="153" spans="1:12" x14ac:dyDescent="0.3">
      <c r="A153">
        <f ca="1"/>
        <v>447258851</v>
      </c>
      <c r="B153">
        <f ca="1"/>
        <v>13141</v>
      </c>
      <c r="C153">
        <f ca="1"/>
        <v>0</v>
      </c>
      <c r="D153">
        <f ca="1"/>
        <v>0</v>
      </c>
      <c r="E153">
        <f ca="1"/>
        <v>2051</v>
      </c>
      <c r="F153">
        <f ca="1"/>
        <v>2</v>
      </c>
      <c r="G153">
        <f ca="1"/>
        <v>1</v>
      </c>
      <c r="H153">
        <f ca="1"/>
        <v>0</v>
      </c>
      <c r="I153">
        <f ca="1"/>
        <v>0</v>
      </c>
      <c r="J153">
        <f ca="1"/>
        <v>1</v>
      </c>
      <c r="K153">
        <f ca="1"/>
        <v>0</v>
      </c>
      <c r="L153">
        <f ca="1"/>
        <v>2</v>
      </c>
    </row>
    <row r="154" spans="1:12" x14ac:dyDescent="0.3">
      <c r="A154">
        <f ca="1"/>
        <v>995865781</v>
      </c>
      <c r="B154">
        <f ca="1"/>
        <v>13141</v>
      </c>
      <c r="C154">
        <f ca="1"/>
        <v>0</v>
      </c>
      <c r="D154">
        <f ca="1"/>
        <v>0</v>
      </c>
      <c r="E154">
        <f ca="1"/>
        <v>3141</v>
      </c>
      <c r="F154">
        <f ca="1"/>
        <v>1</v>
      </c>
      <c r="G154">
        <f ca="1"/>
        <v>1</v>
      </c>
      <c r="H154">
        <f ca="1"/>
        <v>0</v>
      </c>
      <c r="I154">
        <f ca="1"/>
        <v>0</v>
      </c>
      <c r="J154">
        <f ca="1"/>
        <v>0</v>
      </c>
      <c r="K154">
        <f ca="1"/>
        <v>0</v>
      </c>
      <c r="L154">
        <f ca="1"/>
        <v>1</v>
      </c>
    </row>
    <row r="155" spans="1:12" x14ac:dyDescent="0.3">
      <c r="A155">
        <f ca="1"/>
        <v>833797678</v>
      </c>
      <c r="B155">
        <f ca="1"/>
        <v>13201</v>
      </c>
      <c r="C155">
        <f ca="1"/>
        <v>0</v>
      </c>
      <c r="D155">
        <f ca="1"/>
        <v>0</v>
      </c>
      <c r="E155">
        <f ca="1"/>
        <v>2021</v>
      </c>
      <c r="F155">
        <f ca="1"/>
        <v>2</v>
      </c>
      <c r="G155">
        <f ca="1"/>
        <v>1</v>
      </c>
      <c r="H155">
        <f ca="1"/>
        <v>0</v>
      </c>
      <c r="I155">
        <f ca="1"/>
        <v>0</v>
      </c>
      <c r="J155">
        <f ca="1"/>
        <v>1</v>
      </c>
      <c r="K155">
        <f ca="1"/>
        <v>0</v>
      </c>
      <c r="L155">
        <f ca="1"/>
        <v>2</v>
      </c>
    </row>
    <row r="156" spans="1:12" x14ac:dyDescent="0.3">
      <c r="A156">
        <f ca="1"/>
        <v>475971362</v>
      </c>
      <c r="B156">
        <f ca="1"/>
        <v>13201</v>
      </c>
      <c r="C156">
        <f ca="1"/>
        <v>0</v>
      </c>
      <c r="D156">
        <f ca="1"/>
        <v>0</v>
      </c>
      <c r="E156">
        <f ca="1"/>
        <v>3201</v>
      </c>
      <c r="F156">
        <f ca="1"/>
        <v>1</v>
      </c>
      <c r="G156">
        <f ca="1"/>
        <v>1</v>
      </c>
      <c r="H156">
        <f ca="1"/>
        <v>0</v>
      </c>
      <c r="I156">
        <f ca="1"/>
        <v>0</v>
      </c>
      <c r="J156">
        <f ca="1"/>
        <v>0</v>
      </c>
      <c r="K156">
        <f ca="1"/>
        <v>0</v>
      </c>
      <c r="L156">
        <f ca="1"/>
        <v>1</v>
      </c>
    </row>
    <row r="157" spans="1:12" x14ac:dyDescent="0.3">
      <c r="A157">
        <f ca="1"/>
        <v>400336934</v>
      </c>
      <c r="B157">
        <f ca="1"/>
        <v>13211</v>
      </c>
      <c r="C157">
        <f ca="1"/>
        <v>0</v>
      </c>
      <c r="D157">
        <f ca="1"/>
        <v>0</v>
      </c>
      <c r="E157">
        <f ca="1"/>
        <v>2022</v>
      </c>
      <c r="F157">
        <f ca="1"/>
        <v>2</v>
      </c>
      <c r="G157">
        <f ca="1"/>
        <v>1</v>
      </c>
      <c r="H157">
        <f ca="1"/>
        <v>0</v>
      </c>
      <c r="I157">
        <f ca="1"/>
        <v>0</v>
      </c>
      <c r="J157">
        <f ca="1"/>
        <v>1</v>
      </c>
      <c r="K157">
        <f ca="1"/>
        <v>0</v>
      </c>
      <c r="L157">
        <f ca="1"/>
        <v>1</v>
      </c>
    </row>
    <row r="158" spans="1:12" x14ac:dyDescent="0.3">
      <c r="A158">
        <f ca="1"/>
        <v>462768690</v>
      </c>
      <c r="B158">
        <f ca="1"/>
        <v>13211</v>
      </c>
      <c r="C158">
        <f ca="1"/>
        <v>0</v>
      </c>
      <c r="D158">
        <f ca="1"/>
        <v>0</v>
      </c>
      <c r="E158">
        <f ca="1"/>
        <v>3211</v>
      </c>
      <c r="F158">
        <f ca="1"/>
        <v>1</v>
      </c>
      <c r="G158">
        <f ca="1"/>
        <v>1</v>
      </c>
      <c r="H158">
        <f ca="1"/>
        <v>0</v>
      </c>
      <c r="I158">
        <f ca="1"/>
        <v>0</v>
      </c>
      <c r="J158">
        <f ca="1"/>
        <v>0</v>
      </c>
      <c r="K158">
        <f ca="1"/>
        <v>0</v>
      </c>
      <c r="L158">
        <f ca="1"/>
        <v>1</v>
      </c>
    </row>
    <row r="159" spans="1:12" x14ac:dyDescent="0.3">
      <c r="A159">
        <f ca="1"/>
        <v>663492959</v>
      </c>
      <c r="B159">
        <f ca="1"/>
        <v>13221</v>
      </c>
      <c r="C159">
        <f ca="1"/>
        <v>0</v>
      </c>
      <c r="D159">
        <f ca="1"/>
        <v>0</v>
      </c>
      <c r="E159">
        <f ca="1"/>
        <v>2023</v>
      </c>
      <c r="F159">
        <f ca="1"/>
        <v>2</v>
      </c>
      <c r="G159">
        <f ca="1"/>
        <v>1</v>
      </c>
      <c r="H159">
        <f ca="1"/>
        <v>0</v>
      </c>
      <c r="I159">
        <f ca="1"/>
        <v>0</v>
      </c>
      <c r="J159">
        <f ca="1"/>
        <v>1</v>
      </c>
      <c r="K159">
        <f ca="1"/>
        <v>0</v>
      </c>
      <c r="L159">
        <f ca="1"/>
        <v>2</v>
      </c>
    </row>
    <row r="160" spans="1:12" x14ac:dyDescent="0.3">
      <c r="A160">
        <f ca="1"/>
        <v>193682293</v>
      </c>
      <c r="B160">
        <f ca="1"/>
        <v>13221</v>
      </c>
      <c r="C160">
        <f ca="1"/>
        <v>0</v>
      </c>
      <c r="D160">
        <f ca="1"/>
        <v>0</v>
      </c>
      <c r="E160">
        <f ca="1"/>
        <v>3221</v>
      </c>
      <c r="F160">
        <f ca="1"/>
        <v>1</v>
      </c>
      <c r="G160">
        <f ca="1"/>
        <v>1</v>
      </c>
      <c r="H160">
        <f ca="1"/>
        <v>0</v>
      </c>
      <c r="I160">
        <f ca="1"/>
        <v>0</v>
      </c>
      <c r="J160">
        <f ca="1"/>
        <v>0</v>
      </c>
      <c r="K160">
        <f ca="1"/>
        <v>0</v>
      </c>
      <c r="L160">
        <f ca="1"/>
        <v>1</v>
      </c>
    </row>
    <row r="161" spans="1:12" x14ac:dyDescent="0.3">
      <c r="A161">
        <f ca="1"/>
        <v>149034147</v>
      </c>
      <c r="B161">
        <f ca="1"/>
        <v>13301</v>
      </c>
      <c r="C161">
        <f ca="1"/>
        <v>0</v>
      </c>
      <c r="D161">
        <f ca="1"/>
        <v>0</v>
      </c>
      <c r="E161">
        <f ca="1"/>
        <v>2051</v>
      </c>
      <c r="F161">
        <f ca="1"/>
        <v>2</v>
      </c>
      <c r="G161">
        <f ca="1"/>
        <v>1</v>
      </c>
      <c r="H161">
        <f ca="1"/>
        <v>0</v>
      </c>
      <c r="I161">
        <f ca="1"/>
        <v>0</v>
      </c>
      <c r="J161">
        <f ca="1"/>
        <v>1</v>
      </c>
      <c r="K161">
        <f ca="1"/>
        <v>0</v>
      </c>
      <c r="L161">
        <f ca="1"/>
        <v>3</v>
      </c>
    </row>
    <row r="162" spans="1:12" x14ac:dyDescent="0.3">
      <c r="A162">
        <f ca="1"/>
        <v>806194698</v>
      </c>
      <c r="B162">
        <f ca="1"/>
        <v>13301</v>
      </c>
      <c r="C162">
        <f ca="1"/>
        <v>0</v>
      </c>
      <c r="D162">
        <f ca="1"/>
        <v>0</v>
      </c>
      <c r="E162">
        <f ca="1"/>
        <v>3301</v>
      </c>
      <c r="F162">
        <f ca="1"/>
        <v>1</v>
      </c>
      <c r="G162">
        <f ca="1"/>
        <v>1</v>
      </c>
      <c r="H162">
        <f ca="1"/>
        <v>0</v>
      </c>
      <c r="I162">
        <f ca="1"/>
        <v>0</v>
      </c>
      <c r="J162">
        <f ca="1"/>
        <v>0</v>
      </c>
      <c r="K162">
        <f ca="1"/>
        <v>0</v>
      </c>
      <c r="L162">
        <f ca="1"/>
        <v>1</v>
      </c>
    </row>
    <row r="163" spans="1:12" x14ac:dyDescent="0.3">
      <c r="A163">
        <f ca="1"/>
        <v>942762254</v>
      </c>
      <c r="B163">
        <f ca="1"/>
        <v>13311</v>
      </c>
      <c r="C163">
        <f ca="1"/>
        <v>0</v>
      </c>
      <c r="D163">
        <f ca="1"/>
        <v>0</v>
      </c>
      <c r="E163">
        <f ca="1"/>
        <v>2021</v>
      </c>
      <c r="F163">
        <f ca="1"/>
        <v>2</v>
      </c>
      <c r="G163">
        <f ca="1"/>
        <v>1</v>
      </c>
      <c r="H163">
        <f ca="1"/>
        <v>0</v>
      </c>
      <c r="I163">
        <f ca="1"/>
        <v>0</v>
      </c>
      <c r="J163">
        <f ca="1"/>
        <v>1</v>
      </c>
      <c r="K163">
        <f ca="1"/>
        <v>0</v>
      </c>
      <c r="L163">
        <f ca="1"/>
        <v>3</v>
      </c>
    </row>
    <row r="164" spans="1:12" x14ac:dyDescent="0.3">
      <c r="A164">
        <f ca="1"/>
        <v>405698703</v>
      </c>
      <c r="B164">
        <f ca="1"/>
        <v>13311</v>
      </c>
      <c r="C164">
        <f ca="1"/>
        <v>0</v>
      </c>
      <c r="D164">
        <f ca="1"/>
        <v>0</v>
      </c>
      <c r="E164">
        <f ca="1"/>
        <v>3311</v>
      </c>
      <c r="F164">
        <f ca="1"/>
        <v>1</v>
      </c>
      <c r="G164">
        <f ca="1"/>
        <v>1</v>
      </c>
      <c r="H164">
        <f ca="1"/>
        <v>0</v>
      </c>
      <c r="I164">
        <f ca="1"/>
        <v>0</v>
      </c>
      <c r="J164">
        <f ca="1"/>
        <v>0</v>
      </c>
      <c r="K164">
        <f ca="1"/>
        <v>0</v>
      </c>
      <c r="L164">
        <f ca="1"/>
        <v>1</v>
      </c>
    </row>
    <row r="165" spans="1:12" x14ac:dyDescent="0.3">
      <c r="A165">
        <f ca="1"/>
        <v>542471823</v>
      </c>
      <c r="B165">
        <f ca="1"/>
        <v>13321</v>
      </c>
      <c r="C165">
        <f ca="1"/>
        <v>0</v>
      </c>
      <c r="D165">
        <f ca="1"/>
        <v>0</v>
      </c>
      <c r="E165">
        <f ca="1"/>
        <v>2021</v>
      </c>
      <c r="F165">
        <f ca="1"/>
        <v>2</v>
      </c>
      <c r="G165">
        <f ca="1"/>
        <v>1</v>
      </c>
      <c r="H165">
        <f ca="1"/>
        <v>0</v>
      </c>
      <c r="I165">
        <f ca="1"/>
        <v>0</v>
      </c>
      <c r="J165">
        <f ca="1"/>
        <v>1</v>
      </c>
      <c r="K165">
        <f ca="1"/>
        <v>0</v>
      </c>
      <c r="L165">
        <f ca="1"/>
        <v>2</v>
      </c>
    </row>
    <row r="166" spans="1:12" x14ac:dyDescent="0.3">
      <c r="A166">
        <f ca="1"/>
        <v>786950179</v>
      </c>
      <c r="B166">
        <f ca="1"/>
        <v>13321</v>
      </c>
      <c r="C166">
        <f ca="1"/>
        <v>0</v>
      </c>
      <c r="D166">
        <f ca="1"/>
        <v>0</v>
      </c>
      <c r="E166">
        <f ca="1"/>
        <v>2022</v>
      </c>
      <c r="F166">
        <f ca="1"/>
        <v>2</v>
      </c>
      <c r="G166">
        <f ca="1"/>
        <v>1</v>
      </c>
      <c r="H166">
        <f ca="1"/>
        <v>0</v>
      </c>
      <c r="I166">
        <f ca="1"/>
        <v>0</v>
      </c>
      <c r="J166">
        <f ca="1"/>
        <v>1</v>
      </c>
      <c r="K166">
        <f ca="1"/>
        <v>0</v>
      </c>
      <c r="L166">
        <f ca="1"/>
        <v>3</v>
      </c>
    </row>
    <row r="167" spans="1:12" x14ac:dyDescent="0.3">
      <c r="A167">
        <f ca="1"/>
        <v>499443495</v>
      </c>
      <c r="B167">
        <f ca="1"/>
        <v>13321</v>
      </c>
      <c r="C167">
        <f ca="1"/>
        <v>0</v>
      </c>
      <c r="D167">
        <f ca="1"/>
        <v>0</v>
      </c>
      <c r="E167">
        <f ca="1"/>
        <v>3321</v>
      </c>
      <c r="F167">
        <f ca="1"/>
        <v>1</v>
      </c>
      <c r="G167">
        <f ca="1"/>
        <v>1</v>
      </c>
      <c r="H167">
        <f ca="1"/>
        <v>0</v>
      </c>
      <c r="I167">
        <f ca="1"/>
        <v>0</v>
      </c>
      <c r="J167">
        <f ca="1"/>
        <v>0</v>
      </c>
      <c r="K167">
        <f ca="1"/>
        <v>0</v>
      </c>
      <c r="L167">
        <f ca="1"/>
        <v>1</v>
      </c>
    </row>
    <row r="168" spans="1:12" x14ac:dyDescent="0.3">
      <c r="A168">
        <f ca="1"/>
        <v>533296239</v>
      </c>
      <c r="B168">
        <f ca="1"/>
        <v>13331</v>
      </c>
      <c r="C168">
        <f ca="1"/>
        <v>0</v>
      </c>
      <c r="D168">
        <f ca="1"/>
        <v>0</v>
      </c>
      <c r="E168">
        <f ca="1"/>
        <v>2021</v>
      </c>
      <c r="F168">
        <f ca="1"/>
        <v>2</v>
      </c>
      <c r="G168">
        <f ca="1"/>
        <v>1</v>
      </c>
      <c r="H168">
        <f ca="1"/>
        <v>0</v>
      </c>
      <c r="I168">
        <f ca="1"/>
        <v>0</v>
      </c>
      <c r="J168">
        <f ca="1"/>
        <v>1</v>
      </c>
      <c r="K168">
        <f ca="1"/>
        <v>0</v>
      </c>
      <c r="L168">
        <f ca="1"/>
        <v>1</v>
      </c>
    </row>
    <row r="169" spans="1:12" x14ac:dyDescent="0.3">
      <c r="A169">
        <f ca="1"/>
        <v>978424127</v>
      </c>
      <c r="B169">
        <f ca="1"/>
        <v>13331</v>
      </c>
      <c r="C169">
        <f ca="1"/>
        <v>0</v>
      </c>
      <c r="D169">
        <f ca="1"/>
        <v>0</v>
      </c>
      <c r="E169">
        <f ca="1"/>
        <v>2022</v>
      </c>
      <c r="F169">
        <f ca="1"/>
        <v>2</v>
      </c>
      <c r="G169">
        <f ca="1"/>
        <v>1</v>
      </c>
      <c r="H169">
        <f ca="1"/>
        <v>0</v>
      </c>
      <c r="I169">
        <f ca="1"/>
        <v>0</v>
      </c>
      <c r="J169">
        <f ca="1"/>
        <v>1</v>
      </c>
      <c r="K169">
        <f ca="1"/>
        <v>0</v>
      </c>
      <c r="L169">
        <f ca="1"/>
        <v>3</v>
      </c>
    </row>
    <row r="170" spans="1:12" x14ac:dyDescent="0.3">
      <c r="A170">
        <f ca="1"/>
        <v>212110422</v>
      </c>
      <c r="B170">
        <f ca="1"/>
        <v>13331</v>
      </c>
      <c r="C170">
        <f ca="1"/>
        <v>0</v>
      </c>
      <c r="D170">
        <f ca="1"/>
        <v>0</v>
      </c>
      <c r="E170">
        <f ca="1"/>
        <v>3331</v>
      </c>
      <c r="F170">
        <f ca="1"/>
        <v>1</v>
      </c>
      <c r="G170">
        <f ca="1"/>
        <v>1</v>
      </c>
      <c r="H170">
        <f ca="1"/>
        <v>0</v>
      </c>
      <c r="I170">
        <f ca="1"/>
        <v>0</v>
      </c>
      <c r="J170">
        <f ca="1"/>
        <v>0</v>
      </c>
      <c r="K170">
        <f ca="1"/>
        <v>0</v>
      </c>
      <c r="L170">
        <f ca="1"/>
        <v>1</v>
      </c>
    </row>
    <row r="171" spans="1:12" x14ac:dyDescent="0.3">
      <c r="A171">
        <f ca="1"/>
        <v>590257870</v>
      </c>
      <c r="B171">
        <f ca="1"/>
        <v>14101</v>
      </c>
      <c r="C171">
        <f ca="1"/>
        <v>0</v>
      </c>
      <c r="D171">
        <f ca="1"/>
        <v>0</v>
      </c>
      <c r="E171">
        <f ca="1"/>
        <v>3011</v>
      </c>
      <c r="F171">
        <f ca="1"/>
        <v>2</v>
      </c>
      <c r="G171">
        <f ca="1"/>
        <v>1</v>
      </c>
      <c r="H171">
        <f ca="1"/>
        <v>0</v>
      </c>
      <c r="I171">
        <f ca="1"/>
        <v>0</v>
      </c>
      <c r="J171">
        <f ca="1"/>
        <v>1</v>
      </c>
      <c r="K171">
        <f ca="1"/>
        <v>0</v>
      </c>
      <c r="L171">
        <f ca="1"/>
        <v>1</v>
      </c>
    </row>
    <row r="172" spans="1:12" x14ac:dyDescent="0.3">
      <c r="A172">
        <f ca="1"/>
        <v>876345556</v>
      </c>
      <c r="B172">
        <f ca="1"/>
        <v>14101</v>
      </c>
      <c r="C172">
        <f ca="1"/>
        <v>0</v>
      </c>
      <c r="D172">
        <f ca="1"/>
        <v>0</v>
      </c>
      <c r="E172">
        <f ca="1"/>
        <v>3121</v>
      </c>
      <c r="F172">
        <f ca="1"/>
        <v>2</v>
      </c>
      <c r="G172">
        <f ca="1"/>
        <v>1</v>
      </c>
      <c r="H172">
        <f ca="1"/>
        <v>0</v>
      </c>
      <c r="I172">
        <f ca="1"/>
        <v>0</v>
      </c>
      <c r="J172">
        <f ca="1"/>
        <v>1</v>
      </c>
      <c r="K172">
        <f ca="1"/>
        <v>0</v>
      </c>
      <c r="L172">
        <f ca="1"/>
        <v>1</v>
      </c>
    </row>
    <row r="173" spans="1:12" x14ac:dyDescent="0.3">
      <c r="A173">
        <f ca="1"/>
        <v>729198711</v>
      </c>
      <c r="B173">
        <f ca="1"/>
        <v>14101</v>
      </c>
      <c r="C173">
        <f ca="1"/>
        <v>0</v>
      </c>
      <c r="D173">
        <f ca="1"/>
        <v>0</v>
      </c>
      <c r="E173">
        <f ca="1"/>
        <v>3141</v>
      </c>
      <c r="F173">
        <f ca="1"/>
        <v>2</v>
      </c>
      <c r="G173">
        <f ca="1"/>
        <v>1</v>
      </c>
      <c r="H173">
        <f ca="1"/>
        <v>0</v>
      </c>
      <c r="I173">
        <f ca="1"/>
        <v>0</v>
      </c>
      <c r="J173">
        <f ca="1"/>
        <v>1</v>
      </c>
      <c r="K173">
        <f ca="1"/>
        <v>0</v>
      </c>
      <c r="L173">
        <f ca="1"/>
        <v>1</v>
      </c>
    </row>
    <row r="174" spans="1:12" x14ac:dyDescent="0.3">
      <c r="A174">
        <f ca="1"/>
        <v>507824748</v>
      </c>
      <c r="B174">
        <f ca="1"/>
        <v>14101</v>
      </c>
      <c r="C174">
        <f ca="1"/>
        <v>0</v>
      </c>
      <c r="D174">
        <f ca="1"/>
        <v>0</v>
      </c>
      <c r="E174">
        <f ca="1"/>
        <v>4101</v>
      </c>
      <c r="F174">
        <f ca="1"/>
        <v>1</v>
      </c>
      <c r="G174">
        <f ca="1"/>
        <v>1</v>
      </c>
      <c r="H174">
        <f ca="1"/>
        <v>0</v>
      </c>
      <c r="I174">
        <f ca="1"/>
        <v>0</v>
      </c>
      <c r="J174">
        <f ca="1"/>
        <v>0</v>
      </c>
      <c r="K174">
        <f ca="1"/>
        <v>0</v>
      </c>
      <c r="L174">
        <f ca="1"/>
        <v>1</v>
      </c>
    </row>
    <row r="175" spans="1:12" x14ac:dyDescent="0.3">
      <c r="A175">
        <f ca="1"/>
        <v>349132849</v>
      </c>
      <c r="B175">
        <f ca="1"/>
        <v>14111</v>
      </c>
      <c r="C175">
        <f ca="1"/>
        <v>0</v>
      </c>
      <c r="D175">
        <f ca="1"/>
        <v>0</v>
      </c>
      <c r="E175">
        <f ca="1"/>
        <v>3011</v>
      </c>
      <c r="F175">
        <f ca="1"/>
        <v>2</v>
      </c>
      <c r="G175">
        <f ca="1"/>
        <v>1</v>
      </c>
      <c r="H175">
        <f ca="1"/>
        <v>0</v>
      </c>
      <c r="I175">
        <f ca="1"/>
        <v>0</v>
      </c>
      <c r="J175">
        <f ca="1"/>
        <v>1</v>
      </c>
      <c r="K175">
        <f ca="1"/>
        <v>0</v>
      </c>
      <c r="L175">
        <f ca="1"/>
        <v>1</v>
      </c>
    </row>
    <row r="176" spans="1:12" x14ac:dyDescent="0.3">
      <c r="A176">
        <f ca="1"/>
        <v>787318083</v>
      </c>
      <c r="B176">
        <f ca="1"/>
        <v>14111</v>
      </c>
      <c r="C176">
        <f ca="1"/>
        <v>0</v>
      </c>
      <c r="D176">
        <f ca="1"/>
        <v>0</v>
      </c>
      <c r="E176">
        <f ca="1"/>
        <v>3101</v>
      </c>
      <c r="F176">
        <f ca="1"/>
        <v>2</v>
      </c>
      <c r="G176">
        <f ca="1"/>
        <v>1</v>
      </c>
      <c r="H176">
        <f ca="1"/>
        <v>0</v>
      </c>
      <c r="I176">
        <f ca="1"/>
        <v>0</v>
      </c>
      <c r="J176">
        <f ca="1"/>
        <v>1</v>
      </c>
      <c r="K176">
        <f ca="1"/>
        <v>0</v>
      </c>
      <c r="L176">
        <f ca="1"/>
        <v>1</v>
      </c>
    </row>
    <row r="177" spans="1:12" x14ac:dyDescent="0.3">
      <c r="A177">
        <f ca="1"/>
        <v>951005386</v>
      </c>
      <c r="B177">
        <f ca="1"/>
        <v>14111</v>
      </c>
      <c r="C177">
        <f ca="1"/>
        <v>0</v>
      </c>
      <c r="D177">
        <f ca="1"/>
        <v>0</v>
      </c>
      <c r="E177">
        <f ca="1"/>
        <v>3111</v>
      </c>
      <c r="F177">
        <f ca="1"/>
        <v>2</v>
      </c>
      <c r="G177">
        <f ca="1"/>
        <v>1</v>
      </c>
      <c r="H177">
        <f ca="1"/>
        <v>0</v>
      </c>
      <c r="I177">
        <f ca="1"/>
        <v>0</v>
      </c>
      <c r="J177">
        <f ca="1"/>
        <v>1</v>
      </c>
      <c r="K177">
        <f ca="1"/>
        <v>0</v>
      </c>
      <c r="L177">
        <f ca="1"/>
        <v>1</v>
      </c>
    </row>
    <row r="178" spans="1:12" x14ac:dyDescent="0.3">
      <c r="A178">
        <f ca="1"/>
        <v>672933291</v>
      </c>
      <c r="B178">
        <f ca="1"/>
        <v>14111</v>
      </c>
      <c r="C178">
        <f ca="1"/>
        <v>0</v>
      </c>
      <c r="D178">
        <f ca="1"/>
        <v>0</v>
      </c>
      <c r="E178">
        <f ca="1"/>
        <v>4111</v>
      </c>
      <c r="F178">
        <f ca="1"/>
        <v>1</v>
      </c>
      <c r="G178">
        <f ca="1"/>
        <v>1</v>
      </c>
      <c r="H178">
        <f ca="1"/>
        <v>0</v>
      </c>
      <c r="I178">
        <f ca="1"/>
        <v>0</v>
      </c>
      <c r="J178">
        <f ca="1"/>
        <v>0</v>
      </c>
      <c r="K178">
        <f ca="1"/>
        <v>0</v>
      </c>
      <c r="L178">
        <f ca="1"/>
        <v>1</v>
      </c>
    </row>
    <row r="179" spans="1:12" x14ac:dyDescent="0.3">
      <c r="A179">
        <f ca="1"/>
        <v>588651664</v>
      </c>
      <c r="B179">
        <f ca="1"/>
        <v>14121</v>
      </c>
      <c r="C179">
        <f ca="1"/>
        <v>0</v>
      </c>
      <c r="D179">
        <f ca="1"/>
        <v>0</v>
      </c>
      <c r="E179">
        <f ca="1"/>
        <v>3101</v>
      </c>
      <c r="F179">
        <f ca="1"/>
        <v>2</v>
      </c>
      <c r="G179">
        <f ca="1"/>
        <v>1</v>
      </c>
      <c r="H179">
        <f ca="1"/>
        <v>0</v>
      </c>
      <c r="I179">
        <f ca="1"/>
        <v>0</v>
      </c>
      <c r="J179">
        <f ca="1"/>
        <v>1</v>
      </c>
      <c r="K179">
        <f ca="1"/>
        <v>0</v>
      </c>
      <c r="L179">
        <f ca="1"/>
        <v>1</v>
      </c>
    </row>
    <row r="180" spans="1:12" x14ac:dyDescent="0.3">
      <c r="A180">
        <f ca="1"/>
        <v>982268773</v>
      </c>
      <c r="B180">
        <f ca="1"/>
        <v>14121</v>
      </c>
      <c r="C180">
        <f ca="1"/>
        <v>0</v>
      </c>
      <c r="D180">
        <f ca="1"/>
        <v>0</v>
      </c>
      <c r="E180">
        <f ca="1"/>
        <v>3111</v>
      </c>
      <c r="F180">
        <f ca="1"/>
        <v>2</v>
      </c>
      <c r="G180">
        <f ca="1"/>
        <v>1</v>
      </c>
      <c r="H180">
        <f ca="1"/>
        <v>0</v>
      </c>
      <c r="I180">
        <f ca="1"/>
        <v>0</v>
      </c>
      <c r="J180">
        <f ca="1"/>
        <v>1</v>
      </c>
      <c r="K180">
        <f ca="1"/>
        <v>0</v>
      </c>
      <c r="L180">
        <f ca="1"/>
        <v>1</v>
      </c>
    </row>
    <row r="181" spans="1:12" x14ac:dyDescent="0.3">
      <c r="A181">
        <f ca="1"/>
        <v>906910992</v>
      </c>
      <c r="B181">
        <f ca="1"/>
        <v>14121</v>
      </c>
      <c r="C181">
        <f ca="1"/>
        <v>0</v>
      </c>
      <c r="D181">
        <f ca="1"/>
        <v>0</v>
      </c>
      <c r="E181">
        <f ca="1"/>
        <v>3201</v>
      </c>
      <c r="F181">
        <f ca="1"/>
        <v>2</v>
      </c>
      <c r="G181">
        <f ca="1"/>
        <v>1</v>
      </c>
      <c r="H181">
        <f ca="1"/>
        <v>0</v>
      </c>
      <c r="I181">
        <f ca="1"/>
        <v>0</v>
      </c>
      <c r="J181">
        <f ca="1"/>
        <v>1</v>
      </c>
      <c r="K181">
        <f ca="1"/>
        <v>0</v>
      </c>
      <c r="L181">
        <f ca="1"/>
        <v>1</v>
      </c>
    </row>
    <row r="182" spans="1:12" x14ac:dyDescent="0.3">
      <c r="A182">
        <f ca="1"/>
        <v>136053636</v>
      </c>
      <c r="B182">
        <f ca="1"/>
        <v>14121</v>
      </c>
      <c r="C182">
        <f ca="1"/>
        <v>0</v>
      </c>
      <c r="D182">
        <f ca="1"/>
        <v>0</v>
      </c>
      <c r="E182">
        <f ca="1"/>
        <v>4121</v>
      </c>
      <c r="F182">
        <f ca="1"/>
        <v>1</v>
      </c>
      <c r="G182">
        <f ca="1"/>
        <v>1</v>
      </c>
      <c r="H182">
        <f ca="1"/>
        <v>0</v>
      </c>
      <c r="I182">
        <f ca="1"/>
        <v>0</v>
      </c>
      <c r="J182">
        <f ca="1"/>
        <v>0</v>
      </c>
      <c r="K182">
        <f ca="1"/>
        <v>0</v>
      </c>
      <c r="L182">
        <f ca="1"/>
        <v>1</v>
      </c>
    </row>
    <row r="183" spans="1:12" x14ac:dyDescent="0.3">
      <c r="A183">
        <f ca="1"/>
        <v>928412861</v>
      </c>
      <c r="B183">
        <f ca="1"/>
        <v>14131</v>
      </c>
      <c r="C183">
        <f ca="1"/>
        <v>0</v>
      </c>
      <c r="D183">
        <f ca="1"/>
        <v>0</v>
      </c>
      <c r="E183">
        <f ca="1"/>
        <v>3001</v>
      </c>
      <c r="F183">
        <f ca="1"/>
        <v>2</v>
      </c>
      <c r="G183">
        <f ca="1"/>
        <v>1</v>
      </c>
      <c r="H183">
        <f ca="1"/>
        <v>0</v>
      </c>
      <c r="I183">
        <f ca="1"/>
        <v>0</v>
      </c>
      <c r="J183">
        <f ca="1"/>
        <v>1</v>
      </c>
      <c r="K183">
        <f ca="1"/>
        <v>0</v>
      </c>
      <c r="L183">
        <f ca="1"/>
        <v>1</v>
      </c>
    </row>
    <row r="184" spans="1:12" x14ac:dyDescent="0.3">
      <c r="A184">
        <f ca="1"/>
        <v>167924590</v>
      </c>
      <c r="B184">
        <f ca="1"/>
        <v>14131</v>
      </c>
      <c r="C184">
        <f ca="1"/>
        <v>0</v>
      </c>
      <c r="D184">
        <f ca="1"/>
        <v>0</v>
      </c>
      <c r="E184">
        <f ca="1"/>
        <v>3021</v>
      </c>
      <c r="F184">
        <f ca="1"/>
        <v>2</v>
      </c>
      <c r="G184">
        <f ca="1"/>
        <v>1</v>
      </c>
      <c r="H184">
        <f ca="1"/>
        <v>0</v>
      </c>
      <c r="I184">
        <f ca="1"/>
        <v>0</v>
      </c>
      <c r="J184">
        <f ca="1"/>
        <v>1</v>
      </c>
      <c r="K184">
        <f ca="1"/>
        <v>0</v>
      </c>
      <c r="L184">
        <f ca="1"/>
        <v>1</v>
      </c>
    </row>
    <row r="185" spans="1:12" x14ac:dyDescent="0.3">
      <c r="A185">
        <f ca="1"/>
        <v>741464324</v>
      </c>
      <c r="B185">
        <f ca="1"/>
        <v>14131</v>
      </c>
      <c r="C185">
        <f ca="1"/>
        <v>0</v>
      </c>
      <c r="D185">
        <f ca="1"/>
        <v>0</v>
      </c>
      <c r="E185">
        <f ca="1"/>
        <v>3031</v>
      </c>
      <c r="F185">
        <f ca="1"/>
        <v>2</v>
      </c>
      <c r="G185">
        <f ca="1"/>
        <v>1</v>
      </c>
      <c r="H185">
        <f ca="1"/>
        <v>0</v>
      </c>
      <c r="I185">
        <f ca="1"/>
        <v>0</v>
      </c>
      <c r="J185">
        <f ca="1"/>
        <v>1</v>
      </c>
      <c r="K185">
        <f ca="1"/>
        <v>0</v>
      </c>
      <c r="L185">
        <f ca="1"/>
        <v>1</v>
      </c>
    </row>
    <row r="186" spans="1:12" x14ac:dyDescent="0.3">
      <c r="A186">
        <f ca="1"/>
        <v>724210230</v>
      </c>
      <c r="B186">
        <f ca="1"/>
        <v>14131</v>
      </c>
      <c r="C186">
        <f ca="1"/>
        <v>0</v>
      </c>
      <c r="D186">
        <f ca="1"/>
        <v>0</v>
      </c>
      <c r="E186">
        <f ca="1"/>
        <v>4131</v>
      </c>
      <c r="F186">
        <f ca="1"/>
        <v>1</v>
      </c>
      <c r="G186">
        <f ca="1"/>
        <v>1</v>
      </c>
      <c r="H186">
        <f ca="1"/>
        <v>0</v>
      </c>
      <c r="I186">
        <f ca="1"/>
        <v>0</v>
      </c>
      <c r="J186">
        <f ca="1"/>
        <v>0</v>
      </c>
      <c r="K186">
        <f ca="1"/>
        <v>0</v>
      </c>
      <c r="L186">
        <f ca="1"/>
        <v>1</v>
      </c>
    </row>
    <row r="187" spans="1:12" x14ac:dyDescent="0.3">
      <c r="A187">
        <f ca="1"/>
        <v>921033188</v>
      </c>
      <c r="B187">
        <f ca="1"/>
        <v>14141</v>
      </c>
      <c r="C187">
        <f ca="1"/>
        <v>0</v>
      </c>
      <c r="D187">
        <f ca="1"/>
        <v>0</v>
      </c>
      <c r="E187">
        <f ca="1"/>
        <v>3001</v>
      </c>
      <c r="F187">
        <f ca="1"/>
        <v>2</v>
      </c>
      <c r="G187">
        <f ca="1"/>
        <v>1</v>
      </c>
      <c r="H187">
        <f ca="1"/>
        <v>0</v>
      </c>
      <c r="I187">
        <f ca="1"/>
        <v>0</v>
      </c>
      <c r="J187">
        <f ca="1"/>
        <v>1</v>
      </c>
      <c r="K187">
        <f ca="1"/>
        <v>0</v>
      </c>
      <c r="L187">
        <f ca="1"/>
        <v>2</v>
      </c>
    </row>
    <row r="188" spans="1:12" x14ac:dyDescent="0.3">
      <c r="A188">
        <f ca="1"/>
        <v>400202405</v>
      </c>
      <c r="B188">
        <f ca="1"/>
        <v>14141</v>
      </c>
      <c r="C188">
        <f ca="1"/>
        <v>0</v>
      </c>
      <c r="D188">
        <f ca="1"/>
        <v>0</v>
      </c>
      <c r="E188">
        <f ca="1"/>
        <v>3021</v>
      </c>
      <c r="F188">
        <f ca="1"/>
        <v>2</v>
      </c>
      <c r="G188">
        <f ca="1"/>
        <v>1</v>
      </c>
      <c r="H188">
        <f ca="1"/>
        <v>0</v>
      </c>
      <c r="I188">
        <f ca="1"/>
        <v>0</v>
      </c>
      <c r="J188">
        <f ca="1"/>
        <v>1</v>
      </c>
      <c r="K188">
        <f ca="1"/>
        <v>0</v>
      </c>
      <c r="L188">
        <f ca="1"/>
        <v>1</v>
      </c>
    </row>
    <row r="189" spans="1:12" x14ac:dyDescent="0.3">
      <c r="A189">
        <f ca="1"/>
        <v>306426296</v>
      </c>
      <c r="B189">
        <f ca="1"/>
        <v>14141</v>
      </c>
      <c r="C189">
        <f ca="1"/>
        <v>0</v>
      </c>
      <c r="D189">
        <f ca="1"/>
        <v>0</v>
      </c>
      <c r="E189">
        <f ca="1"/>
        <v>3031</v>
      </c>
      <c r="F189">
        <f ca="1"/>
        <v>2</v>
      </c>
      <c r="G189">
        <f ca="1"/>
        <v>1</v>
      </c>
      <c r="H189">
        <f ca="1"/>
        <v>0</v>
      </c>
      <c r="I189">
        <f ca="1"/>
        <v>0</v>
      </c>
      <c r="J189">
        <f ca="1"/>
        <v>1</v>
      </c>
      <c r="K189">
        <f ca="1"/>
        <v>0</v>
      </c>
      <c r="L189">
        <f ca="1"/>
        <v>1</v>
      </c>
    </row>
    <row r="190" spans="1:12" x14ac:dyDescent="0.3">
      <c r="A190">
        <f ca="1"/>
        <v>780844334</v>
      </c>
      <c r="B190">
        <f ca="1"/>
        <v>14141</v>
      </c>
      <c r="C190">
        <f ca="1"/>
        <v>0</v>
      </c>
      <c r="D190">
        <f ca="1"/>
        <v>0</v>
      </c>
      <c r="E190">
        <f ca="1"/>
        <v>4141</v>
      </c>
      <c r="F190">
        <f ca="1"/>
        <v>1</v>
      </c>
      <c r="G190">
        <f ca="1"/>
        <v>1</v>
      </c>
      <c r="H190">
        <f ca="1"/>
        <v>0</v>
      </c>
      <c r="I190">
        <f ca="1"/>
        <v>0</v>
      </c>
      <c r="J190">
        <f ca="1"/>
        <v>0</v>
      </c>
      <c r="K190">
        <f ca="1"/>
        <v>0</v>
      </c>
      <c r="L190">
        <f ca="1"/>
        <v>1</v>
      </c>
    </row>
    <row r="191" spans="1:12" x14ac:dyDescent="0.3">
      <c r="A191">
        <f ca="1"/>
        <v>236236747</v>
      </c>
      <c r="B191">
        <f ca="1"/>
        <v>14201</v>
      </c>
      <c r="C191">
        <f ca="1"/>
        <v>0</v>
      </c>
      <c r="D191">
        <f ca="1"/>
        <v>0</v>
      </c>
      <c r="E191">
        <f ca="1"/>
        <v>3311</v>
      </c>
      <c r="F191">
        <f ca="1"/>
        <v>2</v>
      </c>
      <c r="G191">
        <f ca="1"/>
        <v>1</v>
      </c>
      <c r="H191">
        <f ca="1"/>
        <v>0</v>
      </c>
      <c r="I191">
        <f ca="1"/>
        <v>0</v>
      </c>
      <c r="J191">
        <f ca="1"/>
        <v>1</v>
      </c>
      <c r="K191">
        <f ca="1"/>
        <v>0</v>
      </c>
      <c r="L191">
        <f ca="1"/>
        <v>1</v>
      </c>
    </row>
    <row r="192" spans="1:12" x14ac:dyDescent="0.3">
      <c r="A192">
        <f ca="1"/>
        <v>435529915</v>
      </c>
      <c r="B192">
        <f ca="1"/>
        <v>14201</v>
      </c>
      <c r="C192">
        <f ca="1"/>
        <v>0</v>
      </c>
      <c r="D192">
        <f ca="1"/>
        <v>0</v>
      </c>
      <c r="E192">
        <f ca="1"/>
        <v>3321</v>
      </c>
      <c r="F192">
        <f ca="1"/>
        <v>2</v>
      </c>
      <c r="G192">
        <f ca="1"/>
        <v>1</v>
      </c>
      <c r="H192">
        <f ca="1"/>
        <v>0</v>
      </c>
      <c r="I192">
        <f ca="1"/>
        <v>0</v>
      </c>
      <c r="J192">
        <f ca="1"/>
        <v>1</v>
      </c>
      <c r="K192">
        <f ca="1"/>
        <v>0</v>
      </c>
      <c r="L192">
        <f ca="1"/>
        <v>1</v>
      </c>
    </row>
    <row r="193" spans="1:12" x14ac:dyDescent="0.3">
      <c r="A193">
        <f ca="1"/>
        <v>566881663</v>
      </c>
      <c r="B193">
        <f ca="1"/>
        <v>14201</v>
      </c>
      <c r="C193">
        <f ca="1"/>
        <v>0</v>
      </c>
      <c r="D193">
        <f ca="1"/>
        <v>0</v>
      </c>
      <c r="E193">
        <f ca="1"/>
        <v>4201</v>
      </c>
      <c r="F193">
        <f ca="1"/>
        <v>1</v>
      </c>
      <c r="G193">
        <f ca="1"/>
        <v>1</v>
      </c>
      <c r="H193">
        <f ca="1"/>
        <v>0</v>
      </c>
      <c r="I193">
        <f ca="1"/>
        <v>0</v>
      </c>
      <c r="J193">
        <f ca="1"/>
        <v>0</v>
      </c>
      <c r="K193">
        <f ca="1"/>
        <v>0</v>
      </c>
      <c r="L193">
        <f ca="1"/>
        <v>1</v>
      </c>
    </row>
    <row r="194" spans="1:12" x14ac:dyDescent="0.3">
      <c r="A194">
        <f ca="1"/>
        <v>829055690</v>
      </c>
      <c r="B194">
        <f ca="1"/>
        <v>14211</v>
      </c>
      <c r="C194">
        <f ca="1"/>
        <v>0</v>
      </c>
      <c r="D194">
        <f ca="1"/>
        <v>0</v>
      </c>
      <c r="E194">
        <f ca="1"/>
        <v>3001</v>
      </c>
      <c r="F194">
        <f ca="1"/>
        <v>2</v>
      </c>
      <c r="G194">
        <f ca="1"/>
        <v>1</v>
      </c>
      <c r="H194">
        <f ca="1"/>
        <v>0</v>
      </c>
      <c r="I194">
        <f ca="1"/>
        <v>0</v>
      </c>
      <c r="J194">
        <f ca="1"/>
        <v>1</v>
      </c>
      <c r="K194">
        <f ca="1"/>
        <v>0</v>
      </c>
      <c r="L194">
        <f ca="1"/>
        <v>1</v>
      </c>
    </row>
    <row r="195" spans="1:12" x14ac:dyDescent="0.3">
      <c r="A195">
        <f ca="1"/>
        <v>801974977</v>
      </c>
      <c r="B195">
        <f ca="1"/>
        <v>14211</v>
      </c>
      <c r="C195">
        <f ca="1"/>
        <v>0</v>
      </c>
      <c r="D195">
        <f ca="1"/>
        <v>0</v>
      </c>
      <c r="E195">
        <f ca="1"/>
        <v>3211</v>
      </c>
      <c r="F195">
        <f ca="1"/>
        <v>2</v>
      </c>
      <c r="G195">
        <f ca="1"/>
        <v>1</v>
      </c>
      <c r="H195">
        <f ca="1"/>
        <v>0</v>
      </c>
      <c r="I195">
        <f ca="1"/>
        <v>0</v>
      </c>
      <c r="J195">
        <f ca="1"/>
        <v>1</v>
      </c>
      <c r="K195">
        <f ca="1"/>
        <v>0</v>
      </c>
      <c r="L195">
        <f ca="1"/>
        <v>1</v>
      </c>
    </row>
    <row r="196" spans="1:12" x14ac:dyDescent="0.3">
      <c r="A196">
        <f ca="1"/>
        <v>909426462</v>
      </c>
      <c r="B196">
        <f ca="1"/>
        <v>14211</v>
      </c>
      <c r="C196">
        <f ca="1"/>
        <v>0</v>
      </c>
      <c r="D196">
        <f ca="1"/>
        <v>0</v>
      </c>
      <c r="E196">
        <f ca="1"/>
        <v>3221</v>
      </c>
      <c r="F196">
        <f ca="1"/>
        <v>2</v>
      </c>
      <c r="G196">
        <f ca="1"/>
        <v>1</v>
      </c>
      <c r="H196">
        <f ca="1"/>
        <v>0</v>
      </c>
      <c r="I196">
        <f ca="1"/>
        <v>0</v>
      </c>
      <c r="J196">
        <f ca="1"/>
        <v>1</v>
      </c>
      <c r="K196">
        <f ca="1"/>
        <v>0</v>
      </c>
      <c r="L196">
        <f ca="1"/>
        <v>1</v>
      </c>
    </row>
    <row r="197" spans="1:12" x14ac:dyDescent="0.3">
      <c r="A197">
        <f ca="1"/>
        <v>584216538</v>
      </c>
      <c r="B197">
        <f ca="1"/>
        <v>14211</v>
      </c>
      <c r="C197">
        <f ca="1"/>
        <v>0</v>
      </c>
      <c r="D197">
        <f ca="1"/>
        <v>0</v>
      </c>
      <c r="E197">
        <f ca="1"/>
        <v>4211</v>
      </c>
      <c r="F197">
        <f ca="1"/>
        <v>1</v>
      </c>
      <c r="G197">
        <f ca="1"/>
        <v>1</v>
      </c>
      <c r="H197">
        <f ca="1"/>
        <v>0</v>
      </c>
      <c r="I197">
        <f ca="1"/>
        <v>0</v>
      </c>
      <c r="J197">
        <f ca="1"/>
        <v>0</v>
      </c>
      <c r="K197">
        <f ca="1"/>
        <v>0</v>
      </c>
      <c r="L197">
        <f ca="1"/>
        <v>1</v>
      </c>
    </row>
    <row r="198" spans="1:12" x14ac:dyDescent="0.3">
      <c r="A198">
        <f ca="1"/>
        <v>836110944</v>
      </c>
      <c r="B198">
        <f ca="1"/>
        <v>14221</v>
      </c>
      <c r="C198">
        <f ca="1"/>
        <v>0</v>
      </c>
      <c r="D198">
        <f ca="1"/>
        <v>0</v>
      </c>
      <c r="E198">
        <f ca="1"/>
        <v>3011</v>
      </c>
      <c r="F198">
        <f ca="1"/>
        <v>2</v>
      </c>
      <c r="G198">
        <f ca="1"/>
        <v>1</v>
      </c>
      <c r="H198">
        <f ca="1"/>
        <v>0</v>
      </c>
      <c r="I198">
        <f ca="1"/>
        <v>0</v>
      </c>
      <c r="J198">
        <f ca="1"/>
        <v>1</v>
      </c>
      <c r="K198">
        <f ca="1"/>
        <v>0</v>
      </c>
      <c r="L198">
        <f ca="1"/>
        <v>1</v>
      </c>
    </row>
    <row r="199" spans="1:12" x14ac:dyDescent="0.3">
      <c r="A199">
        <f ca="1"/>
        <v>442923657</v>
      </c>
      <c r="B199">
        <f ca="1"/>
        <v>14221</v>
      </c>
      <c r="C199">
        <f ca="1"/>
        <v>0</v>
      </c>
      <c r="D199">
        <f ca="1"/>
        <v>0</v>
      </c>
      <c r="E199">
        <f ca="1"/>
        <v>3311</v>
      </c>
      <c r="F199">
        <f ca="1"/>
        <v>2</v>
      </c>
      <c r="G199">
        <f ca="1"/>
        <v>1</v>
      </c>
      <c r="H199">
        <f ca="1"/>
        <v>0</v>
      </c>
      <c r="I199">
        <f ca="1"/>
        <v>0</v>
      </c>
      <c r="J199">
        <f ca="1"/>
        <v>1</v>
      </c>
      <c r="K199">
        <f ca="1"/>
        <v>0</v>
      </c>
      <c r="L199">
        <f ca="1"/>
        <v>1</v>
      </c>
    </row>
    <row r="200" spans="1:12" x14ac:dyDescent="0.3">
      <c r="A200">
        <f ca="1"/>
        <v>542829802</v>
      </c>
      <c r="B200">
        <f ca="1"/>
        <v>14221</v>
      </c>
      <c r="C200">
        <f ca="1"/>
        <v>0</v>
      </c>
      <c r="D200">
        <f ca="1"/>
        <v>0</v>
      </c>
      <c r="E200">
        <f ca="1"/>
        <v>3321</v>
      </c>
      <c r="F200">
        <f ca="1"/>
        <v>2</v>
      </c>
      <c r="G200">
        <f ca="1"/>
        <v>1</v>
      </c>
      <c r="H200">
        <f ca="1"/>
        <v>0</v>
      </c>
      <c r="I200">
        <f ca="1"/>
        <v>0</v>
      </c>
      <c r="J200">
        <f ca="1"/>
        <v>1</v>
      </c>
      <c r="K200">
        <f ca="1"/>
        <v>0</v>
      </c>
      <c r="L200">
        <f ca="1"/>
        <v>1</v>
      </c>
    </row>
    <row r="201" spans="1:12" x14ac:dyDescent="0.3">
      <c r="A201">
        <f ca="1"/>
        <v>121884677</v>
      </c>
      <c r="B201">
        <f ca="1"/>
        <v>14221</v>
      </c>
      <c r="C201">
        <f ca="1"/>
        <v>0</v>
      </c>
      <c r="D201">
        <f ca="1"/>
        <v>0</v>
      </c>
      <c r="E201">
        <f ca="1"/>
        <v>4221</v>
      </c>
      <c r="F201">
        <f ca="1"/>
        <v>1</v>
      </c>
      <c r="G201">
        <f ca="1"/>
        <v>1</v>
      </c>
      <c r="H201">
        <f ca="1"/>
        <v>0</v>
      </c>
      <c r="I201">
        <f ca="1"/>
        <v>0</v>
      </c>
      <c r="J201">
        <f ca="1"/>
        <v>0</v>
      </c>
      <c r="K201">
        <f ca="1"/>
        <v>0</v>
      </c>
      <c r="L201">
        <f ca="1"/>
        <v>1</v>
      </c>
    </row>
    <row r="202" spans="1:12" x14ac:dyDescent="0.3">
      <c r="A202">
        <f ca="1"/>
        <v>550215918</v>
      </c>
      <c r="B202">
        <f ca="1"/>
        <v>14231</v>
      </c>
      <c r="C202">
        <f ca="1"/>
        <v>0</v>
      </c>
      <c r="D202">
        <f ca="1"/>
        <v>0</v>
      </c>
      <c r="E202">
        <f ca="1"/>
        <v>3211</v>
      </c>
      <c r="F202">
        <f ca="1"/>
        <v>2</v>
      </c>
      <c r="G202">
        <f ca="1"/>
        <v>1</v>
      </c>
      <c r="H202">
        <f ca="1"/>
        <v>0</v>
      </c>
      <c r="I202">
        <f ca="1"/>
        <v>0</v>
      </c>
      <c r="J202">
        <f ca="1"/>
        <v>1</v>
      </c>
      <c r="K202">
        <f ca="1"/>
        <v>0</v>
      </c>
      <c r="L202">
        <f ca="1"/>
        <v>1</v>
      </c>
    </row>
    <row r="203" spans="1:12" x14ac:dyDescent="0.3">
      <c r="A203">
        <f ca="1"/>
        <v>706823230</v>
      </c>
      <c r="B203">
        <f ca="1"/>
        <v>14231</v>
      </c>
      <c r="C203">
        <f ca="1"/>
        <v>0</v>
      </c>
      <c r="D203">
        <f ca="1"/>
        <v>0</v>
      </c>
      <c r="E203">
        <f ca="1"/>
        <v>3221</v>
      </c>
      <c r="F203">
        <f ca="1"/>
        <v>2</v>
      </c>
      <c r="G203">
        <f ca="1"/>
        <v>1</v>
      </c>
      <c r="H203">
        <f ca="1"/>
        <v>0</v>
      </c>
      <c r="I203">
        <f ca="1"/>
        <v>0</v>
      </c>
      <c r="J203">
        <f ca="1"/>
        <v>1</v>
      </c>
      <c r="K203">
        <f ca="1"/>
        <v>0</v>
      </c>
      <c r="L203">
        <f ca="1"/>
        <v>1</v>
      </c>
    </row>
    <row r="204" spans="1:12" x14ac:dyDescent="0.3">
      <c r="A204">
        <f ca="1"/>
        <v>849487124</v>
      </c>
      <c r="B204">
        <f ca="1"/>
        <v>14231</v>
      </c>
      <c r="C204">
        <f ca="1"/>
        <v>0</v>
      </c>
      <c r="D204">
        <f ca="1"/>
        <v>0</v>
      </c>
      <c r="E204">
        <f ca="1"/>
        <v>3321</v>
      </c>
      <c r="F204">
        <f ca="1"/>
        <v>2</v>
      </c>
      <c r="G204">
        <f ca="1"/>
        <v>1</v>
      </c>
      <c r="H204">
        <f ca="1"/>
        <v>0</v>
      </c>
      <c r="I204">
        <f ca="1"/>
        <v>0</v>
      </c>
      <c r="J204">
        <f ca="1"/>
        <v>1</v>
      </c>
      <c r="K204">
        <f ca="1"/>
        <v>0</v>
      </c>
      <c r="L204">
        <f ca="1"/>
        <v>1</v>
      </c>
    </row>
    <row r="205" spans="1:12" x14ac:dyDescent="0.3">
      <c r="A205">
        <f ca="1"/>
        <v>633944395</v>
      </c>
      <c r="B205">
        <f ca="1"/>
        <v>14231</v>
      </c>
      <c r="C205">
        <f ca="1"/>
        <v>0</v>
      </c>
      <c r="D205">
        <f ca="1"/>
        <v>0</v>
      </c>
      <c r="E205">
        <f ca="1"/>
        <v>4231</v>
      </c>
      <c r="F205">
        <f ca="1"/>
        <v>1</v>
      </c>
      <c r="G205">
        <f ca="1"/>
        <v>1</v>
      </c>
      <c r="H205">
        <f ca="1"/>
        <v>0</v>
      </c>
      <c r="I205">
        <f ca="1"/>
        <v>0</v>
      </c>
      <c r="J205">
        <f ca="1"/>
        <v>0</v>
      </c>
      <c r="K205">
        <f ca="1"/>
        <v>0</v>
      </c>
      <c r="L205">
        <f ca="1"/>
        <v>1</v>
      </c>
    </row>
    <row r="206" spans="1:12" x14ac:dyDescent="0.3">
      <c r="A206">
        <f ca="1"/>
        <v>852074983</v>
      </c>
      <c r="B206">
        <f ca="1"/>
        <v>14241</v>
      </c>
      <c r="C206">
        <f ca="1"/>
        <v>0</v>
      </c>
      <c r="D206">
        <f ca="1"/>
        <v>0</v>
      </c>
      <c r="E206">
        <f ca="1"/>
        <v>3011</v>
      </c>
      <c r="F206">
        <f ca="1"/>
        <v>2</v>
      </c>
      <c r="G206">
        <f ca="1"/>
        <v>1</v>
      </c>
      <c r="H206">
        <f ca="1"/>
        <v>0</v>
      </c>
      <c r="I206">
        <f ca="1"/>
        <v>0</v>
      </c>
      <c r="J206">
        <f ca="1"/>
        <v>1</v>
      </c>
      <c r="K206">
        <f ca="1"/>
        <v>0</v>
      </c>
      <c r="L206">
        <f ca="1"/>
        <v>1</v>
      </c>
    </row>
    <row r="207" spans="1:12" x14ac:dyDescent="0.3">
      <c r="A207">
        <f ca="1"/>
        <v>440521858</v>
      </c>
      <c r="B207">
        <f ca="1"/>
        <v>14241</v>
      </c>
      <c r="C207">
        <f ca="1"/>
        <v>0</v>
      </c>
      <c r="D207">
        <f ca="1"/>
        <v>0</v>
      </c>
      <c r="E207">
        <f ca="1"/>
        <v>3201</v>
      </c>
      <c r="F207">
        <f ca="1"/>
        <v>2</v>
      </c>
      <c r="G207">
        <f ca="1"/>
        <v>1</v>
      </c>
      <c r="H207">
        <f ca="1"/>
        <v>0</v>
      </c>
      <c r="I207">
        <f ca="1"/>
        <v>0</v>
      </c>
      <c r="J207">
        <f ca="1"/>
        <v>1</v>
      </c>
      <c r="K207">
        <f ca="1"/>
        <v>0</v>
      </c>
      <c r="L207">
        <f ca="1"/>
        <v>1</v>
      </c>
    </row>
    <row r="208" spans="1:12" x14ac:dyDescent="0.3">
      <c r="A208">
        <f ca="1"/>
        <v>544968387</v>
      </c>
      <c r="B208">
        <f ca="1"/>
        <v>14241</v>
      </c>
      <c r="C208">
        <f ca="1"/>
        <v>0</v>
      </c>
      <c r="D208">
        <f ca="1"/>
        <v>0</v>
      </c>
      <c r="E208">
        <f ca="1"/>
        <v>3211</v>
      </c>
      <c r="F208">
        <f ca="1"/>
        <v>2</v>
      </c>
      <c r="G208">
        <f ca="1"/>
        <v>1</v>
      </c>
      <c r="H208">
        <f ca="1"/>
        <v>0</v>
      </c>
      <c r="I208">
        <f ca="1"/>
        <v>0</v>
      </c>
      <c r="J208">
        <f ca="1"/>
        <v>1</v>
      </c>
      <c r="K208">
        <f ca="1"/>
        <v>0</v>
      </c>
      <c r="L208">
        <f ca="1"/>
        <v>1</v>
      </c>
    </row>
    <row r="209" spans="1:12" x14ac:dyDescent="0.3">
      <c r="A209">
        <f ca="1"/>
        <v>20656959</v>
      </c>
      <c r="B209">
        <f ca="1"/>
        <v>14241</v>
      </c>
      <c r="C209">
        <f ca="1"/>
        <v>0</v>
      </c>
      <c r="D209">
        <f ca="1"/>
        <v>0</v>
      </c>
      <c r="E209">
        <f ca="1"/>
        <v>4241</v>
      </c>
      <c r="F209">
        <f ca="1"/>
        <v>1</v>
      </c>
      <c r="G209">
        <f ca="1"/>
        <v>1</v>
      </c>
      <c r="H209">
        <f ca="1"/>
        <v>0</v>
      </c>
      <c r="I209">
        <f ca="1"/>
        <v>0</v>
      </c>
      <c r="J209">
        <f ca="1"/>
        <v>0</v>
      </c>
      <c r="K209">
        <f ca="1"/>
        <v>0</v>
      </c>
      <c r="L209">
        <f ca="1"/>
        <v>1</v>
      </c>
    </row>
    <row r="210" spans="1:12" x14ac:dyDescent="0.3">
      <c r="A210">
        <f ca="1"/>
        <v>629536803</v>
      </c>
      <c r="B210">
        <f ca="1"/>
        <v>14251</v>
      </c>
      <c r="C210">
        <f ca="1"/>
        <v>0</v>
      </c>
      <c r="D210">
        <f ca="1"/>
        <v>0</v>
      </c>
      <c r="E210">
        <f ca="1"/>
        <v>3001</v>
      </c>
      <c r="F210">
        <f ca="1"/>
        <v>2</v>
      </c>
      <c r="G210">
        <f ca="1"/>
        <v>1</v>
      </c>
      <c r="H210">
        <f ca="1"/>
        <v>0</v>
      </c>
      <c r="I210">
        <f ca="1"/>
        <v>0</v>
      </c>
      <c r="J210">
        <f ca="1"/>
        <v>1</v>
      </c>
      <c r="K210">
        <f ca="1"/>
        <v>0</v>
      </c>
      <c r="L210">
        <f ca="1"/>
        <v>1</v>
      </c>
    </row>
    <row r="211" spans="1:12" x14ac:dyDescent="0.3">
      <c r="A211">
        <f ca="1"/>
        <v>102431852</v>
      </c>
      <c r="B211">
        <f ca="1"/>
        <v>14251</v>
      </c>
      <c r="C211">
        <f ca="1"/>
        <v>0</v>
      </c>
      <c r="D211">
        <f ca="1"/>
        <v>0</v>
      </c>
      <c r="E211">
        <f ca="1"/>
        <v>3201</v>
      </c>
      <c r="F211">
        <f ca="1"/>
        <v>2</v>
      </c>
      <c r="G211">
        <f ca="1"/>
        <v>1</v>
      </c>
      <c r="H211">
        <f ca="1"/>
        <v>0</v>
      </c>
      <c r="I211">
        <f ca="1"/>
        <v>0</v>
      </c>
      <c r="J211">
        <f ca="1"/>
        <v>1</v>
      </c>
      <c r="K211">
        <f ca="1"/>
        <v>0</v>
      </c>
      <c r="L211">
        <f ca="1"/>
        <v>1</v>
      </c>
    </row>
    <row r="212" spans="1:12" x14ac:dyDescent="0.3">
      <c r="A212">
        <f ca="1"/>
        <v>173166624</v>
      </c>
      <c r="B212">
        <f ca="1"/>
        <v>14251</v>
      </c>
      <c r="C212">
        <f ca="1"/>
        <v>0</v>
      </c>
      <c r="D212">
        <f ca="1"/>
        <v>0</v>
      </c>
      <c r="E212">
        <f ca="1"/>
        <v>3211</v>
      </c>
      <c r="F212">
        <f ca="1"/>
        <v>2</v>
      </c>
      <c r="G212">
        <f ca="1"/>
        <v>1</v>
      </c>
      <c r="H212">
        <f ca="1"/>
        <v>0</v>
      </c>
      <c r="I212">
        <f ca="1"/>
        <v>0</v>
      </c>
      <c r="J212">
        <f ca="1"/>
        <v>1</v>
      </c>
      <c r="K212">
        <f ca="1"/>
        <v>0</v>
      </c>
      <c r="L212">
        <f ca="1"/>
        <v>1</v>
      </c>
    </row>
    <row r="213" spans="1:12" x14ac:dyDescent="0.3">
      <c r="A213">
        <f ca="1"/>
        <v>730491757</v>
      </c>
      <c r="B213">
        <f ca="1"/>
        <v>14251</v>
      </c>
      <c r="C213">
        <f ca="1"/>
        <v>0</v>
      </c>
      <c r="D213">
        <f ca="1"/>
        <v>0</v>
      </c>
      <c r="E213">
        <f ca="1"/>
        <v>4251</v>
      </c>
      <c r="F213">
        <f ca="1"/>
        <v>1</v>
      </c>
      <c r="G213">
        <f ca="1"/>
        <v>1</v>
      </c>
      <c r="H213">
        <f ca="1"/>
        <v>0</v>
      </c>
      <c r="I213">
        <f ca="1"/>
        <v>0</v>
      </c>
      <c r="J213">
        <f ca="1"/>
        <v>0</v>
      </c>
      <c r="K213">
        <f ca="1"/>
        <v>0</v>
      </c>
      <c r="L213">
        <f ca="1"/>
        <v>1</v>
      </c>
    </row>
    <row r="214" spans="1:12" x14ac:dyDescent="0.3">
      <c r="A214">
        <f ca="1"/>
        <v>787651381</v>
      </c>
      <c r="B214">
        <f ca="1"/>
        <v>14261</v>
      </c>
      <c r="C214">
        <f ca="1"/>
        <v>0</v>
      </c>
      <c r="D214">
        <f ca="1"/>
        <v>0</v>
      </c>
      <c r="E214">
        <f ca="1"/>
        <v>3201</v>
      </c>
      <c r="F214">
        <f ca="1"/>
        <v>2</v>
      </c>
      <c r="G214">
        <f ca="1"/>
        <v>1</v>
      </c>
      <c r="H214">
        <f ca="1"/>
        <v>0</v>
      </c>
      <c r="I214">
        <f ca="1"/>
        <v>0</v>
      </c>
      <c r="J214">
        <f ca="1"/>
        <v>1</v>
      </c>
      <c r="K214">
        <f ca="1"/>
        <v>0</v>
      </c>
      <c r="L214">
        <f ca="1"/>
        <v>1</v>
      </c>
    </row>
    <row r="215" spans="1:12" x14ac:dyDescent="0.3">
      <c r="A215">
        <f ca="1"/>
        <v>653478781</v>
      </c>
      <c r="B215">
        <f ca="1"/>
        <v>14261</v>
      </c>
      <c r="C215">
        <f ca="1"/>
        <v>0</v>
      </c>
      <c r="D215">
        <f ca="1"/>
        <v>0</v>
      </c>
      <c r="E215">
        <f ca="1"/>
        <v>3211</v>
      </c>
      <c r="F215">
        <f ca="1"/>
        <v>2</v>
      </c>
      <c r="G215">
        <f ca="1"/>
        <v>1</v>
      </c>
      <c r="H215">
        <f ca="1"/>
        <v>0</v>
      </c>
      <c r="I215">
        <f ca="1"/>
        <v>0</v>
      </c>
      <c r="J215">
        <f ca="1"/>
        <v>1</v>
      </c>
      <c r="K215">
        <f ca="1"/>
        <v>0</v>
      </c>
      <c r="L215">
        <f ca="1"/>
        <v>2</v>
      </c>
    </row>
    <row r="216" spans="1:12" x14ac:dyDescent="0.3">
      <c r="A216">
        <f ca="1"/>
        <v>968110429</v>
      </c>
      <c r="B216">
        <f ca="1"/>
        <v>14261</v>
      </c>
      <c r="C216">
        <f ca="1"/>
        <v>0</v>
      </c>
      <c r="D216">
        <f ca="1"/>
        <v>0</v>
      </c>
      <c r="E216">
        <f ca="1"/>
        <v>3221</v>
      </c>
      <c r="F216">
        <f ca="1"/>
        <v>2</v>
      </c>
      <c r="G216">
        <f ca="1"/>
        <v>1</v>
      </c>
      <c r="H216">
        <f ca="1"/>
        <v>0</v>
      </c>
      <c r="I216">
        <f ca="1"/>
        <v>0</v>
      </c>
      <c r="J216">
        <f ca="1"/>
        <v>1</v>
      </c>
      <c r="K216">
        <f ca="1"/>
        <v>0</v>
      </c>
      <c r="L216">
        <f ca="1"/>
        <v>1</v>
      </c>
    </row>
    <row r="217" spans="1:12" x14ac:dyDescent="0.3">
      <c r="A217">
        <f ca="1"/>
        <v>999044225</v>
      </c>
      <c r="B217">
        <f ca="1"/>
        <v>14261</v>
      </c>
      <c r="C217">
        <f ca="1"/>
        <v>0</v>
      </c>
      <c r="D217">
        <f ca="1"/>
        <v>0</v>
      </c>
      <c r="E217">
        <f ca="1"/>
        <v>4261</v>
      </c>
      <c r="F217">
        <f ca="1"/>
        <v>1</v>
      </c>
      <c r="G217">
        <f ca="1"/>
        <v>1</v>
      </c>
      <c r="H217">
        <f ca="1"/>
        <v>0</v>
      </c>
      <c r="I217">
        <f ca="1"/>
        <v>0</v>
      </c>
      <c r="J217">
        <f ca="1"/>
        <v>0</v>
      </c>
      <c r="K217">
        <f ca="1"/>
        <v>0</v>
      </c>
      <c r="L217">
        <f ca="1"/>
        <v>1</v>
      </c>
    </row>
    <row r="218" spans="1:12" x14ac:dyDescent="0.3">
      <c r="A218">
        <f ca="1"/>
        <v>422359540</v>
      </c>
      <c r="B218">
        <f ca="1"/>
        <v>14271</v>
      </c>
      <c r="C218">
        <f ca="1"/>
        <v>0</v>
      </c>
      <c r="D218">
        <f ca="1"/>
        <v>0</v>
      </c>
      <c r="E218">
        <f ca="1"/>
        <v>3011</v>
      </c>
      <c r="F218">
        <f ca="1"/>
        <v>2</v>
      </c>
      <c r="G218">
        <f ca="1"/>
        <v>1</v>
      </c>
      <c r="H218">
        <f ca="1"/>
        <v>0</v>
      </c>
      <c r="I218">
        <f ca="1"/>
        <v>0</v>
      </c>
      <c r="J218">
        <f ca="1"/>
        <v>1</v>
      </c>
      <c r="K218">
        <f ca="1"/>
        <v>0</v>
      </c>
      <c r="L218">
        <f ca="1"/>
        <v>1</v>
      </c>
    </row>
    <row r="219" spans="1:12" x14ac:dyDescent="0.3">
      <c r="A219">
        <f ca="1"/>
        <v>926711627</v>
      </c>
      <c r="B219">
        <f ca="1"/>
        <v>14271</v>
      </c>
      <c r="C219">
        <f ca="1"/>
        <v>0</v>
      </c>
      <c r="D219">
        <f ca="1"/>
        <v>0</v>
      </c>
      <c r="E219">
        <f ca="1"/>
        <v>3201</v>
      </c>
      <c r="F219">
        <f ca="1"/>
        <v>2</v>
      </c>
      <c r="G219">
        <f ca="1"/>
        <v>1</v>
      </c>
      <c r="H219">
        <f ca="1"/>
        <v>0</v>
      </c>
      <c r="I219">
        <f ca="1"/>
        <v>0</v>
      </c>
      <c r="J219">
        <f ca="1"/>
        <v>1</v>
      </c>
      <c r="K219">
        <f ca="1"/>
        <v>0</v>
      </c>
      <c r="L219">
        <f ca="1"/>
        <v>2</v>
      </c>
    </row>
    <row r="220" spans="1:12" x14ac:dyDescent="0.3">
      <c r="A220">
        <f ca="1"/>
        <v>677263544</v>
      </c>
      <c r="B220">
        <f ca="1"/>
        <v>14271</v>
      </c>
      <c r="C220">
        <f ca="1"/>
        <v>0</v>
      </c>
      <c r="D220">
        <f ca="1"/>
        <v>0</v>
      </c>
      <c r="E220">
        <f ca="1"/>
        <v>4271</v>
      </c>
      <c r="F220">
        <f ca="1"/>
        <v>1</v>
      </c>
      <c r="G220">
        <f ca="1"/>
        <v>1</v>
      </c>
      <c r="H220">
        <f ca="1"/>
        <v>0</v>
      </c>
      <c r="I220">
        <f ca="1"/>
        <v>0</v>
      </c>
      <c r="J220">
        <f ca="1"/>
        <v>0</v>
      </c>
      <c r="K220">
        <f ca="1"/>
        <v>0</v>
      </c>
      <c r="L220">
        <f ca="1"/>
        <v>1</v>
      </c>
    </row>
    <row r="221" spans="1:12" x14ac:dyDescent="0.3">
      <c r="A221">
        <f ca="1"/>
        <v>485727217</v>
      </c>
      <c r="B221">
        <f ca="1"/>
        <v>14281</v>
      </c>
      <c r="C221">
        <f ca="1"/>
        <v>0</v>
      </c>
      <c r="D221">
        <f ca="1"/>
        <v>0</v>
      </c>
      <c r="E221">
        <f ca="1"/>
        <v>3121</v>
      </c>
      <c r="F221">
        <f ca="1"/>
        <v>2</v>
      </c>
      <c r="G221">
        <f ca="1"/>
        <v>1</v>
      </c>
      <c r="H221">
        <f ca="1"/>
        <v>0</v>
      </c>
      <c r="I221">
        <f ca="1"/>
        <v>0</v>
      </c>
      <c r="J221">
        <f ca="1"/>
        <v>1</v>
      </c>
      <c r="K221">
        <f ca="1"/>
        <v>0</v>
      </c>
      <c r="L221">
        <f ca="1"/>
        <v>1</v>
      </c>
    </row>
    <row r="222" spans="1:12" x14ac:dyDescent="0.3">
      <c r="A222">
        <f ca="1"/>
        <v>451275219</v>
      </c>
      <c r="B222">
        <f ca="1"/>
        <v>14281</v>
      </c>
      <c r="C222">
        <f ca="1"/>
        <v>0</v>
      </c>
      <c r="D222">
        <f ca="1"/>
        <v>0</v>
      </c>
      <c r="E222">
        <f ca="1"/>
        <v>3141</v>
      </c>
      <c r="F222">
        <f ca="1"/>
        <v>2</v>
      </c>
      <c r="G222">
        <f ca="1"/>
        <v>1</v>
      </c>
      <c r="H222">
        <f ca="1"/>
        <v>0</v>
      </c>
      <c r="I222">
        <f ca="1"/>
        <v>0</v>
      </c>
      <c r="J222">
        <f ca="1"/>
        <v>1</v>
      </c>
      <c r="K222">
        <f ca="1"/>
        <v>0</v>
      </c>
      <c r="L222">
        <f ca="1"/>
        <v>1</v>
      </c>
    </row>
    <row r="223" spans="1:12" x14ac:dyDescent="0.3">
      <c r="A223">
        <f ca="1"/>
        <v>687302420</v>
      </c>
      <c r="B223">
        <f ca="1"/>
        <v>14281</v>
      </c>
      <c r="C223">
        <f ca="1"/>
        <v>0</v>
      </c>
      <c r="D223">
        <f ca="1"/>
        <v>0</v>
      </c>
      <c r="E223">
        <f ca="1"/>
        <v>3201</v>
      </c>
      <c r="F223">
        <f ca="1"/>
        <v>2</v>
      </c>
      <c r="G223">
        <f ca="1"/>
        <v>1</v>
      </c>
      <c r="H223">
        <f ca="1"/>
        <v>0</v>
      </c>
      <c r="I223">
        <f ca="1"/>
        <v>0</v>
      </c>
      <c r="J223">
        <f ca="1"/>
        <v>1</v>
      </c>
      <c r="K223">
        <f ca="1"/>
        <v>0</v>
      </c>
      <c r="L223">
        <f ca="1"/>
        <v>2</v>
      </c>
    </row>
    <row r="224" spans="1:12" x14ac:dyDescent="0.3">
      <c r="A224">
        <f ca="1"/>
        <v>658357684</v>
      </c>
      <c r="B224">
        <f ca="1"/>
        <v>14281</v>
      </c>
      <c r="C224">
        <f ca="1"/>
        <v>0</v>
      </c>
      <c r="D224">
        <f ca="1"/>
        <v>0</v>
      </c>
      <c r="E224">
        <f ca="1"/>
        <v>4281</v>
      </c>
      <c r="F224">
        <f ca="1"/>
        <v>1</v>
      </c>
      <c r="G224">
        <f ca="1"/>
        <v>1</v>
      </c>
      <c r="H224">
        <f ca="1"/>
        <v>0</v>
      </c>
      <c r="I224">
        <f ca="1"/>
        <v>0</v>
      </c>
      <c r="J224">
        <f ca="1"/>
        <v>0</v>
      </c>
      <c r="K224">
        <f ca="1"/>
        <v>0</v>
      </c>
      <c r="L224">
        <f ca="1"/>
        <v>1</v>
      </c>
    </row>
    <row r="225" spans="1:12" x14ac:dyDescent="0.3">
      <c r="A225">
        <f ca="1"/>
        <v>566436230</v>
      </c>
      <c r="B225">
        <f ca="1"/>
        <v>14311</v>
      </c>
      <c r="C225">
        <f ca="1"/>
        <v>0</v>
      </c>
      <c r="D225">
        <f ca="1"/>
        <v>0</v>
      </c>
      <c r="E225">
        <f ca="1"/>
        <v>3011</v>
      </c>
      <c r="F225">
        <f ca="1"/>
        <v>2</v>
      </c>
      <c r="G225">
        <f ca="1"/>
        <v>1</v>
      </c>
      <c r="H225">
        <f ca="1"/>
        <v>0</v>
      </c>
      <c r="I225">
        <f ca="1"/>
        <v>0</v>
      </c>
      <c r="J225">
        <f ca="1"/>
        <v>1</v>
      </c>
      <c r="K225">
        <f ca="1"/>
        <v>0</v>
      </c>
      <c r="L225">
        <f ca="1"/>
        <v>1</v>
      </c>
    </row>
    <row r="226" spans="1:12" x14ac:dyDescent="0.3">
      <c r="A226">
        <f ca="1"/>
        <v>511594179</v>
      </c>
      <c r="B226">
        <f ca="1"/>
        <v>14311</v>
      </c>
      <c r="C226">
        <f ca="1"/>
        <v>0</v>
      </c>
      <c r="D226">
        <f ca="1"/>
        <v>0</v>
      </c>
      <c r="E226">
        <f ca="1"/>
        <v>3301</v>
      </c>
      <c r="F226">
        <f ca="1"/>
        <v>2</v>
      </c>
      <c r="G226">
        <f ca="1"/>
        <v>1</v>
      </c>
      <c r="H226">
        <f ca="1"/>
        <v>0</v>
      </c>
      <c r="I226">
        <f ca="1"/>
        <v>0</v>
      </c>
      <c r="J226">
        <f ca="1"/>
        <v>1</v>
      </c>
      <c r="K226">
        <f ca="1"/>
        <v>0</v>
      </c>
      <c r="L226">
        <f ca="1"/>
        <v>1</v>
      </c>
    </row>
    <row r="227" spans="1:12" x14ac:dyDescent="0.3">
      <c r="A227">
        <f ca="1"/>
        <v>269835240</v>
      </c>
      <c r="B227">
        <f ca="1"/>
        <v>14311</v>
      </c>
      <c r="C227">
        <f ca="1"/>
        <v>0</v>
      </c>
      <c r="D227">
        <f ca="1"/>
        <v>0</v>
      </c>
      <c r="E227">
        <f ca="1"/>
        <v>4311</v>
      </c>
      <c r="F227">
        <f ca="1"/>
        <v>1</v>
      </c>
      <c r="G227">
        <f ca="1"/>
        <v>1</v>
      </c>
      <c r="H227">
        <f ca="1"/>
        <v>0</v>
      </c>
      <c r="I227">
        <f ca="1"/>
        <v>0</v>
      </c>
      <c r="J227">
        <f ca="1"/>
        <v>0</v>
      </c>
      <c r="K227">
        <f ca="1"/>
        <v>0</v>
      </c>
      <c r="L227">
        <f ca="1"/>
        <v>1</v>
      </c>
    </row>
    <row r="228" spans="1:12" x14ac:dyDescent="0.3">
      <c r="A228">
        <f ca="1"/>
        <v>642314028</v>
      </c>
      <c r="B228">
        <f ca="1"/>
        <v>14321</v>
      </c>
      <c r="C228">
        <f ca="1"/>
        <v>0</v>
      </c>
      <c r="D228">
        <f ca="1"/>
        <v>0</v>
      </c>
      <c r="E228">
        <f ca="1"/>
        <v>3011</v>
      </c>
      <c r="F228">
        <f ca="1"/>
        <v>2</v>
      </c>
      <c r="G228">
        <f ca="1"/>
        <v>1</v>
      </c>
      <c r="H228">
        <f ca="1"/>
        <v>0</v>
      </c>
      <c r="I228">
        <f ca="1"/>
        <v>0</v>
      </c>
      <c r="J228">
        <f ca="1"/>
        <v>1</v>
      </c>
      <c r="K228">
        <f ca="1"/>
        <v>0</v>
      </c>
      <c r="L228">
        <f ca="1"/>
        <v>1</v>
      </c>
    </row>
    <row r="229" spans="1:12" x14ac:dyDescent="0.3">
      <c r="A229">
        <f ca="1"/>
        <v>544128914</v>
      </c>
      <c r="B229">
        <f ca="1"/>
        <v>14321</v>
      </c>
      <c r="C229">
        <f ca="1"/>
        <v>0</v>
      </c>
      <c r="D229">
        <f ca="1"/>
        <v>0</v>
      </c>
      <c r="E229">
        <f ca="1"/>
        <v>3301</v>
      </c>
      <c r="F229">
        <f ca="1"/>
        <v>2</v>
      </c>
      <c r="G229">
        <f ca="1"/>
        <v>1</v>
      </c>
      <c r="H229">
        <f ca="1"/>
        <v>0</v>
      </c>
      <c r="I229">
        <f ca="1"/>
        <v>0</v>
      </c>
      <c r="J229">
        <f ca="1"/>
        <v>1</v>
      </c>
      <c r="K229">
        <f ca="1"/>
        <v>0</v>
      </c>
      <c r="L229">
        <f ca="1"/>
        <v>1</v>
      </c>
    </row>
    <row r="230" spans="1:12" x14ac:dyDescent="0.3">
      <c r="A230">
        <f ca="1"/>
        <v>685821581</v>
      </c>
      <c r="B230">
        <f ca="1"/>
        <v>14321</v>
      </c>
      <c r="C230">
        <f ca="1"/>
        <v>0</v>
      </c>
      <c r="D230">
        <f ca="1"/>
        <v>0</v>
      </c>
      <c r="E230">
        <f ca="1"/>
        <v>4321</v>
      </c>
      <c r="F230">
        <f ca="1"/>
        <v>1</v>
      </c>
      <c r="G230">
        <f ca="1"/>
        <v>1</v>
      </c>
      <c r="H230">
        <f ca="1"/>
        <v>0</v>
      </c>
      <c r="I230">
        <f ca="1"/>
        <v>0</v>
      </c>
      <c r="J230">
        <f ca="1"/>
        <v>0</v>
      </c>
      <c r="K230">
        <f ca="1"/>
        <v>0</v>
      </c>
      <c r="L230">
        <f ca="1"/>
        <v>1</v>
      </c>
    </row>
    <row r="231" spans="1:12" x14ac:dyDescent="0.3">
      <c r="A231">
        <f ca="1"/>
        <v>449922364</v>
      </c>
      <c r="B231">
        <f ca="1"/>
        <v>14401</v>
      </c>
      <c r="C231">
        <f ca="1"/>
        <v>0</v>
      </c>
      <c r="D231">
        <f ca="1"/>
        <v>0</v>
      </c>
      <c r="E231">
        <f ca="1"/>
        <v>3301</v>
      </c>
      <c r="F231">
        <f ca="1"/>
        <v>2</v>
      </c>
      <c r="G231">
        <f ca="1"/>
        <v>1</v>
      </c>
      <c r="H231">
        <f ca="1"/>
        <v>0</v>
      </c>
      <c r="I231">
        <f ca="1"/>
        <v>0</v>
      </c>
      <c r="J231">
        <f ca="1"/>
        <v>1</v>
      </c>
      <c r="K231">
        <f ca="1"/>
        <v>0</v>
      </c>
      <c r="L231">
        <f ca="1"/>
        <v>1</v>
      </c>
    </row>
    <row r="232" spans="1:12" x14ac:dyDescent="0.3">
      <c r="A232">
        <f ca="1"/>
        <v>799112095</v>
      </c>
      <c r="B232">
        <f ca="1"/>
        <v>14401</v>
      </c>
      <c r="C232">
        <f ca="1"/>
        <v>0</v>
      </c>
      <c r="D232">
        <f ca="1"/>
        <v>0</v>
      </c>
      <c r="E232">
        <f ca="1"/>
        <v>3311</v>
      </c>
      <c r="F232">
        <f ca="1"/>
        <v>2</v>
      </c>
      <c r="G232">
        <f ca="1"/>
        <v>1</v>
      </c>
      <c r="H232">
        <f ca="1"/>
        <v>0</v>
      </c>
      <c r="I232">
        <f ca="1"/>
        <v>0</v>
      </c>
      <c r="J232">
        <f ca="1"/>
        <v>1</v>
      </c>
      <c r="K232">
        <f ca="1"/>
        <v>0</v>
      </c>
      <c r="L232">
        <f ca="1"/>
        <v>1</v>
      </c>
    </row>
    <row r="233" spans="1:12" x14ac:dyDescent="0.3">
      <c r="A233">
        <f ca="1"/>
        <v>468913172</v>
      </c>
      <c r="B233">
        <f ca="1"/>
        <v>14401</v>
      </c>
      <c r="C233">
        <f ca="1"/>
        <v>0</v>
      </c>
      <c r="D233">
        <f ca="1"/>
        <v>0</v>
      </c>
      <c r="E233">
        <f ca="1"/>
        <v>3321</v>
      </c>
      <c r="F233">
        <f ca="1"/>
        <v>2</v>
      </c>
      <c r="G233">
        <f ca="1"/>
        <v>1</v>
      </c>
      <c r="H233">
        <f ca="1"/>
        <v>0</v>
      </c>
      <c r="I233">
        <f ca="1"/>
        <v>0</v>
      </c>
      <c r="J233">
        <f ca="1"/>
        <v>1</v>
      </c>
      <c r="K233">
        <f ca="1"/>
        <v>0</v>
      </c>
      <c r="L233">
        <f ca="1"/>
        <v>1</v>
      </c>
    </row>
    <row r="234" spans="1:12" x14ac:dyDescent="0.3">
      <c r="A234">
        <f ca="1"/>
        <v>804954175</v>
      </c>
      <c r="B234">
        <f ca="1"/>
        <v>14401</v>
      </c>
      <c r="C234">
        <f ca="1"/>
        <v>0</v>
      </c>
      <c r="D234">
        <f ca="1"/>
        <v>0</v>
      </c>
      <c r="E234">
        <f ca="1"/>
        <v>4401</v>
      </c>
      <c r="F234">
        <f ca="1"/>
        <v>1</v>
      </c>
      <c r="G234">
        <f ca="1"/>
        <v>1</v>
      </c>
      <c r="H234">
        <f ca="1"/>
        <v>0</v>
      </c>
      <c r="I234">
        <f ca="1"/>
        <v>0</v>
      </c>
      <c r="J234">
        <f ca="1"/>
        <v>0</v>
      </c>
      <c r="K234">
        <f ca="1"/>
        <v>0</v>
      </c>
      <c r="L234">
        <f ca="1"/>
        <v>1</v>
      </c>
    </row>
    <row r="235" spans="1:12" x14ac:dyDescent="0.3">
      <c r="A235">
        <f ca="1"/>
        <v>148733714</v>
      </c>
      <c r="B235">
        <f ca="1"/>
        <v>14411</v>
      </c>
      <c r="C235">
        <f ca="1"/>
        <v>0</v>
      </c>
      <c r="D235">
        <f ca="1"/>
        <v>0</v>
      </c>
      <c r="E235">
        <f ca="1"/>
        <v>3311</v>
      </c>
      <c r="F235">
        <f ca="1"/>
        <v>2</v>
      </c>
      <c r="G235">
        <f ca="1"/>
        <v>1</v>
      </c>
      <c r="H235">
        <f ca="1"/>
        <v>0</v>
      </c>
      <c r="I235">
        <f ca="1"/>
        <v>0</v>
      </c>
      <c r="J235">
        <f ca="1"/>
        <v>1</v>
      </c>
      <c r="K235">
        <f ca="1"/>
        <v>0</v>
      </c>
      <c r="L235">
        <f ca="1"/>
        <v>1</v>
      </c>
    </row>
    <row r="236" spans="1:12" x14ac:dyDescent="0.3">
      <c r="A236">
        <f ca="1"/>
        <v>722459345</v>
      </c>
      <c r="B236">
        <f ca="1"/>
        <v>14411</v>
      </c>
      <c r="C236">
        <f ca="1"/>
        <v>0</v>
      </c>
      <c r="D236">
        <f ca="1"/>
        <v>0</v>
      </c>
      <c r="E236">
        <f ca="1"/>
        <v>3321</v>
      </c>
      <c r="F236">
        <f ca="1"/>
        <v>2</v>
      </c>
      <c r="G236">
        <f ca="1"/>
        <v>1</v>
      </c>
      <c r="H236">
        <f ca="1"/>
        <v>0</v>
      </c>
      <c r="I236">
        <f ca="1"/>
        <v>0</v>
      </c>
      <c r="J236">
        <f ca="1"/>
        <v>1</v>
      </c>
      <c r="K236">
        <f ca="1"/>
        <v>0</v>
      </c>
      <c r="L236">
        <f ca="1"/>
        <v>1</v>
      </c>
    </row>
    <row r="237" spans="1:12" x14ac:dyDescent="0.3">
      <c r="A237">
        <f ca="1"/>
        <v>603417770</v>
      </c>
      <c r="B237">
        <f ca="1"/>
        <v>14411</v>
      </c>
      <c r="C237">
        <f ca="1"/>
        <v>0</v>
      </c>
      <c r="D237">
        <f ca="1"/>
        <v>0</v>
      </c>
      <c r="E237">
        <f ca="1"/>
        <v>3331</v>
      </c>
      <c r="F237">
        <f ca="1"/>
        <v>2</v>
      </c>
      <c r="G237">
        <f ca="1"/>
        <v>1</v>
      </c>
      <c r="H237">
        <f ca="1"/>
        <v>0</v>
      </c>
      <c r="I237">
        <f ca="1"/>
        <v>0</v>
      </c>
      <c r="J237">
        <f ca="1"/>
        <v>1</v>
      </c>
      <c r="K237">
        <f ca="1"/>
        <v>0</v>
      </c>
      <c r="L237">
        <f ca="1"/>
        <v>1</v>
      </c>
    </row>
    <row r="238" spans="1:12" x14ac:dyDescent="0.3">
      <c r="A238">
        <f ca="1"/>
        <v>504956121</v>
      </c>
      <c r="B238">
        <f ca="1"/>
        <v>14411</v>
      </c>
      <c r="C238">
        <f ca="1"/>
        <v>0</v>
      </c>
      <c r="D238">
        <f ca="1"/>
        <v>0</v>
      </c>
      <c r="E238">
        <f ca="1"/>
        <v>4411</v>
      </c>
      <c r="F238">
        <f ca="1"/>
        <v>1</v>
      </c>
      <c r="G238">
        <f ca="1"/>
        <v>1</v>
      </c>
      <c r="H238">
        <f ca="1"/>
        <v>0</v>
      </c>
      <c r="I238">
        <f ca="1"/>
        <v>0</v>
      </c>
      <c r="J238">
        <f ca="1"/>
        <v>0</v>
      </c>
      <c r="K238">
        <f ca="1"/>
        <v>0</v>
      </c>
      <c r="L238">
        <f ca="1"/>
        <v>1</v>
      </c>
    </row>
    <row r="239" spans="1:12" x14ac:dyDescent="0.3">
      <c r="A239">
        <f ca="1"/>
        <v>312462536</v>
      </c>
      <c r="B239">
        <f ca="1"/>
        <v>14421</v>
      </c>
      <c r="C239">
        <f ca="1"/>
        <v>0</v>
      </c>
      <c r="D239">
        <f ca="1"/>
        <v>0</v>
      </c>
      <c r="E239">
        <f ca="1"/>
        <v>3001</v>
      </c>
      <c r="F239">
        <f ca="1"/>
        <v>2</v>
      </c>
      <c r="G239">
        <f ca="1"/>
        <v>1</v>
      </c>
      <c r="H239">
        <f ca="1"/>
        <v>0</v>
      </c>
      <c r="I239">
        <f ca="1"/>
        <v>0</v>
      </c>
      <c r="J239">
        <f ca="1"/>
        <v>1</v>
      </c>
      <c r="K239">
        <f ca="1"/>
        <v>0</v>
      </c>
      <c r="L239">
        <f ca="1"/>
        <v>1</v>
      </c>
    </row>
    <row r="240" spans="1:12" x14ac:dyDescent="0.3">
      <c r="A240">
        <f ca="1"/>
        <v>150250652</v>
      </c>
      <c r="B240">
        <f ca="1"/>
        <v>14421</v>
      </c>
      <c r="C240">
        <f ca="1"/>
        <v>0</v>
      </c>
      <c r="D240">
        <f ca="1"/>
        <v>0</v>
      </c>
      <c r="E240">
        <f ca="1"/>
        <v>3201</v>
      </c>
      <c r="F240">
        <f ca="1"/>
        <v>2</v>
      </c>
      <c r="G240">
        <f ca="1"/>
        <v>1</v>
      </c>
      <c r="H240">
        <f ca="1"/>
        <v>0</v>
      </c>
      <c r="I240">
        <f ca="1"/>
        <v>0</v>
      </c>
      <c r="J240">
        <f ca="1"/>
        <v>1</v>
      </c>
      <c r="K240">
        <f ca="1"/>
        <v>0</v>
      </c>
      <c r="L240">
        <f ca="1"/>
        <v>1</v>
      </c>
    </row>
    <row r="241" spans="1:12" x14ac:dyDescent="0.3">
      <c r="A241">
        <f ca="1"/>
        <v>301402471</v>
      </c>
      <c r="B241">
        <f ca="1"/>
        <v>14421</v>
      </c>
      <c r="C241">
        <f ca="1"/>
        <v>0</v>
      </c>
      <c r="D241">
        <f ca="1"/>
        <v>0</v>
      </c>
      <c r="E241">
        <f ca="1"/>
        <v>3221</v>
      </c>
      <c r="F241">
        <f ca="1"/>
        <v>2</v>
      </c>
      <c r="G241">
        <f ca="1"/>
        <v>1</v>
      </c>
      <c r="H241">
        <f ca="1"/>
        <v>0</v>
      </c>
      <c r="I241">
        <f ca="1"/>
        <v>0</v>
      </c>
      <c r="J241">
        <f ca="1"/>
        <v>1</v>
      </c>
      <c r="K241">
        <f ca="1"/>
        <v>0</v>
      </c>
      <c r="L241">
        <f ca="1"/>
        <v>1</v>
      </c>
    </row>
    <row r="242" spans="1:12" x14ac:dyDescent="0.3">
      <c r="A242">
        <f ca="1"/>
        <v>861059305</v>
      </c>
      <c r="B242">
        <f ca="1"/>
        <v>14421</v>
      </c>
      <c r="C242">
        <f ca="1"/>
        <v>0</v>
      </c>
      <c r="D242">
        <f ca="1"/>
        <v>0</v>
      </c>
      <c r="E242">
        <f ca="1"/>
        <v>4421</v>
      </c>
      <c r="F242">
        <f ca="1"/>
        <v>1</v>
      </c>
      <c r="G242">
        <f ca="1"/>
        <v>1</v>
      </c>
      <c r="H242">
        <f ca="1"/>
        <v>0</v>
      </c>
      <c r="I242">
        <f ca="1"/>
        <v>0</v>
      </c>
      <c r="J242">
        <f ca="1"/>
        <v>0</v>
      </c>
      <c r="K242">
        <f ca="1"/>
        <v>0</v>
      </c>
      <c r="L242">
        <f ca="1"/>
        <v>1</v>
      </c>
    </row>
    <row r="243" spans="1:12" x14ac:dyDescent="0.3">
      <c r="A243">
        <f ca="1"/>
        <v>806726826</v>
      </c>
      <c r="B243">
        <f ca="1"/>
        <v>14431</v>
      </c>
      <c r="C243">
        <f ca="1"/>
        <v>0</v>
      </c>
      <c r="D243">
        <f ca="1"/>
        <v>0</v>
      </c>
      <c r="E243">
        <f ca="1"/>
        <v>3301</v>
      </c>
      <c r="F243">
        <f ca="1"/>
        <v>2</v>
      </c>
      <c r="G243">
        <f ca="1"/>
        <v>1</v>
      </c>
      <c r="H243">
        <f ca="1"/>
        <v>0</v>
      </c>
      <c r="I243">
        <f ca="1"/>
        <v>0</v>
      </c>
      <c r="J243">
        <f ca="1"/>
        <v>1</v>
      </c>
      <c r="K243">
        <f ca="1"/>
        <v>0</v>
      </c>
      <c r="L243">
        <f ca="1"/>
        <v>1</v>
      </c>
    </row>
    <row r="244" spans="1:12" x14ac:dyDescent="0.3">
      <c r="A244">
        <f ca="1"/>
        <v>78567297</v>
      </c>
      <c r="B244">
        <f ca="1"/>
        <v>14431</v>
      </c>
      <c r="C244">
        <f ca="1"/>
        <v>0</v>
      </c>
      <c r="D244">
        <f ca="1"/>
        <v>0</v>
      </c>
      <c r="E244">
        <f ca="1"/>
        <v>3321</v>
      </c>
      <c r="F244">
        <f ca="1"/>
        <v>2</v>
      </c>
      <c r="G244">
        <f ca="1"/>
        <v>1</v>
      </c>
      <c r="H244">
        <f ca="1"/>
        <v>0</v>
      </c>
      <c r="I244">
        <f ca="1"/>
        <v>0</v>
      </c>
      <c r="J244">
        <f ca="1"/>
        <v>1</v>
      </c>
      <c r="K244">
        <f ca="1"/>
        <v>0</v>
      </c>
      <c r="L244">
        <f ca="1"/>
        <v>1</v>
      </c>
    </row>
    <row r="245" spans="1:12" x14ac:dyDescent="0.3">
      <c r="A245">
        <f ca="1"/>
        <v>225192731</v>
      </c>
      <c r="B245">
        <f ca="1"/>
        <v>14431</v>
      </c>
      <c r="C245">
        <f ca="1"/>
        <v>0</v>
      </c>
      <c r="D245">
        <f ca="1"/>
        <v>0</v>
      </c>
      <c r="E245">
        <f ca="1"/>
        <v>3331</v>
      </c>
      <c r="F245">
        <f ca="1"/>
        <v>2</v>
      </c>
      <c r="G245">
        <f ca="1"/>
        <v>1</v>
      </c>
      <c r="H245">
        <f ca="1"/>
        <v>0</v>
      </c>
      <c r="I245">
        <f ca="1"/>
        <v>0</v>
      </c>
      <c r="J245">
        <f ca="1"/>
        <v>1</v>
      </c>
      <c r="K245">
        <f ca="1"/>
        <v>0</v>
      </c>
      <c r="L245">
        <f ca="1"/>
        <v>1</v>
      </c>
    </row>
    <row r="246" spans="1:12" x14ac:dyDescent="0.3">
      <c r="A246">
        <f ca="1"/>
        <v>656770459</v>
      </c>
      <c r="B246">
        <f ca="1"/>
        <v>14431</v>
      </c>
      <c r="C246">
        <f ca="1"/>
        <v>0</v>
      </c>
      <c r="D246">
        <f ca="1"/>
        <v>0</v>
      </c>
      <c r="E246">
        <f ca="1"/>
        <v>4431</v>
      </c>
      <c r="F246">
        <f ca="1"/>
        <v>1</v>
      </c>
      <c r="G246">
        <f ca="1"/>
        <v>1</v>
      </c>
      <c r="H246">
        <f ca="1"/>
        <v>0</v>
      </c>
      <c r="I246">
        <f ca="1"/>
        <v>0</v>
      </c>
      <c r="J246">
        <f ca="1"/>
        <v>0</v>
      </c>
      <c r="K246">
        <f ca="1"/>
        <v>0</v>
      </c>
      <c r="L246">
        <f ca="1"/>
        <v>1</v>
      </c>
    </row>
    <row r="247" spans="1:12" x14ac:dyDescent="0.3">
      <c r="A247">
        <f ca="1"/>
        <v>730338759</v>
      </c>
      <c r="B247">
        <f ca="1"/>
        <v>14501</v>
      </c>
      <c r="C247">
        <f ca="1"/>
        <v>0</v>
      </c>
      <c r="D247">
        <f ca="1"/>
        <v>0</v>
      </c>
      <c r="E247">
        <f ca="1"/>
        <v>3021</v>
      </c>
      <c r="F247">
        <f ca="1"/>
        <v>2</v>
      </c>
      <c r="G247">
        <f ca="1"/>
        <v>1</v>
      </c>
      <c r="H247">
        <f ca="1"/>
        <v>0</v>
      </c>
      <c r="I247">
        <f ca="1"/>
        <v>0</v>
      </c>
      <c r="J247">
        <f ca="1"/>
        <v>1</v>
      </c>
      <c r="K247">
        <f ca="1"/>
        <v>0</v>
      </c>
      <c r="L247">
        <f ca="1"/>
        <v>1</v>
      </c>
    </row>
    <row r="248" spans="1:12" x14ac:dyDescent="0.3">
      <c r="A248">
        <f ca="1"/>
        <v>575593891</v>
      </c>
      <c r="B248">
        <f ca="1"/>
        <v>14501</v>
      </c>
      <c r="C248">
        <f ca="1"/>
        <v>0</v>
      </c>
      <c r="D248">
        <f ca="1"/>
        <v>0</v>
      </c>
      <c r="E248">
        <f ca="1"/>
        <v>3221</v>
      </c>
      <c r="F248">
        <f ca="1"/>
        <v>2</v>
      </c>
      <c r="G248">
        <f ca="1"/>
        <v>1</v>
      </c>
      <c r="H248">
        <f ca="1"/>
        <v>0</v>
      </c>
      <c r="I248">
        <f ca="1"/>
        <v>0</v>
      </c>
      <c r="J248">
        <f ca="1"/>
        <v>1</v>
      </c>
      <c r="K248">
        <f ca="1"/>
        <v>0</v>
      </c>
      <c r="L248">
        <f ca="1"/>
        <v>1</v>
      </c>
    </row>
    <row r="249" spans="1:12" x14ac:dyDescent="0.3">
      <c r="A249">
        <f ca="1"/>
        <v>271417646</v>
      </c>
      <c r="B249">
        <f ca="1"/>
        <v>14501</v>
      </c>
      <c r="C249">
        <f ca="1"/>
        <v>0</v>
      </c>
      <c r="D249">
        <f ca="1"/>
        <v>0</v>
      </c>
      <c r="E249">
        <f ca="1"/>
        <v>3321</v>
      </c>
      <c r="F249">
        <f ca="1"/>
        <v>2</v>
      </c>
      <c r="G249">
        <f ca="1"/>
        <v>1</v>
      </c>
      <c r="H249">
        <f ca="1"/>
        <v>0</v>
      </c>
      <c r="I249">
        <f ca="1"/>
        <v>0</v>
      </c>
      <c r="J249">
        <f ca="1"/>
        <v>1</v>
      </c>
      <c r="K249">
        <f ca="1"/>
        <v>0</v>
      </c>
      <c r="L249">
        <f ca="1"/>
        <v>1</v>
      </c>
    </row>
    <row r="250" spans="1:12" x14ac:dyDescent="0.3">
      <c r="A250">
        <f ca="1"/>
        <v>644582208</v>
      </c>
      <c r="B250">
        <f ca="1"/>
        <v>14501</v>
      </c>
      <c r="C250">
        <f ca="1"/>
        <v>0</v>
      </c>
      <c r="D250">
        <f ca="1"/>
        <v>0</v>
      </c>
      <c r="E250">
        <f ca="1"/>
        <v>4501</v>
      </c>
      <c r="F250">
        <f ca="1"/>
        <v>1</v>
      </c>
      <c r="G250">
        <f ca="1"/>
        <v>1</v>
      </c>
      <c r="H250">
        <f ca="1"/>
        <v>0</v>
      </c>
      <c r="I250">
        <f ca="1"/>
        <v>0</v>
      </c>
      <c r="J250">
        <f ca="1"/>
        <v>0</v>
      </c>
      <c r="K250">
        <f ca="1"/>
        <v>0</v>
      </c>
      <c r="L250">
        <f ca="1"/>
        <v>1</v>
      </c>
    </row>
    <row r="251" spans="1:12" x14ac:dyDescent="0.3">
      <c r="A251">
        <f ca="1"/>
        <v>472951716</v>
      </c>
      <c r="B251">
        <f ca="1"/>
        <v>21000</v>
      </c>
      <c r="C251">
        <f ca="1"/>
        <v>0</v>
      </c>
      <c r="D251">
        <f ca="1"/>
        <v>0</v>
      </c>
      <c r="E251">
        <f ca="1"/>
        <v>1000</v>
      </c>
      <c r="F251">
        <f ca="1"/>
        <v>2</v>
      </c>
      <c r="G251">
        <f ca="1"/>
        <v>1</v>
      </c>
      <c r="H251">
        <f ca="1"/>
        <v>0</v>
      </c>
      <c r="I251">
        <f ca="1"/>
        <v>0</v>
      </c>
      <c r="J251">
        <f ca="1"/>
        <v>1</v>
      </c>
      <c r="K251">
        <f ca="1"/>
        <v>0</v>
      </c>
      <c r="L251">
        <f ca="1"/>
        <v>20</v>
      </c>
    </row>
    <row r="252" spans="1:12" x14ac:dyDescent="0.3">
      <c r="A252">
        <f ca="1"/>
        <v>9580282</v>
      </c>
      <c r="B252">
        <f ca="1"/>
        <v>21000</v>
      </c>
      <c r="C252">
        <f ca="1"/>
        <v>0</v>
      </c>
      <c r="D252">
        <f ca="1"/>
        <v>0</v>
      </c>
      <c r="E252">
        <f ca="1"/>
        <v>2011</v>
      </c>
      <c r="F252">
        <f ca="1"/>
        <v>1</v>
      </c>
      <c r="G252">
        <f ca="1"/>
        <v>1</v>
      </c>
      <c r="H252">
        <f ca="1"/>
        <v>0</v>
      </c>
      <c r="I252">
        <f ca="1"/>
        <v>0</v>
      </c>
      <c r="J252">
        <f ca="1"/>
        <v>0</v>
      </c>
      <c r="K252">
        <f ca="1"/>
        <v>0</v>
      </c>
      <c r="L252">
        <f ca="1"/>
        <v>1</v>
      </c>
    </row>
    <row r="253" spans="1:12" x14ac:dyDescent="0.3">
      <c r="A253">
        <f ca="1"/>
        <v>215903828</v>
      </c>
      <c r="B253">
        <f ca="1"/>
        <v>21000</v>
      </c>
      <c r="C253">
        <f ca="1"/>
        <v>0</v>
      </c>
      <c r="D253">
        <f ca="1"/>
        <v>0</v>
      </c>
      <c r="E253">
        <f ca="1"/>
        <v>2031</v>
      </c>
      <c r="F253">
        <f ca="1"/>
        <v>1</v>
      </c>
      <c r="G253">
        <f ca="1"/>
        <v>1</v>
      </c>
      <c r="H253">
        <f ca="1"/>
        <v>0</v>
      </c>
      <c r="I253">
        <f ca="1"/>
        <v>0</v>
      </c>
      <c r="J253">
        <f ca="1"/>
        <v>0</v>
      </c>
      <c r="K253">
        <f ca="1"/>
        <v>0</v>
      </c>
      <c r="L253">
        <f ca="1"/>
        <v>2</v>
      </c>
    </row>
    <row r="254" spans="1:12" x14ac:dyDescent="0.3">
      <c r="A254">
        <f ca="1"/>
        <v>889870546</v>
      </c>
      <c r="B254">
        <f ca="1"/>
        <v>21000</v>
      </c>
      <c r="C254">
        <f ca="1"/>
        <v>0</v>
      </c>
      <c r="D254">
        <f ca="1"/>
        <v>0</v>
      </c>
      <c r="E254">
        <f ca="1"/>
        <v>2041</v>
      </c>
      <c r="F254">
        <f ca="1"/>
        <v>1</v>
      </c>
      <c r="G254">
        <f ca="1"/>
        <v>1</v>
      </c>
      <c r="H254">
        <f ca="1"/>
        <v>0</v>
      </c>
      <c r="I254">
        <f ca="1"/>
        <v>0</v>
      </c>
      <c r="J254">
        <f ca="1"/>
        <v>0</v>
      </c>
      <c r="K254">
        <f ca="1"/>
        <v>0</v>
      </c>
      <c r="L254">
        <f ca="1"/>
        <v>1</v>
      </c>
    </row>
    <row r="255" spans="1:12" x14ac:dyDescent="0.3">
      <c r="A255">
        <f ca="1"/>
        <v>528172311</v>
      </c>
      <c r="B255">
        <f ca="1"/>
        <v>21010</v>
      </c>
      <c r="C255">
        <f ca="1"/>
        <v>0</v>
      </c>
      <c r="D255">
        <f ca="1"/>
        <v>0</v>
      </c>
      <c r="E255">
        <f ca="1"/>
        <v>1010</v>
      </c>
      <c r="F255">
        <f ca="1"/>
        <v>2</v>
      </c>
      <c r="G255">
        <f ca="1"/>
        <v>1</v>
      </c>
      <c r="H255">
        <f ca="1"/>
        <v>0</v>
      </c>
      <c r="I255">
        <f ca="1"/>
        <v>0</v>
      </c>
      <c r="J255">
        <f ca="1"/>
        <v>1</v>
      </c>
      <c r="K255">
        <f ca="1"/>
        <v>0</v>
      </c>
      <c r="L255">
        <f ca="1"/>
        <v>20</v>
      </c>
    </row>
    <row r="256" spans="1:12" x14ac:dyDescent="0.3">
      <c r="A256">
        <f ca="1"/>
        <v>288029700</v>
      </c>
      <c r="B256">
        <f ca="1"/>
        <v>21010</v>
      </c>
      <c r="C256">
        <f ca="1"/>
        <v>0</v>
      </c>
      <c r="D256">
        <f ca="1"/>
        <v>0</v>
      </c>
      <c r="E256">
        <f ca="1"/>
        <v>2011</v>
      </c>
      <c r="F256">
        <f ca="1"/>
        <v>1</v>
      </c>
      <c r="G256">
        <f ca="1"/>
        <v>1</v>
      </c>
      <c r="H256">
        <f ca="1"/>
        <v>0</v>
      </c>
      <c r="I256">
        <f ca="1"/>
        <v>0</v>
      </c>
      <c r="J256">
        <f ca="1"/>
        <v>0</v>
      </c>
      <c r="K256">
        <f ca="1"/>
        <v>0</v>
      </c>
      <c r="L256">
        <f ca="1"/>
        <v>3</v>
      </c>
    </row>
    <row r="257" spans="1:12" x14ac:dyDescent="0.3">
      <c r="A257">
        <f ca="1"/>
        <v>770204118</v>
      </c>
      <c r="B257">
        <f ca="1"/>
        <v>21010</v>
      </c>
      <c r="C257">
        <f ca="1"/>
        <v>0</v>
      </c>
      <c r="D257">
        <f ca="1"/>
        <v>0</v>
      </c>
      <c r="E257">
        <f ca="1"/>
        <v>2031</v>
      </c>
      <c r="F257">
        <f ca="1"/>
        <v>1</v>
      </c>
      <c r="G257">
        <f ca="1"/>
        <v>1</v>
      </c>
      <c r="H257">
        <f ca="1"/>
        <v>0</v>
      </c>
      <c r="I257">
        <f ca="1"/>
        <v>0</v>
      </c>
      <c r="J257">
        <f ca="1"/>
        <v>0</v>
      </c>
      <c r="K257">
        <f ca="1"/>
        <v>0</v>
      </c>
      <c r="L257">
        <f ca="1"/>
        <v>1</v>
      </c>
    </row>
    <row r="258" spans="1:12" x14ac:dyDescent="0.3">
      <c r="A258">
        <f ca="1"/>
        <v>497098059</v>
      </c>
      <c r="B258">
        <f ca="1"/>
        <v>21010</v>
      </c>
      <c r="C258">
        <f ca="1"/>
        <v>0</v>
      </c>
      <c r="D258">
        <f ca="1"/>
        <v>0</v>
      </c>
      <c r="E258">
        <f ca="1"/>
        <v>2033</v>
      </c>
      <c r="F258">
        <f ca="1"/>
        <v>1</v>
      </c>
      <c r="G258">
        <f ca="1"/>
        <v>1</v>
      </c>
      <c r="H258">
        <f ca="1"/>
        <v>0</v>
      </c>
      <c r="I258">
        <f ca="1"/>
        <v>0</v>
      </c>
      <c r="J258">
        <f ca="1"/>
        <v>0</v>
      </c>
      <c r="K258">
        <f ca="1"/>
        <v>0</v>
      </c>
      <c r="L258">
        <f ca="1"/>
        <v>1</v>
      </c>
    </row>
    <row r="259" spans="1:12" x14ac:dyDescent="0.3">
      <c r="A259">
        <f ca="1"/>
        <v>137398774</v>
      </c>
      <c r="B259">
        <f ca="1"/>
        <v>21020</v>
      </c>
      <c r="C259">
        <f ca="1"/>
        <v>0</v>
      </c>
      <c r="D259">
        <f ca="1"/>
        <v>0</v>
      </c>
      <c r="E259">
        <f ca="1"/>
        <v>1020</v>
      </c>
      <c r="F259">
        <f ca="1"/>
        <v>2</v>
      </c>
      <c r="G259">
        <f ca="1"/>
        <v>1</v>
      </c>
      <c r="H259">
        <f ca="1"/>
        <v>0</v>
      </c>
      <c r="I259">
        <f ca="1"/>
        <v>0</v>
      </c>
      <c r="J259">
        <f ca="1"/>
        <v>1</v>
      </c>
      <c r="K259">
        <f ca="1"/>
        <v>0</v>
      </c>
      <c r="L259">
        <f ca="1"/>
        <v>9</v>
      </c>
    </row>
    <row r="260" spans="1:12" x14ac:dyDescent="0.3">
      <c r="A260">
        <f ca="1"/>
        <v>357819978</v>
      </c>
      <c r="B260">
        <f ca="1"/>
        <v>21020</v>
      </c>
      <c r="C260">
        <f ca="1"/>
        <v>0</v>
      </c>
      <c r="D260">
        <f ca="1"/>
        <v>0</v>
      </c>
      <c r="E260">
        <f ca="1"/>
        <v>2012</v>
      </c>
      <c r="F260">
        <f ca="1"/>
        <v>1</v>
      </c>
      <c r="G260">
        <f ca="1"/>
        <v>1</v>
      </c>
      <c r="H260">
        <f ca="1"/>
        <v>0</v>
      </c>
      <c r="I260">
        <f ca="1"/>
        <v>0</v>
      </c>
      <c r="J260">
        <f ca="1"/>
        <v>0</v>
      </c>
      <c r="K260">
        <f ca="1"/>
        <v>0</v>
      </c>
      <c r="L260">
        <f ca="1"/>
        <v>1</v>
      </c>
    </row>
    <row r="261" spans="1:12" x14ac:dyDescent="0.3">
      <c r="A261">
        <f ca="1"/>
        <v>617858263</v>
      </c>
      <c r="B261">
        <f ca="1"/>
        <v>21020</v>
      </c>
      <c r="C261">
        <f ca="1"/>
        <v>0</v>
      </c>
      <c r="D261">
        <f ca="1"/>
        <v>0</v>
      </c>
      <c r="E261">
        <f ca="1"/>
        <v>2013</v>
      </c>
      <c r="F261">
        <f ca="1"/>
        <v>1</v>
      </c>
      <c r="G261">
        <f ca="1"/>
        <v>1</v>
      </c>
      <c r="H261">
        <f ca="1"/>
        <v>0</v>
      </c>
      <c r="I261">
        <f ca="1"/>
        <v>0</v>
      </c>
      <c r="J261">
        <f ca="1"/>
        <v>0</v>
      </c>
      <c r="K261">
        <f ca="1"/>
        <v>0</v>
      </c>
      <c r="L261">
        <f ca="1"/>
        <v>1</v>
      </c>
    </row>
    <row r="262" spans="1:12" x14ac:dyDescent="0.3">
      <c r="A262">
        <f ca="1"/>
        <v>728477862</v>
      </c>
      <c r="B262">
        <f ca="1"/>
        <v>21020</v>
      </c>
      <c r="C262">
        <f ca="1"/>
        <v>0</v>
      </c>
      <c r="D262">
        <f ca="1"/>
        <v>0</v>
      </c>
      <c r="E262">
        <f ca="1"/>
        <v>2041</v>
      </c>
      <c r="F262">
        <f ca="1"/>
        <v>1</v>
      </c>
      <c r="G262">
        <f ca="1"/>
        <v>1</v>
      </c>
      <c r="H262">
        <f ca="1"/>
        <v>0</v>
      </c>
      <c r="I262">
        <f ca="1"/>
        <v>0</v>
      </c>
      <c r="J262">
        <f ca="1"/>
        <v>0</v>
      </c>
      <c r="K262">
        <f ca="1"/>
        <v>0</v>
      </c>
      <c r="L262">
        <f ca="1"/>
        <v>1</v>
      </c>
    </row>
    <row r="263" spans="1:12" x14ac:dyDescent="0.3">
      <c r="A263">
        <f ca="1"/>
        <v>953250326</v>
      </c>
      <c r="B263">
        <f ca="1"/>
        <v>21030</v>
      </c>
      <c r="C263">
        <f ca="1"/>
        <v>0</v>
      </c>
      <c r="D263">
        <f ca="1"/>
        <v>0</v>
      </c>
      <c r="E263">
        <f ca="1"/>
        <v>1030</v>
      </c>
      <c r="F263">
        <f ca="1"/>
        <v>2</v>
      </c>
      <c r="G263">
        <f ca="1"/>
        <v>1</v>
      </c>
      <c r="H263">
        <f ca="1"/>
        <v>0</v>
      </c>
      <c r="I263">
        <f ca="1"/>
        <v>0</v>
      </c>
      <c r="J263">
        <f ca="1"/>
        <v>1</v>
      </c>
      <c r="K263">
        <f ca="1"/>
        <v>0</v>
      </c>
      <c r="L263">
        <f ca="1"/>
        <v>8</v>
      </c>
    </row>
    <row r="264" spans="1:12" x14ac:dyDescent="0.3">
      <c r="A264">
        <f ca="1"/>
        <v>631739096</v>
      </c>
      <c r="B264">
        <f ca="1"/>
        <v>21030</v>
      </c>
      <c r="C264">
        <f ca="1"/>
        <v>0</v>
      </c>
      <c r="D264">
        <f ca="1"/>
        <v>0</v>
      </c>
      <c r="E264">
        <f ca="1"/>
        <v>2011</v>
      </c>
      <c r="F264">
        <f ca="1"/>
        <v>1</v>
      </c>
      <c r="G264">
        <f ca="1"/>
        <v>1</v>
      </c>
      <c r="H264">
        <f ca="1"/>
        <v>0</v>
      </c>
      <c r="I264">
        <f ca="1"/>
        <v>0</v>
      </c>
      <c r="J264">
        <f ca="1"/>
        <v>0</v>
      </c>
      <c r="K264">
        <f ca="1"/>
        <v>0</v>
      </c>
      <c r="L264">
        <f ca="1"/>
        <v>2</v>
      </c>
    </row>
    <row r="265" spans="1:12" x14ac:dyDescent="0.3">
      <c r="A265">
        <f ca="1"/>
        <v>648694616</v>
      </c>
      <c r="B265">
        <f ca="1"/>
        <v>21030</v>
      </c>
      <c r="C265">
        <f ca="1"/>
        <v>0</v>
      </c>
      <c r="D265">
        <f ca="1"/>
        <v>0</v>
      </c>
      <c r="E265">
        <f ca="1"/>
        <v>2013</v>
      </c>
      <c r="F265">
        <f ca="1"/>
        <v>1</v>
      </c>
      <c r="G265">
        <f ca="1"/>
        <v>1</v>
      </c>
      <c r="H265">
        <f ca="1"/>
        <v>0</v>
      </c>
      <c r="I265">
        <f ca="1"/>
        <v>0</v>
      </c>
      <c r="J265">
        <f ca="1"/>
        <v>0</v>
      </c>
      <c r="K265">
        <f ca="1"/>
        <v>0</v>
      </c>
      <c r="L265">
        <f ca="1"/>
        <v>1</v>
      </c>
    </row>
    <row r="266" spans="1:12" x14ac:dyDescent="0.3">
      <c r="A266">
        <f ca="1"/>
        <v>810714930</v>
      </c>
      <c r="B266">
        <f ca="1"/>
        <v>21030</v>
      </c>
      <c r="C266">
        <f ca="1"/>
        <v>0</v>
      </c>
      <c r="D266">
        <f ca="1"/>
        <v>0</v>
      </c>
      <c r="E266">
        <f ca="1"/>
        <v>2041</v>
      </c>
      <c r="F266">
        <f ca="1"/>
        <v>1</v>
      </c>
      <c r="G266">
        <f ca="1"/>
        <v>1</v>
      </c>
      <c r="H266">
        <f ca="1"/>
        <v>0</v>
      </c>
      <c r="I266">
        <f ca="1"/>
        <v>0</v>
      </c>
      <c r="J266">
        <f ca="1"/>
        <v>0</v>
      </c>
      <c r="K266">
        <f ca="1"/>
        <v>0</v>
      </c>
      <c r="L266">
        <f ca="1"/>
        <v>1</v>
      </c>
    </row>
    <row r="267" spans="1:12" x14ac:dyDescent="0.3">
      <c r="A267">
        <f ca="1"/>
        <v>709824641</v>
      </c>
      <c r="B267">
        <f ca="1"/>
        <v>21100</v>
      </c>
      <c r="C267">
        <f ca="1"/>
        <v>0</v>
      </c>
      <c r="D267">
        <f ca="1"/>
        <v>0</v>
      </c>
      <c r="E267">
        <f ca="1"/>
        <v>1100</v>
      </c>
      <c r="F267">
        <f ca="1"/>
        <v>2</v>
      </c>
      <c r="G267">
        <f ca="1"/>
        <v>1</v>
      </c>
      <c r="H267">
        <f ca="1"/>
        <v>0</v>
      </c>
      <c r="I267">
        <f ca="1"/>
        <v>0</v>
      </c>
      <c r="J267">
        <f ca="1"/>
        <v>1</v>
      </c>
      <c r="K267">
        <f ca="1"/>
        <v>0</v>
      </c>
      <c r="L267">
        <f ca="1"/>
        <v>20</v>
      </c>
    </row>
    <row r="268" spans="1:12" x14ac:dyDescent="0.3">
      <c r="A268">
        <f ca="1"/>
        <v>342263308</v>
      </c>
      <c r="B268">
        <f ca="1"/>
        <v>21100</v>
      </c>
      <c r="C268">
        <f ca="1"/>
        <v>0</v>
      </c>
      <c r="D268">
        <f ca="1"/>
        <v>0</v>
      </c>
      <c r="E268">
        <f ca="1"/>
        <v>2011</v>
      </c>
      <c r="F268">
        <f ca="1"/>
        <v>1</v>
      </c>
      <c r="G268">
        <f ca="1"/>
        <v>1</v>
      </c>
      <c r="H268">
        <f ca="1"/>
        <v>0</v>
      </c>
      <c r="I268">
        <f ca="1"/>
        <v>0</v>
      </c>
      <c r="J268">
        <f ca="1"/>
        <v>0</v>
      </c>
      <c r="K268">
        <f ca="1"/>
        <v>0</v>
      </c>
      <c r="L268">
        <f ca="1"/>
        <v>1</v>
      </c>
    </row>
    <row r="269" spans="1:12" x14ac:dyDescent="0.3">
      <c r="A269">
        <f ca="1"/>
        <v>491219203</v>
      </c>
      <c r="B269">
        <f ca="1"/>
        <v>21100</v>
      </c>
      <c r="C269">
        <f ca="1"/>
        <v>0</v>
      </c>
      <c r="D269">
        <f ca="1"/>
        <v>0</v>
      </c>
      <c r="E269">
        <f ca="1"/>
        <v>2012</v>
      </c>
      <c r="F269">
        <f ca="1"/>
        <v>1</v>
      </c>
      <c r="G269">
        <f ca="1"/>
        <v>1</v>
      </c>
      <c r="H269">
        <f ca="1"/>
        <v>0</v>
      </c>
      <c r="I269">
        <f ca="1"/>
        <v>0</v>
      </c>
      <c r="J269">
        <f ca="1"/>
        <v>0</v>
      </c>
      <c r="K269">
        <f ca="1"/>
        <v>0</v>
      </c>
      <c r="L269">
        <f ca="1"/>
        <v>2</v>
      </c>
    </row>
    <row r="270" spans="1:12" x14ac:dyDescent="0.3">
      <c r="A270">
        <f ca="1"/>
        <v>534857604</v>
      </c>
      <c r="B270">
        <f ca="1"/>
        <v>21100</v>
      </c>
      <c r="C270">
        <f ca="1"/>
        <v>0</v>
      </c>
      <c r="D270">
        <f ca="1"/>
        <v>0</v>
      </c>
      <c r="E270">
        <f ca="1"/>
        <v>2013</v>
      </c>
      <c r="F270">
        <f ca="1"/>
        <v>1</v>
      </c>
      <c r="G270">
        <f ca="1"/>
        <v>1</v>
      </c>
      <c r="H270">
        <f ca="1"/>
        <v>0</v>
      </c>
      <c r="I270">
        <f ca="1"/>
        <v>0</v>
      </c>
      <c r="J270">
        <f ca="1"/>
        <v>0</v>
      </c>
      <c r="K270">
        <f ca="1"/>
        <v>0</v>
      </c>
      <c r="L270">
        <f ca="1"/>
        <v>1</v>
      </c>
    </row>
    <row r="271" spans="1:12" x14ac:dyDescent="0.3">
      <c r="A271">
        <f ca="1"/>
        <v>157511547</v>
      </c>
      <c r="B271">
        <f ca="1"/>
        <v>21110</v>
      </c>
      <c r="C271">
        <f ca="1"/>
        <v>0</v>
      </c>
      <c r="D271">
        <f ca="1"/>
        <v>0</v>
      </c>
      <c r="E271">
        <f ca="1"/>
        <v>1110</v>
      </c>
      <c r="F271">
        <f ca="1"/>
        <v>2</v>
      </c>
      <c r="G271">
        <f ca="1"/>
        <v>1</v>
      </c>
      <c r="H271">
        <f ca="1"/>
        <v>0</v>
      </c>
      <c r="I271">
        <f ca="1"/>
        <v>0</v>
      </c>
      <c r="J271">
        <f ca="1"/>
        <v>1</v>
      </c>
      <c r="K271">
        <f ca="1"/>
        <v>0</v>
      </c>
      <c r="L271">
        <f ca="1"/>
        <v>16</v>
      </c>
    </row>
    <row r="272" spans="1:12" x14ac:dyDescent="0.3">
      <c r="A272">
        <f ca="1"/>
        <v>993159599</v>
      </c>
      <c r="B272">
        <f ca="1"/>
        <v>21110</v>
      </c>
      <c r="C272">
        <f ca="1"/>
        <v>0</v>
      </c>
      <c r="D272">
        <f ca="1"/>
        <v>0</v>
      </c>
      <c r="E272">
        <f ca="1"/>
        <v>2011</v>
      </c>
      <c r="F272">
        <f ca="1"/>
        <v>1</v>
      </c>
      <c r="G272">
        <f ca="1"/>
        <v>1</v>
      </c>
      <c r="H272">
        <f ca="1"/>
        <v>0</v>
      </c>
      <c r="I272">
        <f ca="1"/>
        <v>0</v>
      </c>
      <c r="J272">
        <f ca="1"/>
        <v>0</v>
      </c>
      <c r="K272">
        <f ca="1"/>
        <v>0</v>
      </c>
      <c r="L272">
        <f ca="1"/>
        <v>3</v>
      </c>
    </row>
    <row r="273" spans="1:12" x14ac:dyDescent="0.3">
      <c r="A273">
        <f ca="1"/>
        <v>148773290</v>
      </c>
      <c r="B273">
        <f ca="1"/>
        <v>21110</v>
      </c>
      <c r="C273">
        <f ca="1"/>
        <v>0</v>
      </c>
      <c r="D273">
        <f ca="1"/>
        <v>0</v>
      </c>
      <c r="E273">
        <f ca="1"/>
        <v>2041</v>
      </c>
      <c r="F273">
        <f ca="1"/>
        <v>1</v>
      </c>
      <c r="G273">
        <f ca="1"/>
        <v>1</v>
      </c>
      <c r="H273">
        <f ca="1"/>
        <v>0</v>
      </c>
      <c r="I273">
        <f ca="1"/>
        <v>0</v>
      </c>
      <c r="J273">
        <f ca="1"/>
        <v>0</v>
      </c>
      <c r="K273">
        <f ca="1"/>
        <v>0</v>
      </c>
      <c r="L273">
        <f ca="1"/>
        <v>1</v>
      </c>
    </row>
    <row r="274" spans="1:12" x14ac:dyDescent="0.3">
      <c r="A274">
        <f ca="1"/>
        <v>685239413</v>
      </c>
      <c r="B274">
        <f ca="1"/>
        <v>21120</v>
      </c>
      <c r="C274">
        <f ca="1"/>
        <v>0</v>
      </c>
      <c r="D274">
        <f ca="1"/>
        <v>0</v>
      </c>
      <c r="E274">
        <f ca="1"/>
        <v>1120</v>
      </c>
      <c r="F274">
        <f ca="1"/>
        <v>2</v>
      </c>
      <c r="G274">
        <f ca="1"/>
        <v>1</v>
      </c>
      <c r="H274">
        <f ca="1"/>
        <v>0</v>
      </c>
      <c r="I274">
        <f ca="1"/>
        <v>0</v>
      </c>
      <c r="J274">
        <f ca="1"/>
        <v>1</v>
      </c>
      <c r="K274">
        <f ca="1"/>
        <v>0</v>
      </c>
      <c r="L274">
        <f ca="1"/>
        <v>12</v>
      </c>
    </row>
    <row r="275" spans="1:12" x14ac:dyDescent="0.3">
      <c r="A275">
        <f ca="1"/>
        <v>813834428</v>
      </c>
      <c r="B275">
        <f ca="1"/>
        <v>21120</v>
      </c>
      <c r="C275">
        <f ca="1"/>
        <v>0</v>
      </c>
      <c r="D275">
        <f ca="1"/>
        <v>0</v>
      </c>
      <c r="E275">
        <f ca="1"/>
        <v>2012</v>
      </c>
      <c r="F275">
        <f ca="1"/>
        <v>1</v>
      </c>
      <c r="G275">
        <f ca="1"/>
        <v>1</v>
      </c>
      <c r="H275">
        <f ca="1"/>
        <v>0</v>
      </c>
      <c r="I275">
        <f ca="1"/>
        <v>0</v>
      </c>
      <c r="J275">
        <f ca="1"/>
        <v>0</v>
      </c>
      <c r="K275">
        <f ca="1"/>
        <v>0</v>
      </c>
      <c r="L275">
        <f ca="1"/>
        <v>1</v>
      </c>
    </row>
    <row r="276" spans="1:12" x14ac:dyDescent="0.3">
      <c r="A276">
        <f ca="1"/>
        <v>746318504</v>
      </c>
      <c r="B276">
        <f ca="1"/>
        <v>21120</v>
      </c>
      <c r="C276">
        <f ca="1"/>
        <v>0</v>
      </c>
      <c r="D276">
        <f ca="1"/>
        <v>0</v>
      </c>
      <c r="E276">
        <f ca="1"/>
        <v>2031</v>
      </c>
      <c r="F276">
        <f ca="1"/>
        <v>1</v>
      </c>
      <c r="G276">
        <f ca="1"/>
        <v>1</v>
      </c>
      <c r="H276">
        <f ca="1"/>
        <v>0</v>
      </c>
      <c r="I276">
        <f ca="1"/>
        <v>0</v>
      </c>
      <c r="J276">
        <f ca="1"/>
        <v>0</v>
      </c>
      <c r="K276">
        <f ca="1"/>
        <v>0</v>
      </c>
      <c r="L276">
        <f ca="1"/>
        <v>2</v>
      </c>
    </row>
    <row r="277" spans="1:12" x14ac:dyDescent="0.3">
      <c r="A277">
        <f ca="1"/>
        <v>848769386</v>
      </c>
      <c r="B277">
        <f ca="1"/>
        <v>21120</v>
      </c>
      <c r="C277">
        <f ca="1"/>
        <v>0</v>
      </c>
      <c r="D277">
        <f ca="1"/>
        <v>0</v>
      </c>
      <c r="E277">
        <f ca="1"/>
        <v>2032</v>
      </c>
      <c r="F277">
        <f ca="1"/>
        <v>1</v>
      </c>
      <c r="G277">
        <f ca="1"/>
        <v>1</v>
      </c>
      <c r="H277">
        <f ca="1"/>
        <v>0</v>
      </c>
      <c r="I277">
        <f ca="1"/>
        <v>0</v>
      </c>
      <c r="J277">
        <f ca="1"/>
        <v>0</v>
      </c>
      <c r="K277">
        <f ca="1"/>
        <v>0</v>
      </c>
      <c r="L277">
        <f ca="1"/>
        <v>1</v>
      </c>
    </row>
    <row r="278" spans="1:12" x14ac:dyDescent="0.3">
      <c r="A278">
        <f ca="1"/>
        <v>144664391</v>
      </c>
      <c r="B278">
        <f ca="1"/>
        <v>21130</v>
      </c>
      <c r="C278">
        <f ca="1"/>
        <v>0</v>
      </c>
      <c r="D278">
        <f ca="1"/>
        <v>0</v>
      </c>
      <c r="E278">
        <f ca="1"/>
        <v>1130</v>
      </c>
      <c r="F278">
        <f ca="1"/>
        <v>2</v>
      </c>
      <c r="G278">
        <f ca="1"/>
        <v>1</v>
      </c>
      <c r="H278">
        <f ca="1"/>
        <v>0</v>
      </c>
      <c r="I278">
        <f ca="1"/>
        <v>0</v>
      </c>
      <c r="J278">
        <f ca="1"/>
        <v>1</v>
      </c>
      <c r="K278">
        <f ca="1"/>
        <v>0</v>
      </c>
      <c r="L278">
        <f ca="1"/>
        <v>18</v>
      </c>
    </row>
    <row r="279" spans="1:12" x14ac:dyDescent="0.3">
      <c r="A279">
        <f ca="1"/>
        <v>204882205</v>
      </c>
      <c r="B279">
        <f ca="1"/>
        <v>21130</v>
      </c>
      <c r="C279">
        <f ca="1"/>
        <v>0</v>
      </c>
      <c r="D279">
        <f ca="1"/>
        <v>0</v>
      </c>
      <c r="E279">
        <f ca="1"/>
        <v>2011</v>
      </c>
      <c r="F279">
        <f ca="1"/>
        <v>1</v>
      </c>
      <c r="G279">
        <f ca="1"/>
        <v>1</v>
      </c>
      <c r="H279">
        <f ca="1"/>
        <v>0</v>
      </c>
      <c r="I279">
        <f ca="1"/>
        <v>0</v>
      </c>
      <c r="J279">
        <f ca="1"/>
        <v>0</v>
      </c>
      <c r="K279">
        <f ca="1"/>
        <v>0</v>
      </c>
      <c r="L279">
        <f ca="1"/>
        <v>3</v>
      </c>
    </row>
    <row r="280" spans="1:12" x14ac:dyDescent="0.3">
      <c r="A280">
        <f ca="1"/>
        <v>907206959</v>
      </c>
      <c r="B280">
        <f ca="1"/>
        <v>21130</v>
      </c>
      <c r="C280">
        <f ca="1"/>
        <v>0</v>
      </c>
      <c r="D280">
        <f ca="1"/>
        <v>0</v>
      </c>
      <c r="E280">
        <f ca="1"/>
        <v>2012</v>
      </c>
      <c r="F280">
        <f ca="1"/>
        <v>1</v>
      </c>
      <c r="G280">
        <f ca="1"/>
        <v>1</v>
      </c>
      <c r="H280">
        <f ca="1"/>
        <v>0</v>
      </c>
      <c r="I280">
        <f ca="1"/>
        <v>0</v>
      </c>
      <c r="J280">
        <f ca="1"/>
        <v>0</v>
      </c>
      <c r="K280">
        <f ca="1"/>
        <v>0</v>
      </c>
      <c r="L280">
        <f ca="1"/>
        <v>2</v>
      </c>
    </row>
    <row r="281" spans="1:12" x14ac:dyDescent="0.3">
      <c r="A281">
        <f ca="1"/>
        <v>881059152</v>
      </c>
      <c r="B281">
        <f ca="1"/>
        <v>21130</v>
      </c>
      <c r="C281">
        <f ca="1"/>
        <v>0</v>
      </c>
      <c r="D281">
        <f ca="1"/>
        <v>0</v>
      </c>
      <c r="E281">
        <f ca="1"/>
        <v>2032</v>
      </c>
      <c r="F281">
        <f ca="1"/>
        <v>1</v>
      </c>
      <c r="G281">
        <f ca="1"/>
        <v>1</v>
      </c>
      <c r="H281">
        <f ca="1"/>
        <v>0</v>
      </c>
      <c r="I281">
        <f ca="1"/>
        <v>0</v>
      </c>
      <c r="J281">
        <f ca="1"/>
        <v>0</v>
      </c>
      <c r="K281">
        <f ca="1"/>
        <v>0</v>
      </c>
      <c r="L281">
        <f ca="1"/>
        <v>1</v>
      </c>
    </row>
    <row r="282" spans="1:12" x14ac:dyDescent="0.3">
      <c r="A282">
        <f ca="1"/>
        <v>586368110</v>
      </c>
      <c r="B282">
        <f ca="1"/>
        <v>21200</v>
      </c>
      <c r="C282">
        <f ca="1"/>
        <v>0</v>
      </c>
      <c r="D282">
        <f ca="1"/>
        <v>0</v>
      </c>
      <c r="E282">
        <f ca="1"/>
        <v>1200</v>
      </c>
      <c r="F282">
        <f ca="1"/>
        <v>2</v>
      </c>
      <c r="G282">
        <f ca="1"/>
        <v>1</v>
      </c>
      <c r="H282">
        <f ca="1"/>
        <v>0</v>
      </c>
      <c r="I282">
        <f ca="1"/>
        <v>0</v>
      </c>
      <c r="J282">
        <f ca="1"/>
        <v>1</v>
      </c>
      <c r="K282">
        <f ca="1"/>
        <v>0</v>
      </c>
      <c r="L282">
        <f ca="1"/>
        <v>20</v>
      </c>
    </row>
    <row r="283" spans="1:12" x14ac:dyDescent="0.3">
      <c r="A283">
        <f ca="1"/>
        <v>768976266</v>
      </c>
      <c r="B283">
        <f ca="1"/>
        <v>21200</v>
      </c>
      <c r="C283">
        <f ca="1"/>
        <v>0</v>
      </c>
      <c r="D283">
        <f ca="1"/>
        <v>0</v>
      </c>
      <c r="E283">
        <f ca="1"/>
        <v>2011</v>
      </c>
      <c r="F283">
        <f ca="1"/>
        <v>1</v>
      </c>
      <c r="G283">
        <f ca="1"/>
        <v>1</v>
      </c>
      <c r="H283">
        <f ca="1"/>
        <v>0</v>
      </c>
      <c r="I283">
        <f ca="1"/>
        <v>0</v>
      </c>
      <c r="J283">
        <f ca="1"/>
        <v>0</v>
      </c>
      <c r="K283">
        <f ca="1"/>
        <v>0</v>
      </c>
      <c r="L283">
        <f ca="1"/>
        <v>2</v>
      </c>
    </row>
    <row r="284" spans="1:12" x14ac:dyDescent="0.3">
      <c r="A284">
        <f ca="1"/>
        <v>863636332</v>
      </c>
      <c r="B284">
        <f ca="1"/>
        <v>21200</v>
      </c>
      <c r="C284">
        <f ca="1"/>
        <v>0</v>
      </c>
      <c r="D284">
        <f ca="1"/>
        <v>0</v>
      </c>
      <c r="E284">
        <f ca="1"/>
        <v>2012</v>
      </c>
      <c r="F284">
        <f ca="1"/>
        <v>1</v>
      </c>
      <c r="G284">
        <f ca="1"/>
        <v>1</v>
      </c>
      <c r="H284">
        <f ca="1"/>
        <v>0</v>
      </c>
      <c r="I284">
        <f ca="1"/>
        <v>0</v>
      </c>
      <c r="J284">
        <f ca="1"/>
        <v>0</v>
      </c>
      <c r="K284">
        <f ca="1"/>
        <v>0</v>
      </c>
      <c r="L284">
        <f ca="1"/>
        <v>1</v>
      </c>
    </row>
    <row r="285" spans="1:12" x14ac:dyDescent="0.3">
      <c r="A285">
        <f ca="1"/>
        <v>219257126</v>
      </c>
      <c r="B285">
        <f ca="1"/>
        <v>21200</v>
      </c>
      <c r="C285">
        <f ca="1"/>
        <v>0</v>
      </c>
      <c r="D285">
        <f ca="1"/>
        <v>0</v>
      </c>
      <c r="E285">
        <f ca="1"/>
        <v>2031</v>
      </c>
      <c r="F285">
        <f ca="1"/>
        <v>1</v>
      </c>
      <c r="G285">
        <f ca="1"/>
        <v>1</v>
      </c>
      <c r="H285">
        <f ca="1"/>
        <v>0</v>
      </c>
      <c r="I285">
        <f ca="1"/>
        <v>0</v>
      </c>
      <c r="J285">
        <f ca="1"/>
        <v>0</v>
      </c>
      <c r="K285">
        <f ca="1"/>
        <v>0</v>
      </c>
      <c r="L285">
        <f ca="1"/>
        <v>1</v>
      </c>
    </row>
    <row r="286" spans="1:12" x14ac:dyDescent="0.3">
      <c r="A286">
        <f ca="1"/>
        <v>448346157</v>
      </c>
      <c r="B286">
        <f ca="1"/>
        <v>21210</v>
      </c>
      <c r="C286">
        <f ca="1"/>
        <v>0</v>
      </c>
      <c r="D286">
        <f ca="1"/>
        <v>0</v>
      </c>
      <c r="E286">
        <f ca="1"/>
        <v>1210</v>
      </c>
      <c r="F286">
        <f ca="1"/>
        <v>2</v>
      </c>
      <c r="G286">
        <f ca="1"/>
        <v>1</v>
      </c>
      <c r="H286">
        <f ca="1"/>
        <v>0</v>
      </c>
      <c r="I286">
        <f ca="1"/>
        <v>0</v>
      </c>
      <c r="J286">
        <f ca="1"/>
        <v>1</v>
      </c>
      <c r="K286">
        <f ca="1"/>
        <v>0</v>
      </c>
      <c r="L286">
        <f ca="1"/>
        <v>12</v>
      </c>
    </row>
    <row r="287" spans="1:12" x14ac:dyDescent="0.3">
      <c r="A287">
        <f ca="1"/>
        <v>310237199</v>
      </c>
      <c r="B287">
        <f ca="1"/>
        <v>21210</v>
      </c>
      <c r="C287">
        <f ca="1"/>
        <v>0</v>
      </c>
      <c r="D287">
        <f ca="1"/>
        <v>0</v>
      </c>
      <c r="E287">
        <f ca="1"/>
        <v>2012</v>
      </c>
      <c r="F287">
        <f ca="1"/>
        <v>1</v>
      </c>
      <c r="G287">
        <f ca="1"/>
        <v>1</v>
      </c>
      <c r="H287">
        <f ca="1"/>
        <v>0</v>
      </c>
      <c r="I287">
        <f ca="1"/>
        <v>0</v>
      </c>
      <c r="J287">
        <f ca="1"/>
        <v>0</v>
      </c>
      <c r="K287">
        <f ca="1"/>
        <v>0</v>
      </c>
      <c r="L287">
        <f ca="1"/>
        <v>1</v>
      </c>
    </row>
    <row r="288" spans="1:12" x14ac:dyDescent="0.3">
      <c r="A288">
        <f ca="1"/>
        <v>253273988</v>
      </c>
      <c r="B288">
        <f ca="1"/>
        <v>21210</v>
      </c>
      <c r="C288">
        <f ca="1"/>
        <v>0</v>
      </c>
      <c r="D288">
        <f ca="1"/>
        <v>0</v>
      </c>
      <c r="E288">
        <f ca="1"/>
        <v>2032</v>
      </c>
      <c r="F288">
        <f ca="1"/>
        <v>1</v>
      </c>
      <c r="G288">
        <f ca="1"/>
        <v>1</v>
      </c>
      <c r="H288">
        <f ca="1"/>
        <v>0</v>
      </c>
      <c r="I288">
        <f ca="1"/>
        <v>0</v>
      </c>
      <c r="J288">
        <f ca="1"/>
        <v>0</v>
      </c>
      <c r="K288">
        <f ca="1"/>
        <v>0</v>
      </c>
      <c r="L288">
        <f ca="1"/>
        <v>1</v>
      </c>
    </row>
    <row r="289" spans="1:12" x14ac:dyDescent="0.3">
      <c r="A289">
        <f ca="1"/>
        <v>126715889</v>
      </c>
      <c r="B289">
        <f ca="1"/>
        <v>21210</v>
      </c>
      <c r="C289">
        <f ca="1"/>
        <v>0</v>
      </c>
      <c r="D289">
        <f ca="1"/>
        <v>0</v>
      </c>
      <c r="E289">
        <f ca="1"/>
        <v>2041</v>
      </c>
      <c r="F289">
        <f ca="1"/>
        <v>1</v>
      </c>
      <c r="G289">
        <f ca="1"/>
        <v>1</v>
      </c>
      <c r="H289">
        <f ca="1"/>
        <v>0</v>
      </c>
      <c r="I289">
        <f ca="1"/>
        <v>0</v>
      </c>
      <c r="J289">
        <f ca="1"/>
        <v>0</v>
      </c>
      <c r="K289">
        <f ca="1"/>
        <v>0</v>
      </c>
      <c r="L289">
        <f ca="1"/>
        <v>1</v>
      </c>
    </row>
    <row r="290" spans="1:12" x14ac:dyDescent="0.3">
      <c r="A290">
        <f ca="1"/>
        <v>715446073</v>
      </c>
      <c r="B290">
        <f ca="1"/>
        <v>21220</v>
      </c>
      <c r="C290">
        <f ca="1"/>
        <v>0</v>
      </c>
      <c r="D290">
        <f ca="1"/>
        <v>0</v>
      </c>
      <c r="E290">
        <f ca="1"/>
        <v>1220</v>
      </c>
      <c r="F290">
        <f ca="1"/>
        <v>2</v>
      </c>
      <c r="G290">
        <f ca="1"/>
        <v>1</v>
      </c>
      <c r="H290">
        <f ca="1"/>
        <v>0</v>
      </c>
      <c r="I290">
        <f ca="1"/>
        <v>0</v>
      </c>
      <c r="J290">
        <f ca="1"/>
        <v>1</v>
      </c>
      <c r="K290">
        <f ca="1"/>
        <v>0</v>
      </c>
      <c r="L290">
        <f ca="1"/>
        <v>12</v>
      </c>
    </row>
    <row r="291" spans="1:12" x14ac:dyDescent="0.3">
      <c r="A291">
        <f ca="1"/>
        <v>401221243</v>
      </c>
      <c r="B291">
        <f ca="1"/>
        <v>21220</v>
      </c>
      <c r="C291">
        <f ca="1"/>
        <v>0</v>
      </c>
      <c r="D291">
        <f ca="1"/>
        <v>0</v>
      </c>
      <c r="E291">
        <f ca="1"/>
        <v>2011</v>
      </c>
      <c r="F291">
        <f ca="1"/>
        <v>1</v>
      </c>
      <c r="G291">
        <f ca="1"/>
        <v>1</v>
      </c>
      <c r="H291">
        <f ca="1"/>
        <v>0</v>
      </c>
      <c r="I291">
        <f ca="1"/>
        <v>0</v>
      </c>
      <c r="J291">
        <f ca="1"/>
        <v>0</v>
      </c>
      <c r="K291">
        <f ca="1"/>
        <v>0</v>
      </c>
      <c r="L291">
        <f ca="1"/>
        <v>3</v>
      </c>
    </row>
    <row r="292" spans="1:12" x14ac:dyDescent="0.3">
      <c r="A292">
        <f ca="1"/>
        <v>688162006</v>
      </c>
      <c r="B292">
        <f ca="1"/>
        <v>21220</v>
      </c>
      <c r="C292">
        <f ca="1"/>
        <v>0</v>
      </c>
      <c r="D292">
        <f ca="1"/>
        <v>0</v>
      </c>
      <c r="E292">
        <f ca="1"/>
        <v>2041</v>
      </c>
      <c r="F292">
        <f ca="1"/>
        <v>1</v>
      </c>
      <c r="G292">
        <f ca="1"/>
        <v>1</v>
      </c>
      <c r="H292">
        <f ca="1"/>
        <v>0</v>
      </c>
      <c r="I292">
        <f ca="1"/>
        <v>0</v>
      </c>
      <c r="J292">
        <f ca="1"/>
        <v>0</v>
      </c>
      <c r="K292">
        <f ca="1"/>
        <v>0</v>
      </c>
      <c r="L292">
        <f ca="1"/>
        <v>1</v>
      </c>
    </row>
    <row r="293" spans="1:12" x14ac:dyDescent="0.3">
      <c r="A293">
        <f ca="1"/>
        <v>844301002</v>
      </c>
      <c r="B293">
        <f ca="1"/>
        <v>21230</v>
      </c>
      <c r="C293">
        <f ca="1"/>
        <v>0</v>
      </c>
      <c r="D293">
        <f ca="1"/>
        <v>0</v>
      </c>
      <c r="E293">
        <f ca="1"/>
        <v>1230</v>
      </c>
      <c r="F293">
        <f ca="1"/>
        <v>2</v>
      </c>
      <c r="G293">
        <f ca="1"/>
        <v>1</v>
      </c>
      <c r="H293">
        <f ca="1"/>
        <v>0</v>
      </c>
      <c r="I293">
        <f ca="1"/>
        <v>0</v>
      </c>
      <c r="J293">
        <f ca="1"/>
        <v>1</v>
      </c>
      <c r="K293">
        <f ca="1"/>
        <v>0</v>
      </c>
      <c r="L293">
        <f ca="1"/>
        <v>12</v>
      </c>
    </row>
    <row r="294" spans="1:12" x14ac:dyDescent="0.3">
      <c r="A294">
        <f ca="1"/>
        <v>247450614</v>
      </c>
      <c r="B294">
        <f ca="1"/>
        <v>21230</v>
      </c>
      <c r="C294">
        <f ca="1"/>
        <v>0</v>
      </c>
      <c r="D294">
        <f ca="1"/>
        <v>0</v>
      </c>
      <c r="E294">
        <f ca="1"/>
        <v>2011</v>
      </c>
      <c r="F294">
        <f ca="1"/>
        <v>1</v>
      </c>
      <c r="G294">
        <f ca="1"/>
        <v>1</v>
      </c>
      <c r="H294">
        <f ca="1"/>
        <v>0</v>
      </c>
      <c r="I294">
        <f ca="1"/>
        <v>0</v>
      </c>
      <c r="J294">
        <f ca="1"/>
        <v>0</v>
      </c>
      <c r="K294">
        <f ca="1"/>
        <v>0</v>
      </c>
      <c r="L294">
        <f ca="1"/>
        <v>2</v>
      </c>
    </row>
    <row r="295" spans="1:12" x14ac:dyDescent="0.3">
      <c r="A295">
        <f ca="1"/>
        <v>859395949</v>
      </c>
      <c r="B295">
        <f ca="1"/>
        <v>21230</v>
      </c>
      <c r="C295">
        <f ca="1"/>
        <v>0</v>
      </c>
      <c r="D295">
        <f ca="1"/>
        <v>0</v>
      </c>
      <c r="E295">
        <f ca="1"/>
        <v>2032</v>
      </c>
      <c r="F295">
        <f ca="1"/>
        <v>1</v>
      </c>
      <c r="G295">
        <f ca="1"/>
        <v>1</v>
      </c>
      <c r="H295">
        <f ca="1"/>
        <v>0</v>
      </c>
      <c r="I295">
        <f ca="1"/>
        <v>0</v>
      </c>
      <c r="J295">
        <f ca="1"/>
        <v>0</v>
      </c>
      <c r="K295">
        <f ca="1"/>
        <v>0</v>
      </c>
      <c r="L295">
        <f ca="1"/>
        <v>1</v>
      </c>
    </row>
    <row r="296" spans="1:12" x14ac:dyDescent="0.3">
      <c r="A296">
        <f ca="1"/>
        <v>747442973</v>
      </c>
      <c r="B296">
        <f ca="1"/>
        <v>21230</v>
      </c>
      <c r="C296">
        <f ca="1"/>
        <v>0</v>
      </c>
      <c r="D296">
        <f ca="1"/>
        <v>0</v>
      </c>
      <c r="E296">
        <f ca="1"/>
        <v>2041</v>
      </c>
      <c r="F296">
        <f ca="1"/>
        <v>1</v>
      </c>
      <c r="G296">
        <f ca="1"/>
        <v>1</v>
      </c>
      <c r="H296">
        <f ca="1"/>
        <v>0</v>
      </c>
      <c r="I296">
        <f ca="1"/>
        <v>0</v>
      </c>
      <c r="J296">
        <f ca="1"/>
        <v>0</v>
      </c>
      <c r="K296">
        <f ca="1"/>
        <v>0</v>
      </c>
      <c r="L296">
        <f ca="1"/>
        <v>1</v>
      </c>
    </row>
    <row r="297" spans="1:12" x14ac:dyDescent="0.3">
      <c r="A297">
        <f ca="1"/>
        <v>314539560</v>
      </c>
      <c r="B297">
        <f ca="1"/>
        <v>21300</v>
      </c>
      <c r="C297">
        <f ca="1"/>
        <v>0</v>
      </c>
      <c r="D297">
        <f ca="1"/>
        <v>0</v>
      </c>
      <c r="E297">
        <f ca="1"/>
        <v>1300</v>
      </c>
      <c r="F297">
        <f ca="1"/>
        <v>2</v>
      </c>
      <c r="G297">
        <f ca="1"/>
        <v>1</v>
      </c>
      <c r="H297">
        <f ca="1"/>
        <v>0</v>
      </c>
      <c r="I297">
        <f ca="1"/>
        <v>0</v>
      </c>
      <c r="J297">
        <f ca="1"/>
        <v>1</v>
      </c>
      <c r="K297">
        <f ca="1"/>
        <v>0</v>
      </c>
      <c r="L297">
        <f ca="1"/>
        <v>15</v>
      </c>
    </row>
    <row r="298" spans="1:12" x14ac:dyDescent="0.3">
      <c r="A298">
        <f ca="1"/>
        <v>557320039</v>
      </c>
      <c r="B298">
        <f ca="1"/>
        <v>21300</v>
      </c>
      <c r="C298">
        <f ca="1"/>
        <v>0</v>
      </c>
      <c r="D298">
        <f ca="1"/>
        <v>0</v>
      </c>
      <c r="E298">
        <f ca="1"/>
        <v>2013</v>
      </c>
      <c r="F298">
        <f ca="1"/>
        <v>1</v>
      </c>
      <c r="G298">
        <f ca="1"/>
        <v>1</v>
      </c>
      <c r="H298">
        <f ca="1"/>
        <v>0</v>
      </c>
      <c r="I298">
        <f ca="1"/>
        <v>0</v>
      </c>
      <c r="J298">
        <f ca="1"/>
        <v>0</v>
      </c>
      <c r="K298">
        <f ca="1"/>
        <v>0</v>
      </c>
      <c r="L298">
        <f ca="1"/>
        <v>1</v>
      </c>
    </row>
    <row r="299" spans="1:12" x14ac:dyDescent="0.3">
      <c r="A299">
        <f ca="1"/>
        <v>427401570</v>
      </c>
      <c r="B299">
        <f ca="1"/>
        <v>21300</v>
      </c>
      <c r="C299">
        <f ca="1"/>
        <v>0</v>
      </c>
      <c r="D299">
        <f ca="1"/>
        <v>0</v>
      </c>
      <c r="E299">
        <f ca="1"/>
        <v>2031</v>
      </c>
      <c r="F299">
        <f ca="1"/>
        <v>1</v>
      </c>
      <c r="G299">
        <f ca="1"/>
        <v>1</v>
      </c>
      <c r="H299">
        <f ca="1"/>
        <v>0</v>
      </c>
      <c r="I299">
        <f ca="1"/>
        <v>0</v>
      </c>
      <c r="J299">
        <f ca="1"/>
        <v>0</v>
      </c>
      <c r="K299">
        <f ca="1"/>
        <v>0</v>
      </c>
      <c r="L299">
        <f ca="1"/>
        <v>2</v>
      </c>
    </row>
    <row r="300" spans="1:12" x14ac:dyDescent="0.3">
      <c r="A300">
        <f ca="1"/>
        <v>345716777</v>
      </c>
      <c r="B300">
        <f ca="1"/>
        <v>21310</v>
      </c>
      <c r="C300">
        <f ca="1"/>
        <v>0</v>
      </c>
      <c r="D300">
        <f ca="1"/>
        <v>0</v>
      </c>
      <c r="E300">
        <f ca="1"/>
        <v>1310</v>
      </c>
      <c r="F300">
        <f ca="1"/>
        <v>2</v>
      </c>
      <c r="G300">
        <f ca="1"/>
        <v>1</v>
      </c>
      <c r="H300">
        <f ca="1"/>
        <v>0</v>
      </c>
      <c r="I300">
        <f ca="1"/>
        <v>0</v>
      </c>
      <c r="J300">
        <f ca="1"/>
        <v>1</v>
      </c>
      <c r="K300">
        <f ca="1"/>
        <v>0</v>
      </c>
      <c r="L300">
        <f ca="1"/>
        <v>16</v>
      </c>
    </row>
    <row r="301" spans="1:12" x14ac:dyDescent="0.3">
      <c r="A301">
        <f ca="1"/>
        <v>491629443</v>
      </c>
      <c r="B301">
        <f ca="1"/>
        <v>21310</v>
      </c>
      <c r="C301">
        <f ca="1"/>
        <v>0</v>
      </c>
      <c r="D301">
        <f ca="1"/>
        <v>0</v>
      </c>
      <c r="E301">
        <f ca="1"/>
        <v>2011</v>
      </c>
      <c r="F301">
        <f ca="1"/>
        <v>1</v>
      </c>
      <c r="G301">
        <f ca="1"/>
        <v>1</v>
      </c>
      <c r="H301">
        <f ca="1"/>
        <v>0</v>
      </c>
      <c r="I301">
        <f ca="1"/>
        <v>0</v>
      </c>
      <c r="J301">
        <f ca="1"/>
        <v>0</v>
      </c>
      <c r="K301">
        <f ca="1"/>
        <v>0</v>
      </c>
      <c r="L301">
        <f ca="1"/>
        <v>3</v>
      </c>
    </row>
    <row r="302" spans="1:12" x14ac:dyDescent="0.3">
      <c r="A302">
        <f ca="1"/>
        <v>638210777</v>
      </c>
      <c r="B302">
        <f ca="1"/>
        <v>21310</v>
      </c>
      <c r="C302">
        <f ca="1"/>
        <v>0</v>
      </c>
      <c r="D302">
        <f ca="1"/>
        <v>0</v>
      </c>
      <c r="E302">
        <f ca="1"/>
        <v>2012</v>
      </c>
      <c r="F302">
        <f ca="1"/>
        <v>1</v>
      </c>
      <c r="G302">
        <f ca="1"/>
        <v>1</v>
      </c>
      <c r="H302">
        <f ca="1"/>
        <v>0</v>
      </c>
      <c r="I302">
        <f ca="1"/>
        <v>0</v>
      </c>
      <c r="J302">
        <f ca="1"/>
        <v>0</v>
      </c>
      <c r="K302">
        <f ca="1"/>
        <v>0</v>
      </c>
      <c r="L302">
        <f ca="1"/>
        <v>1</v>
      </c>
    </row>
    <row r="303" spans="1:12" x14ac:dyDescent="0.3">
      <c r="A303">
        <f ca="1"/>
        <v>390252807</v>
      </c>
      <c r="B303">
        <f ca="1"/>
        <v>21320</v>
      </c>
      <c r="C303">
        <f ca="1"/>
        <v>0</v>
      </c>
      <c r="D303">
        <f ca="1"/>
        <v>0</v>
      </c>
      <c r="E303">
        <f ca="1"/>
        <v>1320</v>
      </c>
      <c r="F303">
        <f ca="1"/>
        <v>2</v>
      </c>
      <c r="G303">
        <f ca="1"/>
        <v>1</v>
      </c>
      <c r="H303">
        <f ca="1"/>
        <v>0</v>
      </c>
      <c r="I303">
        <f ca="1"/>
        <v>0</v>
      </c>
      <c r="J303">
        <f ca="1"/>
        <v>1</v>
      </c>
      <c r="K303">
        <f ca="1"/>
        <v>0</v>
      </c>
      <c r="L303">
        <f ca="1"/>
        <v>15</v>
      </c>
    </row>
    <row r="304" spans="1:12" x14ac:dyDescent="0.3">
      <c r="A304">
        <f ca="1"/>
        <v>513438800</v>
      </c>
      <c r="B304">
        <f ca="1"/>
        <v>21320</v>
      </c>
      <c r="C304">
        <f ca="1"/>
        <v>0</v>
      </c>
      <c r="D304">
        <f ca="1"/>
        <v>0</v>
      </c>
      <c r="E304">
        <f ca="1"/>
        <v>2011</v>
      </c>
      <c r="F304">
        <f ca="1"/>
        <v>1</v>
      </c>
      <c r="G304">
        <f ca="1"/>
        <v>1</v>
      </c>
      <c r="H304">
        <f ca="1"/>
        <v>0</v>
      </c>
      <c r="I304">
        <f ca="1"/>
        <v>0</v>
      </c>
      <c r="J304">
        <f ca="1"/>
        <v>0</v>
      </c>
      <c r="K304">
        <f ca="1"/>
        <v>0</v>
      </c>
      <c r="L304">
        <f ca="1"/>
        <v>2</v>
      </c>
    </row>
    <row r="305" spans="1:12" x14ac:dyDescent="0.3">
      <c r="A305">
        <f ca="1"/>
        <v>573885921</v>
      </c>
      <c r="B305">
        <f ca="1"/>
        <v>21320</v>
      </c>
      <c r="C305">
        <f ca="1"/>
        <v>0</v>
      </c>
      <c r="D305">
        <f ca="1"/>
        <v>0</v>
      </c>
      <c r="E305">
        <f ca="1"/>
        <v>2031</v>
      </c>
      <c r="F305">
        <f ca="1"/>
        <v>1</v>
      </c>
      <c r="G305">
        <f ca="1"/>
        <v>1</v>
      </c>
      <c r="H305">
        <f ca="1"/>
        <v>0</v>
      </c>
      <c r="I305">
        <f ca="1"/>
        <v>0</v>
      </c>
      <c r="J305">
        <f ca="1"/>
        <v>0</v>
      </c>
      <c r="K305">
        <f ca="1"/>
        <v>0</v>
      </c>
      <c r="L305">
        <f ca="1"/>
        <v>2</v>
      </c>
    </row>
    <row r="306" spans="1:12" x14ac:dyDescent="0.3">
      <c r="A306">
        <f ca="1"/>
        <v>240064161</v>
      </c>
      <c r="B306">
        <f ca="1"/>
        <v>21320</v>
      </c>
      <c r="C306">
        <f ca="1"/>
        <v>0</v>
      </c>
      <c r="D306">
        <f ca="1"/>
        <v>0</v>
      </c>
      <c r="E306">
        <f ca="1"/>
        <v>2032</v>
      </c>
      <c r="F306">
        <f ca="1"/>
        <v>1</v>
      </c>
      <c r="G306">
        <f ca="1"/>
        <v>1</v>
      </c>
      <c r="H306">
        <f ca="1"/>
        <v>0</v>
      </c>
      <c r="I306">
        <f ca="1"/>
        <v>0</v>
      </c>
      <c r="J306">
        <f ca="1"/>
        <v>0</v>
      </c>
      <c r="K306">
        <f ca="1"/>
        <v>0</v>
      </c>
      <c r="L306">
        <f ca="1"/>
        <v>1</v>
      </c>
    </row>
    <row r="307" spans="1:12" x14ac:dyDescent="0.3">
      <c r="A307">
        <f ca="1"/>
        <v>392468</v>
      </c>
      <c r="B307">
        <f ca="1"/>
        <v>21330</v>
      </c>
      <c r="C307">
        <f ca="1"/>
        <v>0</v>
      </c>
      <c r="D307">
        <f ca="1"/>
        <v>0</v>
      </c>
      <c r="E307">
        <f ca="1"/>
        <v>1330</v>
      </c>
      <c r="F307">
        <f ca="1"/>
        <v>2</v>
      </c>
      <c r="G307">
        <f ca="1"/>
        <v>1</v>
      </c>
      <c r="H307">
        <f ca="1"/>
        <v>0</v>
      </c>
      <c r="I307">
        <f ca="1"/>
        <v>0</v>
      </c>
      <c r="J307">
        <f ca="1"/>
        <v>1</v>
      </c>
      <c r="K307">
        <f ca="1"/>
        <v>0</v>
      </c>
      <c r="L307">
        <f ca="1"/>
        <v>9</v>
      </c>
    </row>
    <row r="308" spans="1:12" x14ac:dyDescent="0.3">
      <c r="A308">
        <f ca="1"/>
        <v>723691995</v>
      </c>
      <c r="B308">
        <f ca="1"/>
        <v>21330</v>
      </c>
      <c r="C308">
        <f ca="1"/>
        <v>0</v>
      </c>
      <c r="D308">
        <f ca="1"/>
        <v>0</v>
      </c>
      <c r="E308">
        <f ca="1"/>
        <v>2012</v>
      </c>
      <c r="F308">
        <f ca="1"/>
        <v>1</v>
      </c>
      <c r="G308">
        <f ca="1"/>
        <v>1</v>
      </c>
      <c r="H308">
        <f ca="1"/>
        <v>0</v>
      </c>
      <c r="I308">
        <f ca="1"/>
        <v>0</v>
      </c>
      <c r="J308">
        <f ca="1"/>
        <v>0</v>
      </c>
      <c r="K308">
        <f ca="1"/>
        <v>0</v>
      </c>
      <c r="L308">
        <f ca="1"/>
        <v>2</v>
      </c>
    </row>
    <row r="309" spans="1:12" x14ac:dyDescent="0.3">
      <c r="A309">
        <f ca="1"/>
        <v>846619652</v>
      </c>
      <c r="B309">
        <f ca="1"/>
        <v>21330</v>
      </c>
      <c r="C309">
        <f ca="1"/>
        <v>0</v>
      </c>
      <c r="D309">
        <f ca="1"/>
        <v>0</v>
      </c>
      <c r="E309">
        <f ca="1"/>
        <v>2033</v>
      </c>
      <c r="F309">
        <f ca="1"/>
        <v>1</v>
      </c>
      <c r="G309">
        <f ca="1"/>
        <v>1</v>
      </c>
      <c r="H309">
        <f ca="1"/>
        <v>0</v>
      </c>
      <c r="I309">
        <f ca="1"/>
        <v>0</v>
      </c>
      <c r="J309">
        <f ca="1"/>
        <v>0</v>
      </c>
      <c r="K309">
        <f ca="1"/>
        <v>0</v>
      </c>
      <c r="L309">
        <f ca="1"/>
        <v>1</v>
      </c>
    </row>
    <row r="310" spans="1:12" x14ac:dyDescent="0.3">
      <c r="A310">
        <f ca="1"/>
        <v>490250182</v>
      </c>
      <c r="B310">
        <f ca="1"/>
        <v>21400</v>
      </c>
      <c r="C310">
        <f ca="1"/>
        <v>0</v>
      </c>
      <c r="D310">
        <f ca="1"/>
        <v>0</v>
      </c>
      <c r="E310">
        <f ca="1"/>
        <v>1400</v>
      </c>
      <c r="F310">
        <f ca="1"/>
        <v>2</v>
      </c>
      <c r="G310">
        <f ca="1"/>
        <v>1</v>
      </c>
      <c r="H310">
        <f ca="1"/>
        <v>0</v>
      </c>
      <c r="I310">
        <f ca="1"/>
        <v>0</v>
      </c>
      <c r="J310">
        <f ca="1"/>
        <v>1</v>
      </c>
      <c r="K310">
        <f ca="1"/>
        <v>0</v>
      </c>
      <c r="L310">
        <f ca="1"/>
        <v>15</v>
      </c>
    </row>
    <row r="311" spans="1:12" x14ac:dyDescent="0.3">
      <c r="A311">
        <f ca="1"/>
        <v>618814616</v>
      </c>
      <c r="B311">
        <f ca="1"/>
        <v>21400</v>
      </c>
      <c r="C311">
        <f ca="1"/>
        <v>0</v>
      </c>
      <c r="D311">
        <f ca="1"/>
        <v>0</v>
      </c>
      <c r="E311">
        <f ca="1"/>
        <v>2031</v>
      </c>
      <c r="F311">
        <f ca="1"/>
        <v>1</v>
      </c>
      <c r="G311">
        <f ca="1"/>
        <v>1</v>
      </c>
      <c r="H311">
        <f ca="1"/>
        <v>0</v>
      </c>
      <c r="I311">
        <f ca="1"/>
        <v>0</v>
      </c>
      <c r="J311">
        <f ca="1"/>
        <v>0</v>
      </c>
      <c r="K311">
        <f ca="1"/>
        <v>0</v>
      </c>
      <c r="L311">
        <f ca="1"/>
        <v>1</v>
      </c>
    </row>
    <row r="312" spans="1:12" x14ac:dyDescent="0.3">
      <c r="A312">
        <f ca="1"/>
        <v>883885171</v>
      </c>
      <c r="B312">
        <f ca="1"/>
        <v>21400</v>
      </c>
      <c r="C312">
        <f ca="1"/>
        <v>0</v>
      </c>
      <c r="D312">
        <f ca="1"/>
        <v>0</v>
      </c>
      <c r="E312">
        <f ca="1"/>
        <v>2032</v>
      </c>
      <c r="F312">
        <f ca="1"/>
        <v>1</v>
      </c>
      <c r="G312">
        <f ca="1"/>
        <v>1</v>
      </c>
      <c r="H312">
        <f ca="1"/>
        <v>0</v>
      </c>
      <c r="I312">
        <f ca="1"/>
        <v>0</v>
      </c>
      <c r="J312">
        <f ca="1"/>
        <v>0</v>
      </c>
      <c r="K312">
        <f ca="1"/>
        <v>0</v>
      </c>
      <c r="L312">
        <f ca="1"/>
        <v>1</v>
      </c>
    </row>
    <row r="313" spans="1:12" x14ac:dyDescent="0.3">
      <c r="A313">
        <f ca="1"/>
        <v>638959031</v>
      </c>
      <c r="B313">
        <f ca="1"/>
        <v>21400</v>
      </c>
      <c r="C313">
        <f ca="1"/>
        <v>0</v>
      </c>
      <c r="D313">
        <f ca="1"/>
        <v>0</v>
      </c>
      <c r="E313">
        <f ca="1"/>
        <v>2033</v>
      </c>
      <c r="F313">
        <f ca="1"/>
        <v>1</v>
      </c>
      <c r="G313">
        <f ca="1"/>
        <v>1</v>
      </c>
      <c r="H313">
        <f ca="1"/>
        <v>0</v>
      </c>
      <c r="I313">
        <f ca="1"/>
        <v>0</v>
      </c>
      <c r="J313">
        <f ca="1"/>
        <v>0</v>
      </c>
      <c r="K313">
        <f ca="1"/>
        <v>0</v>
      </c>
      <c r="L313">
        <f ca="1"/>
        <v>1</v>
      </c>
    </row>
    <row r="314" spans="1:12" x14ac:dyDescent="0.3">
      <c r="A314">
        <f ca="1"/>
        <v>352456801</v>
      </c>
      <c r="B314">
        <f ca="1"/>
        <v>21410</v>
      </c>
      <c r="C314">
        <f ca="1"/>
        <v>0</v>
      </c>
      <c r="D314">
        <f ca="1"/>
        <v>0</v>
      </c>
      <c r="E314">
        <f ca="1"/>
        <v>1410</v>
      </c>
      <c r="F314">
        <f ca="1"/>
        <v>2</v>
      </c>
      <c r="G314">
        <f ca="1"/>
        <v>1</v>
      </c>
      <c r="H314">
        <f ca="1"/>
        <v>0</v>
      </c>
      <c r="I314">
        <f ca="1"/>
        <v>0</v>
      </c>
      <c r="J314">
        <f ca="1"/>
        <v>1</v>
      </c>
      <c r="K314">
        <f ca="1"/>
        <v>0</v>
      </c>
      <c r="L314">
        <f ca="1"/>
        <v>16</v>
      </c>
    </row>
    <row r="315" spans="1:12" x14ac:dyDescent="0.3">
      <c r="A315">
        <f ca="1"/>
        <v>303711634</v>
      </c>
      <c r="B315">
        <f ca="1"/>
        <v>21410</v>
      </c>
      <c r="C315">
        <f ca="1"/>
        <v>0</v>
      </c>
      <c r="D315">
        <f ca="1"/>
        <v>0</v>
      </c>
      <c r="E315">
        <f ca="1"/>
        <v>2012</v>
      </c>
      <c r="F315">
        <f ca="1"/>
        <v>1</v>
      </c>
      <c r="G315">
        <f ca="1"/>
        <v>1</v>
      </c>
      <c r="H315">
        <f ca="1"/>
        <v>0</v>
      </c>
      <c r="I315">
        <f ca="1"/>
        <v>0</v>
      </c>
      <c r="J315">
        <f ca="1"/>
        <v>0</v>
      </c>
      <c r="K315">
        <f ca="1"/>
        <v>0</v>
      </c>
      <c r="L315">
        <f ca="1"/>
        <v>1</v>
      </c>
    </row>
    <row r="316" spans="1:12" x14ac:dyDescent="0.3">
      <c r="A316">
        <f ca="1"/>
        <v>612508573</v>
      </c>
      <c r="B316">
        <f ca="1"/>
        <v>21410</v>
      </c>
      <c r="C316">
        <f ca="1"/>
        <v>0</v>
      </c>
      <c r="D316">
        <f ca="1"/>
        <v>0</v>
      </c>
      <c r="E316">
        <f ca="1"/>
        <v>2013</v>
      </c>
      <c r="F316">
        <f ca="1"/>
        <v>1</v>
      </c>
      <c r="G316">
        <f ca="1"/>
        <v>1</v>
      </c>
      <c r="H316">
        <f ca="1"/>
        <v>0</v>
      </c>
      <c r="I316">
        <f ca="1"/>
        <v>0</v>
      </c>
      <c r="J316">
        <f ca="1"/>
        <v>0</v>
      </c>
      <c r="K316">
        <f ca="1"/>
        <v>0</v>
      </c>
      <c r="L316">
        <f ca="1"/>
        <v>1</v>
      </c>
    </row>
    <row r="317" spans="1:12" x14ac:dyDescent="0.3">
      <c r="A317">
        <f ca="1"/>
        <v>875118414</v>
      </c>
      <c r="B317">
        <f ca="1"/>
        <v>21410</v>
      </c>
      <c r="C317">
        <f ca="1"/>
        <v>0</v>
      </c>
      <c r="D317">
        <f ca="1"/>
        <v>0</v>
      </c>
      <c r="E317">
        <f ca="1"/>
        <v>2031</v>
      </c>
      <c r="F317">
        <f ca="1"/>
        <v>1</v>
      </c>
      <c r="G317">
        <f ca="1"/>
        <v>1</v>
      </c>
      <c r="H317">
        <f ca="1"/>
        <v>0</v>
      </c>
      <c r="I317">
        <f ca="1"/>
        <v>0</v>
      </c>
      <c r="J317">
        <f ca="1"/>
        <v>0</v>
      </c>
      <c r="K317">
        <f ca="1"/>
        <v>0</v>
      </c>
      <c r="L317">
        <f ca="1"/>
        <v>2</v>
      </c>
    </row>
    <row r="318" spans="1:12" x14ac:dyDescent="0.3">
      <c r="A318">
        <f ca="1"/>
        <v>692335604</v>
      </c>
      <c r="B318">
        <f ca="1"/>
        <v>21420</v>
      </c>
      <c r="C318">
        <f ca="1"/>
        <v>0</v>
      </c>
      <c r="D318">
        <f ca="1"/>
        <v>0</v>
      </c>
      <c r="E318">
        <f ca="1"/>
        <v>1420</v>
      </c>
      <c r="F318">
        <f ca="1"/>
        <v>2</v>
      </c>
      <c r="G318">
        <f ca="1"/>
        <v>1</v>
      </c>
      <c r="H318">
        <f ca="1"/>
        <v>0</v>
      </c>
      <c r="I318">
        <f ca="1"/>
        <v>0</v>
      </c>
      <c r="J318">
        <f ca="1"/>
        <v>1</v>
      </c>
      <c r="K318">
        <f ca="1"/>
        <v>0</v>
      </c>
      <c r="L318">
        <f ca="1"/>
        <v>15</v>
      </c>
    </row>
    <row r="319" spans="1:12" x14ac:dyDescent="0.3">
      <c r="A319">
        <f ca="1"/>
        <v>179351966</v>
      </c>
      <c r="B319">
        <f ca="1"/>
        <v>21420</v>
      </c>
      <c r="C319">
        <f ca="1"/>
        <v>0</v>
      </c>
      <c r="D319">
        <f ca="1"/>
        <v>0</v>
      </c>
      <c r="E319">
        <f ca="1"/>
        <v>2011</v>
      </c>
      <c r="F319">
        <f ca="1"/>
        <v>1</v>
      </c>
      <c r="G319">
        <f ca="1"/>
        <v>1</v>
      </c>
      <c r="H319">
        <f ca="1"/>
        <v>0</v>
      </c>
      <c r="I319">
        <f ca="1"/>
        <v>0</v>
      </c>
      <c r="J319">
        <f ca="1"/>
        <v>0</v>
      </c>
      <c r="K319">
        <f ca="1"/>
        <v>0</v>
      </c>
      <c r="L319">
        <f ca="1"/>
        <v>2</v>
      </c>
    </row>
    <row r="320" spans="1:12" x14ac:dyDescent="0.3">
      <c r="A320">
        <f ca="1"/>
        <v>626445953</v>
      </c>
      <c r="B320">
        <f ca="1"/>
        <v>21420</v>
      </c>
      <c r="C320">
        <f ca="1"/>
        <v>0</v>
      </c>
      <c r="D320">
        <f ca="1"/>
        <v>0</v>
      </c>
      <c r="E320">
        <f ca="1"/>
        <v>2012</v>
      </c>
      <c r="F320">
        <f ca="1"/>
        <v>1</v>
      </c>
      <c r="G320">
        <f ca="1"/>
        <v>1</v>
      </c>
      <c r="H320">
        <f ca="1"/>
        <v>0</v>
      </c>
      <c r="I320">
        <f ca="1"/>
        <v>0</v>
      </c>
      <c r="J320">
        <f ca="1"/>
        <v>0</v>
      </c>
      <c r="K320">
        <f ca="1"/>
        <v>0</v>
      </c>
      <c r="L320">
        <f ca="1"/>
        <v>2</v>
      </c>
    </row>
    <row r="321" spans="1:12" x14ac:dyDescent="0.3">
      <c r="A321">
        <f ca="1"/>
        <v>263579111</v>
      </c>
      <c r="B321">
        <f ca="1"/>
        <v>21420</v>
      </c>
      <c r="C321">
        <f ca="1"/>
        <v>0</v>
      </c>
      <c r="D321">
        <f ca="1"/>
        <v>0</v>
      </c>
      <c r="E321">
        <f ca="1"/>
        <v>2041</v>
      </c>
      <c r="F321">
        <f ca="1"/>
        <v>1</v>
      </c>
      <c r="G321">
        <f ca="1"/>
        <v>1</v>
      </c>
      <c r="H321">
        <f ca="1"/>
        <v>0</v>
      </c>
      <c r="I321">
        <f ca="1"/>
        <v>0</v>
      </c>
      <c r="J321">
        <f ca="1"/>
        <v>0</v>
      </c>
      <c r="K321">
        <f ca="1"/>
        <v>0</v>
      </c>
      <c r="L321">
        <f ca="1"/>
        <v>1</v>
      </c>
    </row>
    <row r="322" spans="1:12" x14ac:dyDescent="0.3">
      <c r="A322">
        <f ca="1"/>
        <v>770983972</v>
      </c>
      <c r="B322">
        <f ca="1"/>
        <v>21430</v>
      </c>
      <c r="C322">
        <f ca="1"/>
        <v>0</v>
      </c>
      <c r="D322">
        <f ca="1"/>
        <v>0</v>
      </c>
      <c r="E322">
        <f ca="1"/>
        <v>1430</v>
      </c>
      <c r="F322">
        <f ca="1"/>
        <v>2</v>
      </c>
      <c r="G322">
        <f ca="1"/>
        <v>1</v>
      </c>
      <c r="H322">
        <f ca="1"/>
        <v>0</v>
      </c>
      <c r="I322">
        <f ca="1"/>
        <v>0</v>
      </c>
      <c r="J322">
        <f ca="1"/>
        <v>1</v>
      </c>
      <c r="K322">
        <f ca="1"/>
        <v>0</v>
      </c>
      <c r="L322">
        <f ca="1"/>
        <v>9</v>
      </c>
    </row>
    <row r="323" spans="1:12" x14ac:dyDescent="0.3">
      <c r="A323">
        <f ca="1"/>
        <v>369738054</v>
      </c>
      <c r="B323">
        <f ca="1"/>
        <v>21430</v>
      </c>
      <c r="C323">
        <f ca="1"/>
        <v>0</v>
      </c>
      <c r="D323">
        <f ca="1"/>
        <v>0</v>
      </c>
      <c r="E323">
        <f ca="1"/>
        <v>2032</v>
      </c>
      <c r="F323">
        <f ca="1"/>
        <v>1</v>
      </c>
      <c r="G323">
        <f ca="1"/>
        <v>1</v>
      </c>
      <c r="H323">
        <f ca="1"/>
        <v>0</v>
      </c>
      <c r="I323">
        <f ca="1"/>
        <v>0</v>
      </c>
      <c r="J323">
        <f ca="1"/>
        <v>0</v>
      </c>
      <c r="K323">
        <f ca="1"/>
        <v>0</v>
      </c>
      <c r="L323">
        <f ca="1"/>
        <v>1</v>
      </c>
    </row>
    <row r="324" spans="1:12" x14ac:dyDescent="0.3">
      <c r="A324">
        <f ca="1"/>
        <v>516008048</v>
      </c>
      <c r="B324">
        <f ca="1"/>
        <v>21430</v>
      </c>
      <c r="C324">
        <f ca="1"/>
        <v>0</v>
      </c>
      <c r="D324">
        <f ca="1"/>
        <v>0</v>
      </c>
      <c r="E324">
        <f ca="1"/>
        <v>2033</v>
      </c>
      <c r="F324">
        <f ca="1"/>
        <v>1</v>
      </c>
      <c r="G324">
        <f ca="1"/>
        <v>1</v>
      </c>
      <c r="H324">
        <f ca="1"/>
        <v>0</v>
      </c>
      <c r="I324">
        <f ca="1"/>
        <v>0</v>
      </c>
      <c r="J324">
        <f ca="1"/>
        <v>0</v>
      </c>
      <c r="K324">
        <f ca="1"/>
        <v>0</v>
      </c>
      <c r="L324">
        <f ca="1"/>
        <v>1</v>
      </c>
    </row>
    <row r="325" spans="1:12" x14ac:dyDescent="0.3">
      <c r="A325">
        <f ca="1"/>
        <v>961590969</v>
      </c>
      <c r="B325">
        <f ca="1"/>
        <v>21430</v>
      </c>
      <c r="C325">
        <f ca="1"/>
        <v>0</v>
      </c>
      <c r="D325">
        <f ca="1"/>
        <v>0</v>
      </c>
      <c r="E325">
        <f ca="1"/>
        <v>2041</v>
      </c>
      <c r="F325">
        <f ca="1"/>
        <v>1</v>
      </c>
      <c r="G325">
        <f ca="1"/>
        <v>1</v>
      </c>
      <c r="H325">
        <f ca="1"/>
        <v>0</v>
      </c>
      <c r="I325">
        <f ca="1"/>
        <v>0</v>
      </c>
      <c r="J325">
        <f ca="1"/>
        <v>0</v>
      </c>
      <c r="K325">
        <f ca="1"/>
        <v>0</v>
      </c>
      <c r="L325">
        <f ca="1"/>
        <v>1</v>
      </c>
    </row>
    <row r="326" spans="1:12" x14ac:dyDescent="0.3">
      <c r="A326">
        <f ca="1"/>
        <v>376543826</v>
      </c>
      <c r="B326">
        <f ca="1"/>
        <v>25901</v>
      </c>
      <c r="C326">
        <f ca="1"/>
        <v>0</v>
      </c>
      <c r="D326">
        <f ca="1"/>
        <v>0</v>
      </c>
      <c r="E326">
        <f ca="1"/>
        <v>5901</v>
      </c>
      <c r="F326">
        <f ca="1"/>
        <v>2</v>
      </c>
      <c r="G326">
        <f ca="1"/>
        <v>1</v>
      </c>
      <c r="H326">
        <f ca="1"/>
        <v>0</v>
      </c>
      <c r="I326">
        <f ca="1"/>
        <v>0</v>
      </c>
      <c r="J326">
        <f ca="1"/>
        <v>1</v>
      </c>
      <c r="K326">
        <f ca="1"/>
        <v>0</v>
      </c>
      <c r="L326">
        <f ca="1"/>
        <v>1</v>
      </c>
    </row>
    <row r="327" spans="1:12" x14ac:dyDescent="0.3">
      <c r="A327">
        <f ca="1"/>
        <v>97603745</v>
      </c>
      <c r="B327">
        <f ca="1"/>
        <v>25901</v>
      </c>
      <c r="C327">
        <f ca="1"/>
        <v>0</v>
      </c>
      <c r="D327">
        <f ca="1"/>
        <v>0</v>
      </c>
      <c r="E327">
        <f ca="1"/>
        <v>5001</v>
      </c>
      <c r="F327">
        <f ca="1"/>
        <v>1</v>
      </c>
      <c r="G327">
        <f ca="1"/>
        <v>1</v>
      </c>
      <c r="H327">
        <f ca="1"/>
        <v>0</v>
      </c>
      <c r="I327">
        <f ca="1"/>
        <v>0</v>
      </c>
      <c r="J327">
        <f ca="1"/>
        <v>0</v>
      </c>
      <c r="K327">
        <f ca="1"/>
        <v>0</v>
      </c>
      <c r="L327">
        <f ca="1"/>
        <v>1</v>
      </c>
    </row>
    <row r="328" spans="1:12" x14ac:dyDescent="0.3">
      <c r="A328">
        <f ca="1"/>
        <v>702306908</v>
      </c>
      <c r="B328">
        <f ca="1"/>
        <v>25901</v>
      </c>
      <c r="C328">
        <f ca="1"/>
        <v>0</v>
      </c>
      <c r="D328">
        <f ca="1"/>
        <v>0</v>
      </c>
      <c r="E328">
        <f ca="1"/>
        <v>5011</v>
      </c>
      <c r="F328">
        <f ca="1"/>
        <v>1</v>
      </c>
      <c r="G328">
        <f ca="1"/>
        <v>1</v>
      </c>
      <c r="H328">
        <f ca="1"/>
        <v>0</v>
      </c>
      <c r="I328">
        <f ca="1"/>
        <v>0</v>
      </c>
      <c r="J328">
        <f ca="1"/>
        <v>0</v>
      </c>
      <c r="K328">
        <f ca="1"/>
        <v>0</v>
      </c>
      <c r="L328">
        <f ca="1"/>
        <v>1</v>
      </c>
    </row>
    <row r="329" spans="1:12" x14ac:dyDescent="0.3">
      <c r="A329">
        <f ca="1"/>
        <v>570946487</v>
      </c>
      <c r="B329">
        <f ca="1"/>
        <v>25901</v>
      </c>
      <c r="C329">
        <f ca="1"/>
        <v>0</v>
      </c>
      <c r="D329">
        <f ca="1"/>
        <v>0</v>
      </c>
      <c r="E329">
        <f ca="1"/>
        <v>5131</v>
      </c>
      <c r="F329">
        <f ca="1"/>
        <v>1</v>
      </c>
      <c r="G329">
        <f ca="1"/>
        <v>1</v>
      </c>
      <c r="H329">
        <f ca="1"/>
        <v>0</v>
      </c>
      <c r="I329">
        <f ca="1"/>
        <v>0</v>
      </c>
      <c r="J329">
        <f ca="1"/>
        <v>0</v>
      </c>
      <c r="K329">
        <f ca="1"/>
        <v>0</v>
      </c>
      <c r="L329">
        <f ca="1"/>
        <v>1</v>
      </c>
    </row>
    <row r="330" spans="1:12" x14ac:dyDescent="0.3">
      <c r="A330">
        <f ca="1"/>
        <v>485804981</v>
      </c>
      <c r="B330">
        <f ca="1"/>
        <v>25901</v>
      </c>
      <c r="C330">
        <f ca="1"/>
        <v>0</v>
      </c>
      <c r="D330">
        <f ca="1"/>
        <v>0</v>
      </c>
      <c r="E330">
        <f ca="1"/>
        <v>5201</v>
      </c>
      <c r="F330">
        <f ca="1"/>
        <v>1</v>
      </c>
      <c r="G330">
        <f ca="1"/>
        <v>1</v>
      </c>
      <c r="H330">
        <f ca="1"/>
        <v>0</v>
      </c>
      <c r="I330">
        <f ca="1"/>
        <v>0</v>
      </c>
      <c r="J330">
        <f ca="1"/>
        <v>0</v>
      </c>
      <c r="K330">
        <f ca="1"/>
        <v>0</v>
      </c>
      <c r="L330">
        <f ca="1"/>
        <v>1</v>
      </c>
    </row>
    <row r="331" spans="1:12" x14ac:dyDescent="0.3">
      <c r="A331">
        <f ca="1"/>
        <v>977760082</v>
      </c>
      <c r="B331">
        <f ca="1"/>
        <v>25901</v>
      </c>
      <c r="C331">
        <f ca="1"/>
        <v>0</v>
      </c>
      <c r="D331">
        <f ca="1"/>
        <v>0</v>
      </c>
      <c r="E331">
        <f ca="1"/>
        <v>5211</v>
      </c>
      <c r="F331">
        <f ca="1"/>
        <v>1</v>
      </c>
      <c r="G331">
        <f ca="1"/>
        <v>1</v>
      </c>
      <c r="H331">
        <f ca="1"/>
        <v>0</v>
      </c>
      <c r="I331">
        <f ca="1"/>
        <v>0</v>
      </c>
      <c r="J331">
        <f ca="1"/>
        <v>0</v>
      </c>
      <c r="K331">
        <f ca="1"/>
        <v>0</v>
      </c>
      <c r="L331">
        <f ca="1"/>
        <v>1</v>
      </c>
    </row>
    <row r="332" spans="1:12" x14ac:dyDescent="0.3">
      <c r="A332">
        <f ca="1"/>
        <v>941079083</v>
      </c>
      <c r="B332">
        <f ca="1"/>
        <v>25901</v>
      </c>
      <c r="C332">
        <f ca="1"/>
        <v>0</v>
      </c>
      <c r="D332">
        <f ca="1"/>
        <v>0</v>
      </c>
      <c r="E332">
        <f ca="1"/>
        <v>5501</v>
      </c>
      <c r="F332">
        <f ca="1"/>
        <v>1</v>
      </c>
      <c r="G332">
        <f ca="1"/>
        <v>1</v>
      </c>
      <c r="H332">
        <f ca="1"/>
        <v>0</v>
      </c>
      <c r="I332">
        <f ca="1"/>
        <v>0</v>
      </c>
      <c r="J332">
        <f ca="1"/>
        <v>0</v>
      </c>
      <c r="K332">
        <f ca="1"/>
        <v>0</v>
      </c>
      <c r="L332">
        <f ca="1"/>
        <v>1</v>
      </c>
    </row>
    <row r="333" spans="1:12" x14ac:dyDescent="0.3">
      <c r="A333">
        <f ca="1"/>
        <v>894239007</v>
      </c>
      <c r="B333" t="str">
        <f ca="1"/>
        <v/>
      </c>
      <c r="C333">
        <f ca="1"/>
        <v>0</v>
      </c>
      <c r="D333">
        <f ca="1"/>
        <v>0</v>
      </c>
      <c r="E333">
        <f ca="1"/>
        <v>1210</v>
      </c>
      <c r="F333">
        <f ca="1"/>
        <v>1</v>
      </c>
      <c r="G333">
        <f ca="1"/>
        <v>1</v>
      </c>
      <c r="H333">
        <f ca="1"/>
        <v>0</v>
      </c>
      <c r="I333">
        <f ca="1"/>
        <v>0</v>
      </c>
      <c r="J333">
        <f ca="1"/>
        <v>0</v>
      </c>
      <c r="K333">
        <f ca="1"/>
        <v>0</v>
      </c>
      <c r="L333">
        <f ca="1"/>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4.4" x14ac:dyDescent="0.3"/>
  <cols>
    <col min="2" max="2" width="10" customWidth="1"/>
    <col min="3" max="3" width="12.44140625" customWidth="1"/>
    <col min="4" max="4" width="9.6640625" customWidth="1"/>
  </cols>
  <sheetData>
    <row r="1" spans="1:5" x14ac:dyDescent="0.3">
      <c r="A1" s="37" t="s">
        <v>0</v>
      </c>
      <c r="B1" s="37" t="s">
        <v>192</v>
      </c>
      <c r="C1" s="37" t="s">
        <v>193</v>
      </c>
      <c r="D1" s="37" t="s">
        <v>417</v>
      </c>
      <c r="E1" s="37" t="s">
        <v>200</v>
      </c>
    </row>
    <row r="2" spans="1:5" x14ac:dyDescent="0.3">
      <c r="A2" s="3">
        <v>1</v>
      </c>
      <c r="B2" s="3">
        <v>5001</v>
      </c>
      <c r="C2" s="3">
        <v>3</v>
      </c>
      <c r="D2" s="3">
        <v>-1</v>
      </c>
      <c r="E2" s="3">
        <v>8</v>
      </c>
    </row>
    <row r="3" spans="1:5" x14ac:dyDescent="0.3">
      <c r="A3" s="38">
        <v>2</v>
      </c>
      <c r="B3" s="38">
        <v>6</v>
      </c>
      <c r="C3" s="38">
        <v>3</v>
      </c>
      <c r="D3" s="38">
        <v>5</v>
      </c>
      <c r="E3" s="38">
        <v>0</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4.4" x14ac:dyDescent="0.3"/>
  <cols>
    <col min="2" max="2" width="10" customWidth="1"/>
    <col min="3" max="3" width="12.44140625" customWidth="1"/>
    <col min="4" max="4" width="10.109375" customWidth="1"/>
    <col min="5" max="5" width="12.5546875" customWidth="1"/>
    <col min="6" max="6" width="10" customWidth="1"/>
  </cols>
  <sheetData>
    <row r="1" spans="1:8" x14ac:dyDescent="0.3">
      <c r="A1" s="35" t="s">
        <v>0</v>
      </c>
      <c r="B1" s="35" t="s">
        <v>192</v>
      </c>
      <c r="C1" s="35" t="s">
        <v>193</v>
      </c>
      <c r="D1" s="35" t="s">
        <v>191</v>
      </c>
      <c r="E1" s="35" t="s">
        <v>418</v>
      </c>
      <c r="F1" s="35" t="s">
        <v>199</v>
      </c>
      <c r="G1" s="35" t="s">
        <v>419</v>
      </c>
      <c r="H1" s="35" t="s">
        <v>200</v>
      </c>
    </row>
    <row r="2" spans="1:8" x14ac:dyDescent="0.3">
      <c r="A2" s="4">
        <v>1</v>
      </c>
      <c r="B2" s="4">
        <v>7</v>
      </c>
      <c r="C2" s="4">
        <v>4</v>
      </c>
      <c r="D2" s="4">
        <v>-1</v>
      </c>
      <c r="E2" s="4">
        <v>0</v>
      </c>
      <c r="F2" s="4">
        <v>-1</v>
      </c>
      <c r="G2" s="4">
        <v>-1</v>
      </c>
      <c r="H2" s="4">
        <v>0</v>
      </c>
    </row>
    <row r="3" spans="1:8" x14ac:dyDescent="0.3">
      <c r="A3" s="36">
        <v>2</v>
      </c>
      <c r="B3" s="36">
        <v>8</v>
      </c>
      <c r="C3" s="36">
        <v>5</v>
      </c>
      <c r="D3" s="36">
        <v>-1</v>
      </c>
      <c r="E3" s="36">
        <v>0</v>
      </c>
      <c r="F3" s="36">
        <v>-1</v>
      </c>
      <c r="G3" s="36">
        <v>-1</v>
      </c>
      <c r="H3" s="36">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4.4" x14ac:dyDescent="0.3"/>
  <cols>
    <col min="2" max="2" width="23.5546875" customWidth="1"/>
  </cols>
  <sheetData>
    <row r="1" spans="1:2" ht="16.8" customHeight="1" x14ac:dyDescent="0.3">
      <c r="A1" s="10" t="s">
        <v>0</v>
      </c>
      <c r="B1" s="10" t="s">
        <v>1</v>
      </c>
    </row>
    <row r="2" spans="1:2" ht="16.8" customHeight="1" x14ac:dyDescent="0.3">
      <c r="A2" s="5">
        <v>1</v>
      </c>
      <c r="B2" s="25" t="s">
        <v>435</v>
      </c>
    </row>
    <row r="3" spans="1:2" ht="16.8" customHeight="1" x14ac:dyDescent="0.3">
      <c r="A3" s="5">
        <v>2</v>
      </c>
      <c r="B3" s="25" t="s">
        <v>436</v>
      </c>
    </row>
    <row r="4" spans="1:2" ht="16.8" customHeight="1" x14ac:dyDescent="0.3">
      <c r="A4" s="5">
        <v>3</v>
      </c>
      <c r="B4" s="6" t="s">
        <v>420</v>
      </c>
    </row>
    <row r="5" spans="1:2" ht="16.8" customHeight="1" x14ac:dyDescent="0.3">
      <c r="A5" s="5">
        <v>4</v>
      </c>
      <c r="B5" s="6" t="s">
        <v>8</v>
      </c>
    </row>
    <row r="6" spans="1:2" ht="16.8" customHeight="1" x14ac:dyDescent="0.3">
      <c r="A6" s="5">
        <v>5</v>
      </c>
      <c r="B6" s="6" t="s">
        <v>10</v>
      </c>
    </row>
    <row r="7" spans="1:2" ht="16.8" customHeight="1" x14ac:dyDescent="0.3">
      <c r="A7" s="5">
        <v>6</v>
      </c>
      <c r="B7" s="6" t="s">
        <v>421</v>
      </c>
    </row>
    <row r="8" spans="1:2" ht="16.8" customHeight="1" x14ac:dyDescent="0.3">
      <c r="A8" s="11">
        <v>7</v>
      </c>
      <c r="B8" s="12" t="s">
        <v>422</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README</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2022-05-25T11:40:59Z</dcterms:modified>
</cp:coreProperties>
</file>