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wi\Downloads\"/>
    </mc:Choice>
  </mc:AlternateContent>
  <xr:revisionPtr revIDLastSave="0" documentId="13_ncr:1_{0978A608-0947-4DC1-993B-233AE52D836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Regression Data Analysis" sheetId="2" r:id="rId1"/>
    <sheet name="tip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3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" i="1"/>
  <c r="C2" i="1"/>
  <c r="E2" i="1" s="1"/>
  <c r="T3" i="1"/>
  <c r="V27" i="1"/>
  <c r="F13" i="2"/>
  <c r="H12" i="2" s="1"/>
  <c r="F12" i="2"/>
  <c r="J245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" i="1"/>
  <c r="K3" i="1"/>
  <c r="K11" i="1"/>
  <c r="K19" i="1"/>
  <c r="K27" i="1"/>
  <c r="K35" i="1"/>
  <c r="K59" i="1"/>
  <c r="K67" i="1"/>
  <c r="K75" i="1"/>
  <c r="K83" i="1"/>
  <c r="K91" i="1"/>
  <c r="K99" i="1"/>
  <c r="K123" i="1"/>
  <c r="K131" i="1"/>
  <c r="K139" i="1"/>
  <c r="K147" i="1"/>
  <c r="K155" i="1"/>
  <c r="K163" i="1"/>
  <c r="K187" i="1"/>
  <c r="K195" i="1"/>
  <c r="K203" i="1"/>
  <c r="K211" i="1"/>
  <c r="K219" i="1"/>
  <c r="K227" i="1"/>
  <c r="T6" i="1"/>
  <c r="D2" i="1"/>
  <c r="F2" i="1" s="1"/>
  <c r="H2" i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I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I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3" i="1"/>
  <c r="F3" i="1" s="1"/>
  <c r="C245" i="1"/>
  <c r="H245" i="1" s="1"/>
  <c r="C4" i="1"/>
  <c r="E4" i="1" s="1"/>
  <c r="C5" i="1"/>
  <c r="E5" i="1" s="1"/>
  <c r="C6" i="1"/>
  <c r="H6" i="1" s="1"/>
  <c r="C7" i="1"/>
  <c r="H7" i="1" s="1"/>
  <c r="C8" i="1"/>
  <c r="H8" i="1" s="1"/>
  <c r="C9" i="1"/>
  <c r="H9" i="1" s="1"/>
  <c r="C10" i="1"/>
  <c r="E10" i="1" s="1"/>
  <c r="C11" i="1"/>
  <c r="H11" i="1" s="1"/>
  <c r="C12" i="1"/>
  <c r="E12" i="1" s="1"/>
  <c r="C13" i="1"/>
  <c r="E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E20" i="1" s="1"/>
  <c r="C21" i="1"/>
  <c r="H21" i="1" s="1"/>
  <c r="C22" i="1"/>
  <c r="H22" i="1" s="1"/>
  <c r="C23" i="1"/>
  <c r="H23" i="1" s="1"/>
  <c r="C24" i="1"/>
  <c r="H24" i="1" s="1"/>
  <c r="C25" i="1"/>
  <c r="H25" i="1" s="1"/>
  <c r="C26" i="1"/>
  <c r="H26" i="1" s="1"/>
  <c r="C27" i="1"/>
  <c r="H27" i="1" s="1"/>
  <c r="C28" i="1"/>
  <c r="E28" i="1" s="1"/>
  <c r="C29" i="1"/>
  <c r="E29" i="1" s="1"/>
  <c r="C30" i="1"/>
  <c r="H30" i="1" s="1"/>
  <c r="C31" i="1"/>
  <c r="H31" i="1" s="1"/>
  <c r="C32" i="1"/>
  <c r="H32" i="1" s="1"/>
  <c r="C33" i="1"/>
  <c r="E33" i="1" s="1"/>
  <c r="C34" i="1"/>
  <c r="H34" i="1" s="1"/>
  <c r="C35" i="1"/>
  <c r="H35" i="1" s="1"/>
  <c r="C36" i="1"/>
  <c r="E36" i="1" s="1"/>
  <c r="C37" i="1"/>
  <c r="E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E44" i="1" s="1"/>
  <c r="C45" i="1"/>
  <c r="E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E52" i="1" s="1"/>
  <c r="C53" i="1"/>
  <c r="E53" i="1" s="1"/>
  <c r="C54" i="1"/>
  <c r="H54" i="1" s="1"/>
  <c r="C55" i="1"/>
  <c r="E55" i="1" s="1"/>
  <c r="C56" i="1"/>
  <c r="H56" i="1" s="1"/>
  <c r="C57" i="1"/>
  <c r="H57" i="1" s="1"/>
  <c r="C58" i="1"/>
  <c r="H58" i="1" s="1"/>
  <c r="C59" i="1"/>
  <c r="H59" i="1" s="1"/>
  <c r="C60" i="1"/>
  <c r="E60" i="1" s="1"/>
  <c r="C61" i="1"/>
  <c r="E61" i="1" s="1"/>
  <c r="C62" i="1"/>
  <c r="H62" i="1" s="1"/>
  <c r="C63" i="1"/>
  <c r="E63" i="1" s="1"/>
  <c r="C64" i="1"/>
  <c r="H64" i="1" s="1"/>
  <c r="C65" i="1"/>
  <c r="E65" i="1" s="1"/>
  <c r="C66" i="1"/>
  <c r="H66" i="1" s="1"/>
  <c r="C67" i="1"/>
  <c r="H67" i="1" s="1"/>
  <c r="C68" i="1"/>
  <c r="E68" i="1" s="1"/>
  <c r="C69" i="1"/>
  <c r="E69" i="1" s="1"/>
  <c r="C70" i="1"/>
  <c r="H70" i="1" s="1"/>
  <c r="C71" i="1"/>
  <c r="E71" i="1" s="1"/>
  <c r="C72" i="1"/>
  <c r="H72" i="1" s="1"/>
  <c r="C73" i="1"/>
  <c r="H73" i="1" s="1"/>
  <c r="C74" i="1"/>
  <c r="H74" i="1" s="1"/>
  <c r="C75" i="1"/>
  <c r="H75" i="1" s="1"/>
  <c r="C76" i="1"/>
  <c r="E76" i="1" s="1"/>
  <c r="C77" i="1"/>
  <c r="H77" i="1" s="1"/>
  <c r="C78" i="1"/>
  <c r="H78" i="1" s="1"/>
  <c r="C79" i="1"/>
  <c r="E79" i="1" s="1"/>
  <c r="C80" i="1"/>
  <c r="H80" i="1" s="1"/>
  <c r="C81" i="1"/>
  <c r="H81" i="1" s="1"/>
  <c r="C82" i="1"/>
  <c r="H82" i="1" s="1"/>
  <c r="C83" i="1"/>
  <c r="H83" i="1" s="1"/>
  <c r="C84" i="1"/>
  <c r="E84" i="1" s="1"/>
  <c r="C85" i="1"/>
  <c r="E85" i="1" s="1"/>
  <c r="C86" i="1"/>
  <c r="H86" i="1" s="1"/>
  <c r="C87" i="1"/>
  <c r="H87" i="1" s="1"/>
  <c r="C88" i="1"/>
  <c r="H88" i="1" s="1"/>
  <c r="C89" i="1"/>
  <c r="E89" i="1" s="1"/>
  <c r="C90" i="1"/>
  <c r="E90" i="1" s="1"/>
  <c r="C91" i="1"/>
  <c r="H91" i="1" s="1"/>
  <c r="C92" i="1"/>
  <c r="E92" i="1" s="1"/>
  <c r="C93" i="1"/>
  <c r="E93" i="1" s="1"/>
  <c r="C94" i="1"/>
  <c r="H94" i="1" s="1"/>
  <c r="C95" i="1"/>
  <c r="E95" i="1" s="1"/>
  <c r="C96" i="1"/>
  <c r="H96" i="1" s="1"/>
  <c r="C97" i="1"/>
  <c r="E97" i="1" s="1"/>
  <c r="C98" i="1"/>
  <c r="H98" i="1" s="1"/>
  <c r="C99" i="1"/>
  <c r="H99" i="1" s="1"/>
  <c r="C100" i="1"/>
  <c r="E100" i="1" s="1"/>
  <c r="C101" i="1"/>
  <c r="E101" i="1" s="1"/>
  <c r="C102" i="1"/>
  <c r="H102" i="1" s="1"/>
  <c r="C103" i="1"/>
  <c r="E103" i="1" s="1"/>
  <c r="C104" i="1"/>
  <c r="H104" i="1" s="1"/>
  <c r="C105" i="1"/>
  <c r="H105" i="1" s="1"/>
  <c r="C106" i="1"/>
  <c r="H106" i="1" s="1"/>
  <c r="C107" i="1"/>
  <c r="H107" i="1" s="1"/>
  <c r="C108" i="1"/>
  <c r="H108" i="1" s="1"/>
  <c r="C109" i="1"/>
  <c r="E109" i="1" s="1"/>
  <c r="C110" i="1"/>
  <c r="H110" i="1" s="1"/>
  <c r="C111" i="1"/>
  <c r="H111" i="1" s="1"/>
  <c r="C112" i="1"/>
  <c r="H112" i="1" s="1"/>
  <c r="C113" i="1"/>
  <c r="H113" i="1" s="1"/>
  <c r="C114" i="1"/>
  <c r="H114" i="1" s="1"/>
  <c r="C115" i="1"/>
  <c r="H115" i="1" s="1"/>
  <c r="C116" i="1"/>
  <c r="E116" i="1" s="1"/>
  <c r="C117" i="1"/>
  <c r="E117" i="1" s="1"/>
  <c r="C118" i="1"/>
  <c r="H118" i="1" s="1"/>
  <c r="C119" i="1"/>
  <c r="H119" i="1" s="1"/>
  <c r="C120" i="1"/>
  <c r="H120" i="1" s="1"/>
  <c r="C121" i="1"/>
  <c r="E121" i="1" s="1"/>
  <c r="C122" i="1"/>
  <c r="E122" i="1" s="1"/>
  <c r="C123" i="1"/>
  <c r="H123" i="1" s="1"/>
  <c r="C124" i="1"/>
  <c r="E124" i="1" s="1"/>
  <c r="C125" i="1"/>
  <c r="E125" i="1" s="1"/>
  <c r="C126" i="1"/>
  <c r="H126" i="1" s="1"/>
  <c r="C127" i="1"/>
  <c r="H127" i="1" s="1"/>
  <c r="C128" i="1"/>
  <c r="H128" i="1" s="1"/>
  <c r="C129" i="1"/>
  <c r="E129" i="1" s="1"/>
  <c r="C130" i="1"/>
  <c r="H130" i="1" s="1"/>
  <c r="C131" i="1"/>
  <c r="H131" i="1" s="1"/>
  <c r="C132" i="1"/>
  <c r="E132" i="1" s="1"/>
  <c r="C133" i="1"/>
  <c r="E133" i="1" s="1"/>
  <c r="C134" i="1"/>
  <c r="H134" i="1" s="1"/>
  <c r="C135" i="1"/>
  <c r="H135" i="1" s="1"/>
  <c r="C136" i="1"/>
  <c r="H136" i="1" s="1"/>
  <c r="C137" i="1"/>
  <c r="H137" i="1" s="1"/>
  <c r="C138" i="1"/>
  <c r="H138" i="1" s="1"/>
  <c r="C139" i="1"/>
  <c r="H139" i="1" s="1"/>
  <c r="C140" i="1"/>
  <c r="H140" i="1" s="1"/>
  <c r="C141" i="1"/>
  <c r="E141" i="1" s="1"/>
  <c r="C142" i="1"/>
  <c r="H142" i="1" s="1"/>
  <c r="C143" i="1"/>
  <c r="H143" i="1" s="1"/>
  <c r="C144" i="1"/>
  <c r="H144" i="1" s="1"/>
  <c r="C145" i="1"/>
  <c r="H145" i="1" s="1"/>
  <c r="C146" i="1"/>
  <c r="E146" i="1" s="1"/>
  <c r="C147" i="1"/>
  <c r="H147" i="1" s="1"/>
  <c r="C148" i="1"/>
  <c r="H148" i="1" s="1"/>
  <c r="C149" i="1"/>
  <c r="E149" i="1" s="1"/>
  <c r="C150" i="1"/>
  <c r="H150" i="1" s="1"/>
  <c r="C151" i="1"/>
  <c r="H151" i="1" s="1"/>
  <c r="C152" i="1"/>
  <c r="H152" i="1" s="1"/>
  <c r="C153" i="1"/>
  <c r="E153" i="1" s="1"/>
  <c r="C154" i="1"/>
  <c r="E154" i="1" s="1"/>
  <c r="C155" i="1"/>
  <c r="H155" i="1" s="1"/>
  <c r="C156" i="1"/>
  <c r="E156" i="1" s="1"/>
  <c r="C157" i="1"/>
  <c r="E157" i="1" s="1"/>
  <c r="C158" i="1"/>
  <c r="H158" i="1" s="1"/>
  <c r="C159" i="1"/>
  <c r="E159" i="1" s="1"/>
  <c r="C160" i="1"/>
  <c r="H160" i="1" s="1"/>
  <c r="C161" i="1"/>
  <c r="H161" i="1" s="1"/>
  <c r="C162" i="1"/>
  <c r="H162" i="1" s="1"/>
  <c r="C163" i="1"/>
  <c r="H163" i="1" s="1"/>
  <c r="C164" i="1"/>
  <c r="E164" i="1" s="1"/>
  <c r="C165" i="1"/>
  <c r="E165" i="1" s="1"/>
  <c r="C166" i="1"/>
  <c r="H166" i="1" s="1"/>
  <c r="C167" i="1"/>
  <c r="H167" i="1" s="1"/>
  <c r="C168" i="1"/>
  <c r="H168" i="1" s="1"/>
  <c r="C169" i="1"/>
  <c r="H169" i="1" s="1"/>
  <c r="C170" i="1"/>
  <c r="H170" i="1" s="1"/>
  <c r="C171" i="1"/>
  <c r="H171" i="1" s="1"/>
  <c r="C172" i="1"/>
  <c r="H172" i="1" s="1"/>
  <c r="C173" i="1"/>
  <c r="E173" i="1" s="1"/>
  <c r="C174" i="1"/>
  <c r="H174" i="1" s="1"/>
  <c r="C175" i="1"/>
  <c r="H175" i="1" s="1"/>
  <c r="C176" i="1"/>
  <c r="H176" i="1" s="1"/>
  <c r="C177" i="1"/>
  <c r="H177" i="1" s="1"/>
  <c r="C178" i="1"/>
  <c r="H178" i="1" s="1"/>
  <c r="C179" i="1"/>
  <c r="H179" i="1" s="1"/>
  <c r="C180" i="1"/>
  <c r="E180" i="1" s="1"/>
  <c r="C181" i="1"/>
  <c r="H181" i="1" s="1"/>
  <c r="C182" i="1"/>
  <c r="H182" i="1" s="1"/>
  <c r="C183" i="1"/>
  <c r="H183" i="1" s="1"/>
  <c r="C184" i="1"/>
  <c r="H184" i="1" s="1"/>
  <c r="C185" i="1"/>
  <c r="E185" i="1" s="1"/>
  <c r="C186" i="1"/>
  <c r="E186" i="1" s="1"/>
  <c r="C187" i="1"/>
  <c r="H187" i="1" s="1"/>
  <c r="C188" i="1"/>
  <c r="E188" i="1" s="1"/>
  <c r="C189" i="1"/>
  <c r="E189" i="1" s="1"/>
  <c r="C190" i="1"/>
  <c r="H190" i="1" s="1"/>
  <c r="C191" i="1"/>
  <c r="E191" i="1" s="1"/>
  <c r="C192" i="1"/>
  <c r="H192" i="1" s="1"/>
  <c r="C193" i="1"/>
  <c r="H193" i="1" s="1"/>
  <c r="C194" i="1"/>
  <c r="H194" i="1" s="1"/>
  <c r="C195" i="1"/>
  <c r="H195" i="1" s="1"/>
  <c r="C196" i="1"/>
  <c r="E196" i="1" s="1"/>
  <c r="C197" i="1"/>
  <c r="E197" i="1" s="1"/>
  <c r="C198" i="1"/>
  <c r="H198" i="1" s="1"/>
  <c r="C199" i="1"/>
  <c r="E199" i="1" s="1"/>
  <c r="C200" i="1"/>
  <c r="H200" i="1" s="1"/>
  <c r="C201" i="1"/>
  <c r="H201" i="1" s="1"/>
  <c r="C202" i="1"/>
  <c r="E202" i="1" s="1"/>
  <c r="C203" i="1"/>
  <c r="H203" i="1" s="1"/>
  <c r="C204" i="1"/>
  <c r="H204" i="1" s="1"/>
  <c r="C205" i="1"/>
  <c r="H205" i="1" s="1"/>
  <c r="C206" i="1"/>
  <c r="H206" i="1" s="1"/>
  <c r="C207" i="1"/>
  <c r="H207" i="1" s="1"/>
  <c r="C208" i="1"/>
  <c r="H208" i="1" s="1"/>
  <c r="C209" i="1"/>
  <c r="H209" i="1" s="1"/>
  <c r="C210" i="1"/>
  <c r="H210" i="1" s="1"/>
  <c r="C211" i="1"/>
  <c r="H211" i="1" s="1"/>
  <c r="C212" i="1"/>
  <c r="E212" i="1" s="1"/>
  <c r="C213" i="1"/>
  <c r="E213" i="1" s="1"/>
  <c r="C214" i="1"/>
  <c r="H214" i="1" s="1"/>
  <c r="C215" i="1"/>
  <c r="E215" i="1" s="1"/>
  <c r="C216" i="1"/>
  <c r="H216" i="1" s="1"/>
  <c r="C217" i="1"/>
  <c r="E217" i="1" s="1"/>
  <c r="C218" i="1"/>
  <c r="H218" i="1" s="1"/>
  <c r="C219" i="1"/>
  <c r="H219" i="1" s="1"/>
  <c r="C220" i="1"/>
  <c r="E220" i="1" s="1"/>
  <c r="C221" i="1"/>
  <c r="E221" i="1" s="1"/>
  <c r="C222" i="1"/>
  <c r="H222" i="1" s="1"/>
  <c r="C223" i="1"/>
  <c r="E223" i="1" s="1"/>
  <c r="C224" i="1"/>
  <c r="H224" i="1" s="1"/>
  <c r="C225" i="1"/>
  <c r="H225" i="1" s="1"/>
  <c r="C226" i="1"/>
  <c r="H226" i="1" s="1"/>
  <c r="C227" i="1"/>
  <c r="H227" i="1" s="1"/>
  <c r="C228" i="1"/>
  <c r="E228" i="1" s="1"/>
  <c r="C229" i="1"/>
  <c r="E229" i="1" s="1"/>
  <c r="C230" i="1"/>
  <c r="H230" i="1" s="1"/>
  <c r="C231" i="1"/>
  <c r="H231" i="1" s="1"/>
  <c r="C232" i="1"/>
  <c r="H232" i="1" s="1"/>
  <c r="C233" i="1"/>
  <c r="H233" i="1" s="1"/>
  <c r="C234" i="1"/>
  <c r="H234" i="1" s="1"/>
  <c r="C235" i="1"/>
  <c r="E235" i="1" s="1"/>
  <c r="C236" i="1"/>
  <c r="E236" i="1" s="1"/>
  <c r="C237" i="1"/>
  <c r="E237" i="1" s="1"/>
  <c r="C238" i="1"/>
  <c r="H238" i="1" s="1"/>
  <c r="C239" i="1"/>
  <c r="H239" i="1" s="1"/>
  <c r="C240" i="1"/>
  <c r="H240" i="1" s="1"/>
  <c r="C241" i="1"/>
  <c r="H241" i="1" s="1"/>
  <c r="C242" i="1"/>
  <c r="E242" i="1" s="1"/>
  <c r="C243" i="1"/>
  <c r="H243" i="1" s="1"/>
  <c r="C244" i="1"/>
  <c r="H244" i="1" s="1"/>
  <c r="C3" i="1"/>
  <c r="H3" i="1" s="1"/>
  <c r="Q233" i="1" l="1"/>
  <c r="Q209" i="1"/>
  <c r="Q177" i="1"/>
  <c r="Q153" i="1"/>
  <c r="Q121" i="1"/>
  <c r="Q113" i="1"/>
  <c r="Q89" i="1"/>
  <c r="Q81" i="1"/>
  <c r="Q73" i="1"/>
  <c r="Q65" i="1"/>
  <c r="Q57" i="1"/>
  <c r="Q49" i="1"/>
  <c r="Q41" i="1"/>
  <c r="Q9" i="1"/>
  <c r="Q240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Q225" i="1"/>
  <c r="Q201" i="1"/>
  <c r="Q169" i="1"/>
  <c r="Q145" i="1"/>
  <c r="Q105" i="1"/>
  <c r="Q33" i="1"/>
  <c r="Q238" i="1"/>
  <c r="Q214" i="1"/>
  <c r="Q182" i="1"/>
  <c r="Q158" i="1"/>
  <c r="Q126" i="1"/>
  <c r="Q102" i="1"/>
  <c r="Q86" i="1"/>
  <c r="Q62" i="1"/>
  <c r="Q46" i="1"/>
  <c r="Q38" i="1"/>
  <c r="Q30" i="1"/>
  <c r="Q14" i="1"/>
  <c r="Q229" i="1"/>
  <c r="Q205" i="1"/>
  <c r="Q189" i="1"/>
  <c r="Q165" i="1"/>
  <c r="Q141" i="1"/>
  <c r="Q125" i="1"/>
  <c r="Q101" i="1"/>
  <c r="Q85" i="1"/>
  <c r="Q61" i="1"/>
  <c r="Q45" i="1"/>
  <c r="Q37" i="1"/>
  <c r="Q29" i="1"/>
  <c r="Q5" i="1"/>
  <c r="Q244" i="1"/>
  <c r="Q236" i="1"/>
  <c r="Q228" i="1"/>
  <c r="Q220" i="1"/>
  <c r="Q212" i="1"/>
  <c r="Q204" i="1"/>
  <c r="Q196" i="1"/>
  <c r="Q188" i="1"/>
  <c r="Q180" i="1"/>
  <c r="Q172" i="1"/>
  <c r="Q164" i="1"/>
  <c r="Q156" i="1"/>
  <c r="Q148" i="1"/>
  <c r="Q140" i="1"/>
  <c r="Q132" i="1"/>
  <c r="Q124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Q217" i="1"/>
  <c r="Q185" i="1"/>
  <c r="Q161" i="1"/>
  <c r="Q129" i="1"/>
  <c r="Q97" i="1"/>
  <c r="Q17" i="1"/>
  <c r="Q230" i="1"/>
  <c r="Q206" i="1"/>
  <c r="Q190" i="1"/>
  <c r="Q166" i="1"/>
  <c r="Q150" i="1"/>
  <c r="Q134" i="1"/>
  <c r="Q110" i="1"/>
  <c r="Q94" i="1"/>
  <c r="Q78" i="1"/>
  <c r="Q54" i="1"/>
  <c r="Q22" i="1"/>
  <c r="Q221" i="1"/>
  <c r="Q197" i="1"/>
  <c r="Q173" i="1"/>
  <c r="Q157" i="1"/>
  <c r="Q133" i="1"/>
  <c r="Q109" i="1"/>
  <c r="Q93" i="1"/>
  <c r="Q69" i="1"/>
  <c r="Q53" i="1"/>
  <c r="Q13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Q3" i="1"/>
  <c r="Q241" i="1"/>
  <c r="Q193" i="1"/>
  <c r="Q137" i="1"/>
  <c r="Q25" i="1"/>
  <c r="Q222" i="1"/>
  <c r="Q198" i="1"/>
  <c r="Q174" i="1"/>
  <c r="Q142" i="1"/>
  <c r="Q118" i="1"/>
  <c r="Q70" i="1"/>
  <c r="Q6" i="1"/>
  <c r="Q237" i="1"/>
  <c r="Q213" i="1"/>
  <c r="Q181" i="1"/>
  <c r="Q149" i="1"/>
  <c r="Q117" i="1"/>
  <c r="Q77" i="1"/>
  <c r="Q21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Q245" i="1"/>
  <c r="Q2" i="1"/>
  <c r="V70" i="1"/>
  <c r="L217" i="1"/>
  <c r="M217" i="1"/>
  <c r="M185" i="1"/>
  <c r="L185" i="1"/>
  <c r="L153" i="1"/>
  <c r="M153" i="1"/>
  <c r="L129" i="1"/>
  <c r="M129" i="1"/>
  <c r="M121" i="1"/>
  <c r="L121" i="1"/>
  <c r="L97" i="1"/>
  <c r="M97" i="1"/>
  <c r="L89" i="1"/>
  <c r="M89" i="1"/>
  <c r="L65" i="1"/>
  <c r="M65" i="1"/>
  <c r="L33" i="1"/>
  <c r="M33" i="1"/>
  <c r="M223" i="1"/>
  <c r="L223" i="1"/>
  <c r="M215" i="1"/>
  <c r="L215" i="1"/>
  <c r="M199" i="1"/>
  <c r="L199" i="1"/>
  <c r="M191" i="1"/>
  <c r="L191" i="1"/>
  <c r="M159" i="1"/>
  <c r="L159" i="1"/>
  <c r="M103" i="1"/>
  <c r="L103" i="1"/>
  <c r="M95" i="1"/>
  <c r="L95" i="1"/>
  <c r="M79" i="1"/>
  <c r="L79" i="1"/>
  <c r="M71" i="1"/>
  <c r="L71" i="1"/>
  <c r="M63" i="1"/>
  <c r="L63" i="1"/>
  <c r="M55" i="1"/>
  <c r="L55" i="1"/>
  <c r="L237" i="1"/>
  <c r="M237" i="1"/>
  <c r="M229" i="1"/>
  <c r="L229" i="1"/>
  <c r="L221" i="1"/>
  <c r="M221" i="1"/>
  <c r="L213" i="1"/>
  <c r="M213" i="1"/>
  <c r="M197" i="1"/>
  <c r="L197" i="1"/>
  <c r="L189" i="1"/>
  <c r="M189" i="1"/>
  <c r="L173" i="1"/>
  <c r="M173" i="1"/>
  <c r="M165" i="1"/>
  <c r="L165" i="1"/>
  <c r="L157" i="1"/>
  <c r="M157" i="1"/>
  <c r="M149" i="1"/>
  <c r="L149" i="1"/>
  <c r="L141" i="1"/>
  <c r="M141" i="1"/>
  <c r="L133" i="1"/>
  <c r="M133" i="1"/>
  <c r="L125" i="1"/>
  <c r="M125" i="1"/>
  <c r="M117" i="1"/>
  <c r="L117" i="1"/>
  <c r="M109" i="1"/>
  <c r="L109" i="1"/>
  <c r="L101" i="1"/>
  <c r="M101" i="1"/>
  <c r="L93" i="1"/>
  <c r="M93" i="1"/>
  <c r="L85" i="1"/>
  <c r="M85" i="1"/>
  <c r="L69" i="1"/>
  <c r="M69" i="1"/>
  <c r="M61" i="1"/>
  <c r="L61" i="1"/>
  <c r="L53" i="1"/>
  <c r="M53" i="1"/>
  <c r="L45" i="1"/>
  <c r="M45" i="1"/>
  <c r="M37" i="1"/>
  <c r="L37" i="1"/>
  <c r="L29" i="1"/>
  <c r="M29" i="1"/>
  <c r="M13" i="1"/>
  <c r="L13" i="1"/>
  <c r="L5" i="1"/>
  <c r="M5" i="1"/>
  <c r="L236" i="1"/>
  <c r="M236" i="1"/>
  <c r="L228" i="1"/>
  <c r="M228" i="1"/>
  <c r="L220" i="1"/>
  <c r="M220" i="1"/>
  <c r="L212" i="1"/>
  <c r="M212" i="1"/>
  <c r="L196" i="1"/>
  <c r="M196" i="1"/>
  <c r="L188" i="1"/>
  <c r="M188" i="1"/>
  <c r="L180" i="1"/>
  <c r="M180" i="1"/>
  <c r="L164" i="1"/>
  <c r="M164" i="1"/>
  <c r="L156" i="1"/>
  <c r="M156" i="1"/>
  <c r="L132" i="1"/>
  <c r="M132" i="1"/>
  <c r="L124" i="1"/>
  <c r="M124" i="1"/>
  <c r="L116" i="1"/>
  <c r="M116" i="1"/>
  <c r="L100" i="1"/>
  <c r="M100" i="1"/>
  <c r="L92" i="1"/>
  <c r="M92" i="1"/>
  <c r="L84" i="1"/>
  <c r="M84" i="1"/>
  <c r="L76" i="1"/>
  <c r="M76" i="1"/>
  <c r="L68" i="1"/>
  <c r="M68" i="1"/>
  <c r="L60" i="1"/>
  <c r="M60" i="1"/>
  <c r="L52" i="1"/>
  <c r="M52" i="1"/>
  <c r="L44" i="1"/>
  <c r="M44" i="1"/>
  <c r="L36" i="1"/>
  <c r="M36" i="1"/>
  <c r="L28" i="1"/>
  <c r="M28" i="1"/>
  <c r="L20" i="1"/>
  <c r="M20" i="1"/>
  <c r="L12" i="1"/>
  <c r="M12" i="1"/>
  <c r="L4" i="1"/>
  <c r="M4" i="1"/>
  <c r="K243" i="1"/>
  <c r="K235" i="1"/>
  <c r="L235" i="1"/>
  <c r="M235" i="1"/>
  <c r="K179" i="1"/>
  <c r="K171" i="1"/>
  <c r="K115" i="1"/>
  <c r="K107" i="1"/>
  <c r="K51" i="1"/>
  <c r="K43" i="1"/>
  <c r="M242" i="1"/>
  <c r="L242" i="1"/>
  <c r="M202" i="1"/>
  <c r="L202" i="1"/>
  <c r="M186" i="1"/>
  <c r="L186" i="1"/>
  <c r="M154" i="1"/>
  <c r="L154" i="1"/>
  <c r="M146" i="1"/>
  <c r="L146" i="1"/>
  <c r="M122" i="1"/>
  <c r="L122" i="1"/>
  <c r="M90" i="1"/>
  <c r="L90" i="1"/>
  <c r="L10" i="1"/>
  <c r="M10" i="1"/>
  <c r="K2" i="1"/>
  <c r="K237" i="1"/>
  <c r="O237" i="1"/>
  <c r="N237" i="1"/>
  <c r="K229" i="1"/>
  <c r="O229" i="1"/>
  <c r="N229" i="1"/>
  <c r="K221" i="1"/>
  <c r="N221" i="1"/>
  <c r="O221" i="1"/>
  <c r="K213" i="1"/>
  <c r="N213" i="1"/>
  <c r="O213" i="1"/>
  <c r="K205" i="1"/>
  <c r="K197" i="1"/>
  <c r="O197" i="1"/>
  <c r="N197" i="1"/>
  <c r="K189" i="1"/>
  <c r="N189" i="1"/>
  <c r="O189" i="1"/>
  <c r="K181" i="1"/>
  <c r="K173" i="1"/>
  <c r="O173" i="1"/>
  <c r="N173" i="1"/>
  <c r="K165" i="1"/>
  <c r="O165" i="1"/>
  <c r="N165" i="1"/>
  <c r="K157" i="1"/>
  <c r="N157" i="1"/>
  <c r="O157" i="1"/>
  <c r="K149" i="1"/>
  <c r="N149" i="1"/>
  <c r="O149" i="1"/>
  <c r="K141" i="1"/>
  <c r="N141" i="1"/>
  <c r="O141" i="1"/>
  <c r="K133" i="1"/>
  <c r="O133" i="1"/>
  <c r="N133" i="1"/>
  <c r="K125" i="1"/>
  <c r="N125" i="1"/>
  <c r="O125" i="1"/>
  <c r="K117" i="1"/>
  <c r="N117" i="1"/>
  <c r="O117" i="1"/>
  <c r="K109" i="1"/>
  <c r="N109" i="1"/>
  <c r="O109" i="1"/>
  <c r="K101" i="1"/>
  <c r="O101" i="1"/>
  <c r="N101" i="1"/>
  <c r="K93" i="1"/>
  <c r="N93" i="1"/>
  <c r="O93" i="1"/>
  <c r="K85" i="1"/>
  <c r="N85" i="1"/>
  <c r="O85" i="1"/>
  <c r="K77" i="1"/>
  <c r="K69" i="1"/>
  <c r="N69" i="1"/>
  <c r="O69" i="1"/>
  <c r="K61" i="1"/>
  <c r="O61" i="1"/>
  <c r="N61" i="1"/>
  <c r="K53" i="1"/>
  <c r="N53" i="1"/>
  <c r="O53" i="1"/>
  <c r="K45" i="1"/>
  <c r="N45" i="1"/>
  <c r="O45" i="1"/>
  <c r="K37" i="1"/>
  <c r="O37" i="1"/>
  <c r="N37" i="1"/>
  <c r="K29" i="1"/>
  <c r="N29" i="1"/>
  <c r="O29" i="1"/>
  <c r="K21" i="1"/>
  <c r="K13" i="1"/>
  <c r="N13" i="1"/>
  <c r="O13" i="1"/>
  <c r="K5" i="1"/>
  <c r="N5" i="1"/>
  <c r="O5" i="1"/>
  <c r="K244" i="1"/>
  <c r="K236" i="1"/>
  <c r="O236" i="1"/>
  <c r="N236" i="1"/>
  <c r="K228" i="1"/>
  <c r="O228" i="1"/>
  <c r="N228" i="1"/>
  <c r="K220" i="1"/>
  <c r="O220" i="1"/>
  <c r="N220" i="1"/>
  <c r="K212" i="1"/>
  <c r="O212" i="1"/>
  <c r="N212" i="1"/>
  <c r="K204" i="1"/>
  <c r="K196" i="1"/>
  <c r="O196" i="1"/>
  <c r="N196" i="1"/>
  <c r="K188" i="1"/>
  <c r="N188" i="1"/>
  <c r="O188" i="1"/>
  <c r="K180" i="1"/>
  <c r="N180" i="1"/>
  <c r="O180" i="1"/>
  <c r="K172" i="1"/>
  <c r="K164" i="1"/>
  <c r="N164" i="1"/>
  <c r="O164" i="1"/>
  <c r="K156" i="1"/>
  <c r="N156" i="1"/>
  <c r="O156" i="1"/>
  <c r="K148" i="1"/>
  <c r="K140" i="1"/>
  <c r="K132" i="1"/>
  <c r="N132" i="1"/>
  <c r="O132" i="1"/>
  <c r="K124" i="1"/>
  <c r="N124" i="1"/>
  <c r="O124" i="1"/>
  <c r="K116" i="1"/>
  <c r="N116" i="1"/>
  <c r="O116" i="1"/>
  <c r="K108" i="1"/>
  <c r="K100" i="1"/>
  <c r="N100" i="1"/>
  <c r="O100" i="1"/>
  <c r="K92" i="1"/>
  <c r="N92" i="1"/>
  <c r="O92" i="1"/>
  <c r="K84" i="1"/>
  <c r="N84" i="1"/>
  <c r="O84" i="1"/>
  <c r="K76" i="1"/>
  <c r="N76" i="1"/>
  <c r="O76" i="1"/>
  <c r="K68" i="1"/>
  <c r="N68" i="1"/>
  <c r="O68" i="1"/>
  <c r="K60" i="1"/>
  <c r="N60" i="1"/>
  <c r="O60" i="1"/>
  <c r="K52" i="1"/>
  <c r="N52" i="1"/>
  <c r="O52" i="1"/>
  <c r="K44" i="1"/>
  <c r="N44" i="1"/>
  <c r="O44" i="1"/>
  <c r="K36" i="1"/>
  <c r="N36" i="1"/>
  <c r="O36" i="1"/>
  <c r="K28" i="1"/>
  <c r="N28" i="1"/>
  <c r="O28" i="1"/>
  <c r="K20" i="1"/>
  <c r="N20" i="1"/>
  <c r="O20" i="1"/>
  <c r="K12" i="1"/>
  <c r="N12" i="1"/>
  <c r="O12" i="1"/>
  <c r="K4" i="1"/>
  <c r="N4" i="1"/>
  <c r="O4" i="1"/>
  <c r="N235" i="1"/>
  <c r="O235" i="1"/>
  <c r="K242" i="1"/>
  <c r="N242" i="1"/>
  <c r="O242" i="1"/>
  <c r="K234" i="1"/>
  <c r="K226" i="1"/>
  <c r="K218" i="1"/>
  <c r="K210" i="1"/>
  <c r="K202" i="1"/>
  <c r="N202" i="1"/>
  <c r="O202" i="1"/>
  <c r="K194" i="1"/>
  <c r="K186" i="1"/>
  <c r="O186" i="1"/>
  <c r="N186" i="1"/>
  <c r="K178" i="1"/>
  <c r="K170" i="1"/>
  <c r="K162" i="1"/>
  <c r="K154" i="1"/>
  <c r="N154" i="1"/>
  <c r="O154" i="1"/>
  <c r="K146" i="1"/>
  <c r="N146" i="1"/>
  <c r="O146" i="1"/>
  <c r="K138" i="1"/>
  <c r="K130" i="1"/>
  <c r="K122" i="1"/>
  <c r="N122" i="1"/>
  <c r="O122" i="1"/>
  <c r="K114" i="1"/>
  <c r="K106" i="1"/>
  <c r="K98" i="1"/>
  <c r="K90" i="1"/>
  <c r="N90" i="1"/>
  <c r="O90" i="1"/>
  <c r="K82" i="1"/>
  <c r="K74" i="1"/>
  <c r="K66" i="1"/>
  <c r="K58" i="1"/>
  <c r="K50" i="1"/>
  <c r="K42" i="1"/>
  <c r="K34" i="1"/>
  <c r="K26" i="1"/>
  <c r="K18" i="1"/>
  <c r="K10" i="1"/>
  <c r="O10" i="1"/>
  <c r="N10" i="1"/>
  <c r="K245" i="1"/>
  <c r="K241" i="1"/>
  <c r="K233" i="1"/>
  <c r="K225" i="1"/>
  <c r="K217" i="1"/>
  <c r="N217" i="1"/>
  <c r="O217" i="1"/>
  <c r="K209" i="1"/>
  <c r="K201" i="1"/>
  <c r="K193" i="1"/>
  <c r="K185" i="1"/>
  <c r="N185" i="1"/>
  <c r="O185" i="1"/>
  <c r="K177" i="1"/>
  <c r="K169" i="1"/>
  <c r="K161" i="1"/>
  <c r="K153" i="1"/>
  <c r="N153" i="1"/>
  <c r="O153" i="1"/>
  <c r="K145" i="1"/>
  <c r="K137" i="1"/>
  <c r="K129" i="1"/>
  <c r="N129" i="1"/>
  <c r="O129" i="1"/>
  <c r="K121" i="1"/>
  <c r="N121" i="1"/>
  <c r="O121" i="1"/>
  <c r="K113" i="1"/>
  <c r="K105" i="1"/>
  <c r="N97" i="1"/>
  <c r="O97" i="1"/>
  <c r="K89" i="1"/>
  <c r="N89" i="1"/>
  <c r="O89" i="1"/>
  <c r="K81" i="1"/>
  <c r="K73" i="1"/>
  <c r="K65" i="1"/>
  <c r="N65" i="1"/>
  <c r="O65" i="1"/>
  <c r="K57" i="1"/>
  <c r="K49" i="1"/>
  <c r="K41" i="1"/>
  <c r="K33" i="1"/>
  <c r="N33" i="1"/>
  <c r="O33" i="1"/>
  <c r="K25" i="1"/>
  <c r="K17" i="1"/>
  <c r="K9" i="1"/>
  <c r="K240" i="1"/>
  <c r="K232" i="1"/>
  <c r="K224" i="1"/>
  <c r="K216" i="1"/>
  <c r="K208" i="1"/>
  <c r="K200" i="1"/>
  <c r="K192" i="1"/>
  <c r="K184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239" i="1"/>
  <c r="K231" i="1"/>
  <c r="K223" i="1"/>
  <c r="O223" i="1"/>
  <c r="N223" i="1"/>
  <c r="K215" i="1"/>
  <c r="O215" i="1"/>
  <c r="N215" i="1"/>
  <c r="K207" i="1"/>
  <c r="K199" i="1"/>
  <c r="O199" i="1"/>
  <c r="N199" i="1"/>
  <c r="K191" i="1"/>
  <c r="O191" i="1"/>
  <c r="N191" i="1"/>
  <c r="K183" i="1"/>
  <c r="K175" i="1"/>
  <c r="K167" i="1"/>
  <c r="K159" i="1"/>
  <c r="O159" i="1"/>
  <c r="N159" i="1"/>
  <c r="K151" i="1"/>
  <c r="K143" i="1"/>
  <c r="K135" i="1"/>
  <c r="K127" i="1"/>
  <c r="K119" i="1"/>
  <c r="K111" i="1"/>
  <c r="K103" i="1"/>
  <c r="O103" i="1"/>
  <c r="N103" i="1"/>
  <c r="K95" i="1"/>
  <c r="O95" i="1"/>
  <c r="N95" i="1"/>
  <c r="K87" i="1"/>
  <c r="K79" i="1"/>
  <c r="O79" i="1"/>
  <c r="N79" i="1"/>
  <c r="K71" i="1"/>
  <c r="O71" i="1"/>
  <c r="N71" i="1"/>
  <c r="K63" i="1"/>
  <c r="O63" i="1"/>
  <c r="N63" i="1"/>
  <c r="K55" i="1"/>
  <c r="O55" i="1"/>
  <c r="N55" i="1"/>
  <c r="K47" i="1"/>
  <c r="K39" i="1"/>
  <c r="K31" i="1"/>
  <c r="K23" i="1"/>
  <c r="K15" i="1"/>
  <c r="K7" i="1"/>
  <c r="K17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I130" i="1"/>
  <c r="I26" i="1"/>
  <c r="I90" i="1"/>
  <c r="K97" i="1"/>
  <c r="I18" i="1"/>
  <c r="I218" i="1"/>
  <c r="I154" i="1"/>
  <c r="I146" i="1"/>
  <c r="I131" i="1"/>
  <c r="I3" i="1"/>
  <c r="H55" i="1"/>
  <c r="I210" i="1"/>
  <c r="I82" i="1"/>
  <c r="I195" i="1"/>
  <c r="I67" i="1"/>
  <c r="I194" i="1"/>
  <c r="I66" i="1"/>
  <c r="I172" i="1"/>
  <c r="I107" i="1"/>
  <c r="I84" i="1"/>
  <c r="I20" i="1"/>
  <c r="H223" i="1"/>
  <c r="H159" i="1"/>
  <c r="H95" i="1"/>
  <c r="I234" i="1"/>
  <c r="I211" i="1"/>
  <c r="I188" i="1"/>
  <c r="I170" i="1"/>
  <c r="I147" i="1"/>
  <c r="I124" i="1"/>
  <c r="I106" i="1"/>
  <c r="I83" i="1"/>
  <c r="I60" i="1"/>
  <c r="I42" i="1"/>
  <c r="I19" i="1"/>
  <c r="H199" i="1"/>
  <c r="H71" i="1"/>
  <c r="I108" i="1"/>
  <c r="I171" i="1"/>
  <c r="I43" i="1"/>
  <c r="I228" i="1"/>
  <c r="I187" i="1"/>
  <c r="I164" i="1"/>
  <c r="I123" i="1"/>
  <c r="I100" i="1"/>
  <c r="I59" i="1"/>
  <c r="I36" i="1"/>
  <c r="I212" i="1"/>
  <c r="I227" i="1"/>
  <c r="I204" i="1"/>
  <c r="I186" i="1"/>
  <c r="I163" i="1"/>
  <c r="I140" i="1"/>
  <c r="I122" i="1"/>
  <c r="I99" i="1"/>
  <c r="I76" i="1"/>
  <c r="I58" i="1"/>
  <c r="I35" i="1"/>
  <c r="I12" i="1"/>
  <c r="H215" i="1"/>
  <c r="I236" i="1"/>
  <c r="I235" i="1"/>
  <c r="F17" i="1"/>
  <c r="I244" i="1"/>
  <c r="I226" i="1"/>
  <c r="I203" i="1"/>
  <c r="I180" i="1"/>
  <c r="I162" i="1"/>
  <c r="I139" i="1"/>
  <c r="I116" i="1"/>
  <c r="I98" i="1"/>
  <c r="I75" i="1"/>
  <c r="I52" i="1"/>
  <c r="I34" i="1"/>
  <c r="I11" i="1"/>
  <c r="H191" i="1"/>
  <c r="H63" i="1"/>
  <c r="I148" i="1"/>
  <c r="I243" i="1"/>
  <c r="I220" i="1"/>
  <c r="I202" i="1"/>
  <c r="I179" i="1"/>
  <c r="I156" i="1"/>
  <c r="I138" i="1"/>
  <c r="I115" i="1"/>
  <c r="I92" i="1"/>
  <c r="I74" i="1"/>
  <c r="I51" i="1"/>
  <c r="I28" i="1"/>
  <c r="I10" i="1"/>
  <c r="H103" i="1"/>
  <c r="I44" i="1"/>
  <c r="I242" i="1"/>
  <c r="I219" i="1"/>
  <c r="I196" i="1"/>
  <c r="I178" i="1"/>
  <c r="I155" i="1"/>
  <c r="I132" i="1"/>
  <c r="I114" i="1"/>
  <c r="I91" i="1"/>
  <c r="I68" i="1"/>
  <c r="I50" i="1"/>
  <c r="I27" i="1"/>
  <c r="I4" i="1"/>
  <c r="H79" i="1"/>
  <c r="E25" i="1"/>
  <c r="L25" i="1" s="1"/>
  <c r="I245" i="1"/>
  <c r="I237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5" i="1"/>
  <c r="H217" i="1"/>
  <c r="H185" i="1"/>
  <c r="H153" i="1"/>
  <c r="H129" i="1"/>
  <c r="H121" i="1"/>
  <c r="H97" i="1"/>
  <c r="H89" i="1"/>
  <c r="H65" i="1"/>
  <c r="H33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9" i="1"/>
  <c r="H237" i="1"/>
  <c r="H229" i="1"/>
  <c r="H221" i="1"/>
  <c r="H213" i="1"/>
  <c r="H197" i="1"/>
  <c r="H189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69" i="1"/>
  <c r="H61" i="1"/>
  <c r="H53" i="1"/>
  <c r="H45" i="1"/>
  <c r="H37" i="1"/>
  <c r="H29" i="1"/>
  <c r="H13" i="1"/>
  <c r="H5" i="1"/>
  <c r="G240" i="1"/>
  <c r="G232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H236" i="1"/>
  <c r="H228" i="1"/>
  <c r="H220" i="1"/>
  <c r="H212" i="1"/>
  <c r="H196" i="1"/>
  <c r="H188" i="1"/>
  <c r="H180" i="1"/>
  <c r="H164" i="1"/>
  <c r="H156" i="1"/>
  <c r="H132" i="1"/>
  <c r="H124" i="1"/>
  <c r="H116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H235" i="1"/>
  <c r="I2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  <c r="H242" i="1"/>
  <c r="H202" i="1"/>
  <c r="H186" i="1"/>
  <c r="H154" i="1"/>
  <c r="H146" i="1"/>
  <c r="H122" i="1"/>
  <c r="H90" i="1"/>
  <c r="H10" i="1"/>
  <c r="E181" i="1"/>
  <c r="L181" i="1" s="1"/>
  <c r="E148" i="1"/>
  <c r="L148" i="1" s="1"/>
  <c r="E21" i="1"/>
  <c r="L21" i="1" s="1"/>
  <c r="G241" i="1"/>
  <c r="G233" i="1"/>
  <c r="G225" i="1"/>
  <c r="G201" i="1"/>
  <c r="G193" i="1"/>
  <c r="G169" i="1"/>
  <c r="G161" i="1"/>
  <c r="G137" i="1"/>
  <c r="G105" i="1"/>
  <c r="G81" i="1"/>
  <c r="G73" i="1"/>
  <c r="G57" i="1"/>
  <c r="G41" i="1"/>
  <c r="G25" i="1"/>
  <c r="G9" i="1"/>
  <c r="E105" i="1"/>
  <c r="M105" i="1" s="1"/>
  <c r="G125" i="1"/>
  <c r="G121" i="1"/>
  <c r="G13" i="1"/>
  <c r="E73" i="1"/>
  <c r="M73" i="1" s="1"/>
  <c r="E57" i="1"/>
  <c r="M57" i="1" s="1"/>
  <c r="E241" i="1"/>
  <c r="M241" i="1" s="1"/>
  <c r="E137" i="1"/>
  <c r="M137" i="1" s="1"/>
  <c r="G242" i="1"/>
  <c r="G97" i="1"/>
  <c r="E240" i="1"/>
  <c r="L240" i="1" s="1"/>
  <c r="G65" i="1"/>
  <c r="G243" i="1"/>
  <c r="G211" i="1"/>
  <c r="G203" i="1"/>
  <c r="G179" i="1"/>
  <c r="G171" i="1"/>
  <c r="G147" i="1"/>
  <c r="G139" i="1"/>
  <c r="G115" i="1"/>
  <c r="G107" i="1"/>
  <c r="E233" i="1"/>
  <c r="L233" i="1" s="1"/>
  <c r="E201" i="1"/>
  <c r="L201" i="1" s="1"/>
  <c r="E161" i="1"/>
  <c r="O161" i="1" s="1"/>
  <c r="E9" i="1"/>
  <c r="M9" i="1" s="1"/>
  <c r="G189" i="1"/>
  <c r="G61" i="1"/>
  <c r="G234" i="1"/>
  <c r="G210" i="1"/>
  <c r="G202" i="1"/>
  <c r="G178" i="1"/>
  <c r="G170" i="1"/>
  <c r="G146" i="1"/>
  <c r="G138" i="1"/>
  <c r="G114" i="1"/>
  <c r="G106" i="1"/>
  <c r="G82" i="1"/>
  <c r="G58" i="1"/>
  <c r="G42" i="1"/>
  <c r="G26" i="1"/>
  <c r="G10" i="1"/>
  <c r="G185" i="1"/>
  <c r="E193" i="1"/>
  <c r="L193" i="1" s="1"/>
  <c r="E58" i="1"/>
  <c r="M58" i="1" s="1"/>
  <c r="G33" i="1"/>
  <c r="G129" i="1"/>
  <c r="G131" i="1"/>
  <c r="E131" i="1"/>
  <c r="L131" i="1" s="1"/>
  <c r="G91" i="1"/>
  <c r="E91" i="1"/>
  <c r="L91" i="1" s="1"/>
  <c r="G51" i="1"/>
  <c r="E51" i="1"/>
  <c r="L51" i="1" s="1"/>
  <c r="G11" i="1"/>
  <c r="E11" i="1"/>
  <c r="L11" i="1" s="1"/>
  <c r="G66" i="1"/>
  <c r="E66" i="1"/>
  <c r="L66" i="1" s="1"/>
  <c r="G34" i="1"/>
  <c r="E34" i="1"/>
  <c r="M34" i="1" s="1"/>
  <c r="E139" i="1"/>
  <c r="L139" i="1" s="1"/>
  <c r="E82" i="1"/>
  <c r="M82" i="1" s="1"/>
  <c r="G209" i="1"/>
  <c r="E209" i="1"/>
  <c r="M209" i="1" s="1"/>
  <c r="G177" i="1"/>
  <c r="E177" i="1"/>
  <c r="M177" i="1" s="1"/>
  <c r="E145" i="1"/>
  <c r="M145" i="1" s="1"/>
  <c r="G145" i="1"/>
  <c r="G113" i="1"/>
  <c r="E113" i="1"/>
  <c r="M113" i="1" s="1"/>
  <c r="E49" i="1"/>
  <c r="M49" i="1" s="1"/>
  <c r="G49" i="1"/>
  <c r="E17" i="1"/>
  <c r="M17" i="1" s="1"/>
  <c r="G17" i="1"/>
  <c r="F229" i="1"/>
  <c r="G229" i="1"/>
  <c r="E234" i="1"/>
  <c r="L234" i="1" s="1"/>
  <c r="E179" i="1"/>
  <c r="M179" i="1" s="1"/>
  <c r="E138" i="1"/>
  <c r="M138" i="1" s="1"/>
  <c r="E81" i="1"/>
  <c r="M81" i="1" s="1"/>
  <c r="G237" i="1"/>
  <c r="G186" i="1"/>
  <c r="G122" i="1"/>
  <c r="E227" i="1"/>
  <c r="L227" i="1" s="1"/>
  <c r="G227" i="1"/>
  <c r="G195" i="1"/>
  <c r="E195" i="1"/>
  <c r="L195" i="1" s="1"/>
  <c r="G155" i="1"/>
  <c r="E155" i="1"/>
  <c r="O155" i="1" s="1"/>
  <c r="G67" i="1"/>
  <c r="E67" i="1"/>
  <c r="M67" i="1" s="1"/>
  <c r="G27" i="1"/>
  <c r="E27" i="1"/>
  <c r="O27" i="1" s="1"/>
  <c r="G192" i="1"/>
  <c r="E192" i="1"/>
  <c r="M192" i="1" s="1"/>
  <c r="G160" i="1"/>
  <c r="E160" i="1"/>
  <c r="M160" i="1" s="1"/>
  <c r="G128" i="1"/>
  <c r="E128" i="1"/>
  <c r="M128" i="1" s="1"/>
  <c r="G80" i="1"/>
  <c r="E80" i="1"/>
  <c r="L80" i="1" s="1"/>
  <c r="G48" i="1"/>
  <c r="E48" i="1"/>
  <c r="M48" i="1" s="1"/>
  <c r="G16" i="1"/>
  <c r="E16" i="1"/>
  <c r="M16" i="1" s="1"/>
  <c r="G231" i="1"/>
  <c r="G159" i="1"/>
  <c r="E232" i="1"/>
  <c r="M232" i="1" s="1"/>
  <c r="G217" i="1"/>
  <c r="G163" i="1"/>
  <c r="E163" i="1"/>
  <c r="L163" i="1" s="1"/>
  <c r="G75" i="1"/>
  <c r="E75" i="1"/>
  <c r="O75" i="1" s="1"/>
  <c r="G43" i="1"/>
  <c r="E43" i="1"/>
  <c r="M43" i="1" s="1"/>
  <c r="G245" i="1"/>
  <c r="E245" i="1"/>
  <c r="M245" i="1" s="1"/>
  <c r="G226" i="1"/>
  <c r="E226" i="1"/>
  <c r="M226" i="1" s="1"/>
  <c r="G98" i="1"/>
  <c r="E98" i="1"/>
  <c r="M98" i="1" s="1"/>
  <c r="G224" i="1"/>
  <c r="E224" i="1"/>
  <c r="M224" i="1" s="1"/>
  <c r="G200" i="1"/>
  <c r="E200" i="1"/>
  <c r="O200" i="1" s="1"/>
  <c r="G168" i="1"/>
  <c r="E168" i="1"/>
  <c r="M168" i="1" s="1"/>
  <c r="G152" i="1"/>
  <c r="E152" i="1"/>
  <c r="O152" i="1" s="1"/>
  <c r="G120" i="1"/>
  <c r="E120" i="1"/>
  <c r="L120" i="1" s="1"/>
  <c r="G96" i="1"/>
  <c r="E96" i="1"/>
  <c r="M96" i="1" s="1"/>
  <c r="G64" i="1"/>
  <c r="E64" i="1"/>
  <c r="M64" i="1" s="1"/>
  <c r="G32" i="1"/>
  <c r="E32" i="1"/>
  <c r="L32" i="1" s="1"/>
  <c r="E178" i="1"/>
  <c r="M178" i="1" s="1"/>
  <c r="E26" i="1"/>
  <c r="M26" i="1" s="1"/>
  <c r="G223" i="1"/>
  <c r="G207" i="1"/>
  <c r="E207" i="1"/>
  <c r="M207" i="1" s="1"/>
  <c r="G183" i="1"/>
  <c r="E183" i="1"/>
  <c r="M183" i="1" s="1"/>
  <c r="G135" i="1"/>
  <c r="G119" i="1"/>
  <c r="E119" i="1"/>
  <c r="L119" i="1" s="1"/>
  <c r="E171" i="1"/>
  <c r="L171" i="1" s="1"/>
  <c r="E231" i="1"/>
  <c r="M231" i="1" s="1"/>
  <c r="E211" i="1"/>
  <c r="M211" i="1" s="1"/>
  <c r="E170" i="1"/>
  <c r="M170" i="1" s="1"/>
  <c r="E114" i="1"/>
  <c r="M114" i="1" s="1"/>
  <c r="G215" i="1"/>
  <c r="G157" i="1"/>
  <c r="G93" i="1"/>
  <c r="G29" i="1"/>
  <c r="G99" i="1"/>
  <c r="E99" i="1"/>
  <c r="L99" i="1" s="1"/>
  <c r="G59" i="1"/>
  <c r="E59" i="1"/>
  <c r="L59" i="1" s="1"/>
  <c r="G19" i="1"/>
  <c r="E19" i="1"/>
  <c r="L19" i="1" s="1"/>
  <c r="G218" i="1"/>
  <c r="E218" i="1"/>
  <c r="M218" i="1" s="1"/>
  <c r="G194" i="1"/>
  <c r="E194" i="1"/>
  <c r="M194" i="1" s="1"/>
  <c r="G162" i="1"/>
  <c r="E162" i="1"/>
  <c r="M162" i="1" s="1"/>
  <c r="G130" i="1"/>
  <c r="E130" i="1"/>
  <c r="M130" i="1" s="1"/>
  <c r="G50" i="1"/>
  <c r="E50" i="1"/>
  <c r="L50" i="1" s="1"/>
  <c r="G18" i="1"/>
  <c r="E18" i="1"/>
  <c r="M18" i="1" s="1"/>
  <c r="G216" i="1"/>
  <c r="E216" i="1"/>
  <c r="L216" i="1" s="1"/>
  <c r="G176" i="1"/>
  <c r="E176" i="1"/>
  <c r="M176" i="1" s="1"/>
  <c r="G136" i="1"/>
  <c r="E136" i="1"/>
  <c r="L136" i="1" s="1"/>
  <c r="G104" i="1"/>
  <c r="E104" i="1"/>
  <c r="M104" i="1" s="1"/>
  <c r="G72" i="1"/>
  <c r="E72" i="1"/>
  <c r="L72" i="1" s="1"/>
  <c r="G40" i="1"/>
  <c r="E40" i="1"/>
  <c r="L40" i="1" s="1"/>
  <c r="G8" i="1"/>
  <c r="E8" i="1"/>
  <c r="M8" i="1" s="1"/>
  <c r="G175" i="1"/>
  <c r="E175" i="1"/>
  <c r="M175" i="1" s="1"/>
  <c r="G151" i="1"/>
  <c r="E151" i="1"/>
  <c r="L151" i="1" s="1"/>
  <c r="G127" i="1"/>
  <c r="G111" i="1"/>
  <c r="E111" i="1"/>
  <c r="M111" i="1" s="1"/>
  <c r="G197" i="1"/>
  <c r="G77" i="1"/>
  <c r="G45" i="1"/>
  <c r="E243" i="1"/>
  <c r="L243" i="1" s="1"/>
  <c r="E210" i="1"/>
  <c r="M210" i="1" s="1"/>
  <c r="E169" i="1"/>
  <c r="L169" i="1" s="1"/>
  <c r="E107" i="1"/>
  <c r="L107" i="1" s="1"/>
  <c r="E42" i="1"/>
  <c r="M42" i="1" s="1"/>
  <c r="G154" i="1"/>
  <c r="G90" i="1"/>
  <c r="G219" i="1"/>
  <c r="E219" i="1"/>
  <c r="L219" i="1" s="1"/>
  <c r="G187" i="1"/>
  <c r="E187" i="1"/>
  <c r="L187" i="1" s="1"/>
  <c r="G123" i="1"/>
  <c r="E123" i="1"/>
  <c r="L123" i="1" s="1"/>
  <c r="G83" i="1"/>
  <c r="E83" i="1"/>
  <c r="L83" i="1" s="1"/>
  <c r="G35" i="1"/>
  <c r="E35" i="1"/>
  <c r="L35" i="1" s="1"/>
  <c r="G191" i="1"/>
  <c r="E74" i="1"/>
  <c r="M74" i="1" s="1"/>
  <c r="G74" i="1"/>
  <c r="G208" i="1"/>
  <c r="E208" i="1"/>
  <c r="L208" i="1" s="1"/>
  <c r="G184" i="1"/>
  <c r="E184" i="1"/>
  <c r="L184" i="1" s="1"/>
  <c r="G144" i="1"/>
  <c r="E144" i="1"/>
  <c r="L144" i="1" s="1"/>
  <c r="G112" i="1"/>
  <c r="E112" i="1"/>
  <c r="M112" i="1" s="1"/>
  <c r="G88" i="1"/>
  <c r="E88" i="1"/>
  <c r="L88" i="1" s="1"/>
  <c r="G56" i="1"/>
  <c r="E56" i="1"/>
  <c r="M56" i="1" s="1"/>
  <c r="G24" i="1"/>
  <c r="E24" i="1"/>
  <c r="M24" i="1" s="1"/>
  <c r="G235" i="1"/>
  <c r="G239" i="1"/>
  <c r="E239" i="1"/>
  <c r="M239" i="1" s="1"/>
  <c r="G199" i="1"/>
  <c r="G167" i="1"/>
  <c r="G143" i="1"/>
  <c r="E143" i="1"/>
  <c r="M143" i="1" s="1"/>
  <c r="G103" i="1"/>
  <c r="E135" i="1"/>
  <c r="M135" i="1" s="1"/>
  <c r="E115" i="1"/>
  <c r="L115" i="1" s="1"/>
  <c r="E225" i="1"/>
  <c r="L225" i="1" s="1"/>
  <c r="E203" i="1"/>
  <c r="L203" i="1" s="1"/>
  <c r="E167" i="1"/>
  <c r="M167" i="1" s="1"/>
  <c r="E147" i="1"/>
  <c r="L147" i="1" s="1"/>
  <c r="E127" i="1"/>
  <c r="O127" i="1" s="1"/>
  <c r="E106" i="1"/>
  <c r="L106" i="1" s="1"/>
  <c r="E41" i="1"/>
  <c r="N41" i="1" s="1"/>
  <c r="G153" i="1"/>
  <c r="G89" i="1"/>
  <c r="G87" i="1"/>
  <c r="G55" i="1"/>
  <c r="G23" i="1"/>
  <c r="E23" i="1"/>
  <c r="M23" i="1" s="1"/>
  <c r="G2" i="1"/>
  <c r="L2" i="1"/>
  <c r="G238" i="1"/>
  <c r="E238" i="1"/>
  <c r="L238" i="1" s="1"/>
  <c r="G230" i="1"/>
  <c r="E230" i="1"/>
  <c r="M230" i="1" s="1"/>
  <c r="G222" i="1"/>
  <c r="E222" i="1"/>
  <c r="M222" i="1" s="1"/>
  <c r="G214" i="1"/>
  <c r="E214" i="1"/>
  <c r="N214" i="1" s="1"/>
  <c r="G206" i="1"/>
  <c r="E206" i="1"/>
  <c r="M206" i="1" s="1"/>
  <c r="G198" i="1"/>
  <c r="E198" i="1"/>
  <c r="N198" i="1" s="1"/>
  <c r="G190" i="1"/>
  <c r="E190" i="1"/>
  <c r="M190" i="1" s="1"/>
  <c r="G182" i="1"/>
  <c r="E182" i="1"/>
  <c r="M182" i="1" s="1"/>
  <c r="G174" i="1"/>
  <c r="E174" i="1"/>
  <c r="L174" i="1" s="1"/>
  <c r="G166" i="1"/>
  <c r="E166" i="1"/>
  <c r="O166" i="1" s="1"/>
  <c r="G158" i="1"/>
  <c r="E158" i="1"/>
  <c r="M158" i="1" s="1"/>
  <c r="G150" i="1"/>
  <c r="E150" i="1"/>
  <c r="L150" i="1" s="1"/>
  <c r="G142" i="1"/>
  <c r="E142" i="1"/>
  <c r="M142" i="1" s="1"/>
  <c r="G134" i="1"/>
  <c r="E134" i="1"/>
  <c r="N134" i="1" s="1"/>
  <c r="G126" i="1"/>
  <c r="E126" i="1"/>
  <c r="M126" i="1" s="1"/>
  <c r="G118" i="1"/>
  <c r="E118" i="1"/>
  <c r="M118" i="1" s="1"/>
  <c r="G110" i="1"/>
  <c r="E110" i="1"/>
  <c r="L110" i="1" s="1"/>
  <c r="G102" i="1"/>
  <c r="E102" i="1"/>
  <c r="O102" i="1" s="1"/>
  <c r="G94" i="1"/>
  <c r="E94" i="1"/>
  <c r="L94" i="1" s="1"/>
  <c r="G86" i="1"/>
  <c r="E86" i="1"/>
  <c r="L86" i="1" s="1"/>
  <c r="G78" i="1"/>
  <c r="E78" i="1"/>
  <c r="L78" i="1" s="1"/>
  <c r="G70" i="1"/>
  <c r="E70" i="1"/>
  <c r="M70" i="1" s="1"/>
  <c r="G62" i="1"/>
  <c r="E62" i="1"/>
  <c r="L62" i="1" s="1"/>
  <c r="G54" i="1"/>
  <c r="E54" i="1"/>
  <c r="M54" i="1" s="1"/>
  <c r="G46" i="1"/>
  <c r="E46" i="1"/>
  <c r="M46" i="1" s="1"/>
  <c r="G38" i="1"/>
  <c r="E38" i="1"/>
  <c r="M38" i="1" s="1"/>
  <c r="G30" i="1"/>
  <c r="E30" i="1"/>
  <c r="L30" i="1" s="1"/>
  <c r="G22" i="1"/>
  <c r="E22" i="1"/>
  <c r="O22" i="1" s="1"/>
  <c r="G14" i="1"/>
  <c r="E14" i="1"/>
  <c r="L14" i="1" s="1"/>
  <c r="G6" i="1"/>
  <c r="E6" i="1"/>
  <c r="N6" i="1" s="1"/>
  <c r="E77" i="1"/>
  <c r="L77" i="1" s="1"/>
  <c r="G173" i="1"/>
  <c r="G141" i="1"/>
  <c r="G109" i="1"/>
  <c r="G95" i="1"/>
  <c r="G71" i="1"/>
  <c r="G47" i="1"/>
  <c r="E47" i="1"/>
  <c r="M47" i="1" s="1"/>
  <c r="G31" i="1"/>
  <c r="E31" i="1"/>
  <c r="M31" i="1" s="1"/>
  <c r="G7" i="1"/>
  <c r="E7" i="1"/>
  <c r="O7" i="1" s="1"/>
  <c r="G3" i="1"/>
  <c r="E3" i="1"/>
  <c r="L3" i="1" s="1"/>
  <c r="G221" i="1"/>
  <c r="G213" i="1"/>
  <c r="G205" i="1"/>
  <c r="G181" i="1"/>
  <c r="G165" i="1"/>
  <c r="G149" i="1"/>
  <c r="G133" i="1"/>
  <c r="G117" i="1"/>
  <c r="G101" i="1"/>
  <c r="G85" i="1"/>
  <c r="G69" i="1"/>
  <c r="G53" i="1"/>
  <c r="G37" i="1"/>
  <c r="G21" i="1"/>
  <c r="G5" i="1"/>
  <c r="E205" i="1"/>
  <c r="L205" i="1" s="1"/>
  <c r="G79" i="1"/>
  <c r="G63" i="1"/>
  <c r="G39" i="1"/>
  <c r="E39" i="1"/>
  <c r="M39" i="1" s="1"/>
  <c r="G15" i="1"/>
  <c r="E15" i="1"/>
  <c r="M15" i="1" s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E244" i="1"/>
  <c r="L244" i="1" s="1"/>
  <c r="E204" i="1"/>
  <c r="L204" i="1" s="1"/>
  <c r="E172" i="1"/>
  <c r="L172" i="1" s="1"/>
  <c r="E140" i="1"/>
  <c r="L140" i="1" s="1"/>
  <c r="E108" i="1"/>
  <c r="L108" i="1" s="1"/>
  <c r="E87" i="1"/>
  <c r="M87" i="1" s="1"/>
  <c r="T64" i="1" l="1"/>
  <c r="M119" i="1"/>
  <c r="L34" i="1"/>
  <c r="L43" i="1"/>
  <c r="M166" i="1"/>
  <c r="M144" i="1"/>
  <c r="N231" i="1"/>
  <c r="N47" i="1"/>
  <c r="M198" i="1"/>
  <c r="M151" i="1"/>
  <c r="M240" i="1"/>
  <c r="O47" i="1"/>
  <c r="O234" i="1"/>
  <c r="L67" i="1"/>
  <c r="L6" i="1"/>
  <c r="M238" i="1"/>
  <c r="M148" i="1"/>
  <c r="M14" i="1"/>
  <c r="L200" i="1"/>
  <c r="L70" i="1"/>
  <c r="L8" i="1"/>
  <c r="L57" i="1"/>
  <c r="M78" i="1"/>
  <c r="M72" i="1"/>
  <c r="L166" i="1"/>
  <c r="O214" i="1"/>
  <c r="M11" i="1"/>
  <c r="L102" i="1"/>
  <c r="M136" i="1"/>
  <c r="L194" i="1"/>
  <c r="M99" i="1"/>
  <c r="L179" i="1"/>
  <c r="L23" i="1"/>
  <c r="N38" i="1"/>
  <c r="N7" i="1"/>
  <c r="L42" i="1"/>
  <c r="M6" i="1"/>
  <c r="M102" i="1"/>
  <c r="M174" i="1"/>
  <c r="L87" i="1"/>
  <c r="L168" i="1"/>
  <c r="M193" i="1"/>
  <c r="O16" i="1"/>
  <c r="L245" i="1"/>
  <c r="L211" i="1"/>
  <c r="M244" i="1"/>
  <c r="L38" i="1"/>
  <c r="M110" i="1"/>
  <c r="L198" i="1"/>
  <c r="M80" i="1"/>
  <c r="M200" i="1"/>
  <c r="O80" i="1"/>
  <c r="N17" i="1"/>
  <c r="O139" i="1"/>
  <c r="L98" i="1"/>
  <c r="L162" i="1"/>
  <c r="L226" i="1"/>
  <c r="M51" i="1"/>
  <c r="M123" i="1"/>
  <c r="M134" i="1"/>
  <c r="L206" i="1"/>
  <c r="L104" i="1"/>
  <c r="M208" i="1"/>
  <c r="M225" i="1"/>
  <c r="N182" i="1"/>
  <c r="N230" i="1"/>
  <c r="M106" i="1"/>
  <c r="M234" i="1"/>
  <c r="L46" i="1"/>
  <c r="L134" i="1"/>
  <c r="L230" i="1"/>
  <c r="L183" i="1"/>
  <c r="L232" i="1"/>
  <c r="O70" i="1"/>
  <c r="N167" i="1"/>
  <c r="N152" i="1"/>
  <c r="O74" i="1"/>
  <c r="M155" i="1"/>
  <c r="L142" i="1"/>
  <c r="L130" i="1"/>
  <c r="M25" i="1"/>
  <c r="N150" i="1"/>
  <c r="N135" i="1"/>
  <c r="M66" i="1"/>
  <c r="L155" i="1"/>
  <c r="M243" i="1"/>
  <c r="M40" i="1"/>
  <c r="N118" i="1"/>
  <c r="O150" i="1"/>
  <c r="N15" i="1"/>
  <c r="O135" i="1"/>
  <c r="O167" i="1"/>
  <c r="O160" i="1"/>
  <c r="N161" i="1"/>
  <c r="L74" i="1"/>
  <c r="L138" i="1"/>
  <c r="L170" i="1"/>
  <c r="M19" i="1"/>
  <c r="M75" i="1"/>
  <c r="M107" i="1"/>
  <c r="M131" i="1"/>
  <c r="M163" i="1"/>
  <c r="M187" i="1"/>
  <c r="M219" i="1"/>
  <c r="L31" i="1"/>
  <c r="L127" i="1"/>
  <c r="L16" i="1"/>
  <c r="L48" i="1"/>
  <c r="L112" i="1"/>
  <c r="L176" i="1"/>
  <c r="L161" i="1"/>
  <c r="O182" i="1"/>
  <c r="O118" i="1"/>
  <c r="M161" i="1"/>
  <c r="O54" i="1"/>
  <c r="N86" i="1"/>
  <c r="O231" i="1"/>
  <c r="N32" i="1"/>
  <c r="N137" i="1"/>
  <c r="L18" i="1"/>
  <c r="M50" i="1"/>
  <c r="L82" i="1"/>
  <c r="L114" i="1"/>
  <c r="L178" i="1"/>
  <c r="L210" i="1"/>
  <c r="M27" i="1"/>
  <c r="M83" i="1"/>
  <c r="M139" i="1"/>
  <c r="M171" i="1"/>
  <c r="M195" i="1"/>
  <c r="M227" i="1"/>
  <c r="M77" i="1"/>
  <c r="M205" i="1"/>
  <c r="M22" i="1"/>
  <c r="L54" i="1"/>
  <c r="M86" i="1"/>
  <c r="L118" i="1"/>
  <c r="M150" i="1"/>
  <c r="L182" i="1"/>
  <c r="M214" i="1"/>
  <c r="L7" i="1"/>
  <c r="L39" i="1"/>
  <c r="L135" i="1"/>
  <c r="L167" i="1"/>
  <c r="L231" i="1"/>
  <c r="L24" i="1"/>
  <c r="L56" i="1"/>
  <c r="M88" i="1"/>
  <c r="M120" i="1"/>
  <c r="L152" i="1"/>
  <c r="M184" i="1"/>
  <c r="M216" i="1"/>
  <c r="L9" i="1"/>
  <c r="L41" i="1"/>
  <c r="L73" i="1"/>
  <c r="L105" i="1"/>
  <c r="L137" i="1"/>
  <c r="M169" i="1"/>
  <c r="M201" i="1"/>
  <c r="M233" i="1"/>
  <c r="O86" i="1"/>
  <c r="O32" i="1"/>
  <c r="N160" i="1"/>
  <c r="N22" i="1"/>
  <c r="N54" i="1"/>
  <c r="O169" i="1"/>
  <c r="N58" i="1"/>
  <c r="L27" i="1"/>
  <c r="M115" i="1"/>
  <c r="L22" i="1"/>
  <c r="L214" i="1"/>
  <c r="M7" i="1"/>
  <c r="M152" i="1"/>
  <c r="M41" i="1"/>
  <c r="O15" i="1"/>
  <c r="L75" i="1"/>
  <c r="M127" i="1"/>
  <c r="O96" i="1"/>
  <c r="L26" i="1"/>
  <c r="L58" i="1"/>
  <c r="L218" i="1"/>
  <c r="M3" i="1"/>
  <c r="M35" i="1"/>
  <c r="M59" i="1"/>
  <c r="M91" i="1"/>
  <c r="M147" i="1"/>
  <c r="M203" i="1"/>
  <c r="M108" i="1"/>
  <c r="M140" i="1"/>
  <c r="M172" i="1"/>
  <c r="M204" i="1"/>
  <c r="M21" i="1"/>
  <c r="M181" i="1"/>
  <c r="M2" i="1"/>
  <c r="M30" i="1"/>
  <c r="M62" i="1"/>
  <c r="M94" i="1"/>
  <c r="L126" i="1"/>
  <c r="L158" i="1"/>
  <c r="L190" i="1"/>
  <c r="L222" i="1"/>
  <c r="L15" i="1"/>
  <c r="L47" i="1"/>
  <c r="L111" i="1"/>
  <c r="L143" i="1"/>
  <c r="L175" i="1"/>
  <c r="L207" i="1"/>
  <c r="L239" i="1"/>
  <c r="M32" i="1"/>
  <c r="L64" i="1"/>
  <c r="L96" i="1"/>
  <c r="L128" i="1"/>
  <c r="L160" i="1"/>
  <c r="L192" i="1"/>
  <c r="L224" i="1"/>
  <c r="L17" i="1"/>
  <c r="L49" i="1"/>
  <c r="L81" i="1"/>
  <c r="L113" i="1"/>
  <c r="L145" i="1"/>
  <c r="L177" i="1"/>
  <c r="L209" i="1"/>
  <c r="L241" i="1"/>
  <c r="N96" i="1"/>
  <c r="N78" i="1"/>
  <c r="O38" i="1"/>
  <c r="O62" i="1"/>
  <c r="N102" i="1"/>
  <c r="O126" i="1"/>
  <c r="N166" i="1"/>
  <c r="N190" i="1"/>
  <c r="O230" i="1"/>
  <c r="N31" i="1"/>
  <c r="N119" i="1"/>
  <c r="N183" i="1"/>
  <c r="O8" i="1"/>
  <c r="N48" i="1"/>
  <c r="O72" i="1"/>
  <c r="N112" i="1"/>
  <c r="O136" i="1"/>
  <c r="N176" i="1"/>
  <c r="N200" i="1"/>
  <c r="O224" i="1"/>
  <c r="N25" i="1"/>
  <c r="O49" i="1"/>
  <c r="N113" i="1"/>
  <c r="O137" i="1"/>
  <c r="O177" i="1"/>
  <c r="O201" i="1"/>
  <c r="O241" i="1"/>
  <c r="N18" i="1"/>
  <c r="O58" i="1"/>
  <c r="O82" i="1"/>
  <c r="O210" i="1"/>
  <c r="N3" i="1"/>
  <c r="N35" i="1"/>
  <c r="N67" i="1"/>
  <c r="N99" i="1"/>
  <c r="N131" i="1"/>
  <c r="N163" i="1"/>
  <c r="N195" i="1"/>
  <c r="N227" i="1"/>
  <c r="O140" i="1"/>
  <c r="N204" i="1"/>
  <c r="O244" i="1"/>
  <c r="O21" i="1"/>
  <c r="N62" i="1"/>
  <c r="N126" i="1"/>
  <c r="O190" i="1"/>
  <c r="O119" i="1"/>
  <c r="N143" i="1"/>
  <c r="O183" i="1"/>
  <c r="N207" i="1"/>
  <c r="N8" i="1"/>
  <c r="N72" i="1"/>
  <c r="N136" i="1"/>
  <c r="O184" i="1"/>
  <c r="N224" i="1"/>
  <c r="O9" i="1"/>
  <c r="N49" i="1"/>
  <c r="O73" i="1"/>
  <c r="N201" i="1"/>
  <c r="N225" i="1"/>
  <c r="O18" i="1"/>
  <c r="O42" i="1"/>
  <c r="N82" i="1"/>
  <c r="O106" i="1"/>
  <c r="O170" i="1"/>
  <c r="N210" i="1"/>
  <c r="O11" i="1"/>
  <c r="O43" i="1"/>
  <c r="O107" i="1"/>
  <c r="O171" i="1"/>
  <c r="O203" i="1"/>
  <c r="N140" i="1"/>
  <c r="O204" i="1"/>
  <c r="N21" i="1"/>
  <c r="O46" i="1"/>
  <c r="O110" i="1"/>
  <c r="N174" i="1"/>
  <c r="O238" i="1"/>
  <c r="O39" i="1"/>
  <c r="O143" i="1"/>
  <c r="O207" i="1"/>
  <c r="O56" i="1"/>
  <c r="O120" i="1"/>
  <c r="N184" i="1"/>
  <c r="O208" i="1"/>
  <c r="N9" i="1"/>
  <c r="N73" i="1"/>
  <c r="O225" i="1"/>
  <c r="N245" i="1"/>
  <c r="N42" i="1"/>
  <c r="O66" i="1"/>
  <c r="N106" i="1"/>
  <c r="N130" i="1"/>
  <c r="N170" i="1"/>
  <c r="N194" i="1"/>
  <c r="N234" i="1"/>
  <c r="N11" i="1"/>
  <c r="N43" i="1"/>
  <c r="N75" i="1"/>
  <c r="N107" i="1"/>
  <c r="N139" i="1"/>
  <c r="N171" i="1"/>
  <c r="N203" i="1"/>
  <c r="N46" i="1"/>
  <c r="N110" i="1"/>
  <c r="O174" i="1"/>
  <c r="N238" i="1"/>
  <c r="N39" i="1"/>
  <c r="N127" i="1"/>
  <c r="N56" i="1"/>
  <c r="N120" i="1"/>
  <c r="O144" i="1"/>
  <c r="N208" i="1"/>
  <c r="O232" i="1"/>
  <c r="O57" i="1"/>
  <c r="O145" i="1"/>
  <c r="N209" i="1"/>
  <c r="O245" i="1"/>
  <c r="O26" i="1"/>
  <c r="N66" i="1"/>
  <c r="O130" i="1"/>
  <c r="O194" i="1"/>
  <c r="N218" i="1"/>
  <c r="O19" i="1"/>
  <c r="O51" i="1"/>
  <c r="O83" i="1"/>
  <c r="O115" i="1"/>
  <c r="O147" i="1"/>
  <c r="O179" i="1"/>
  <c r="O211" i="1"/>
  <c r="O243" i="1"/>
  <c r="O148" i="1"/>
  <c r="T27" i="1"/>
  <c r="T52" i="1" s="1"/>
  <c r="T58" i="1" s="1"/>
  <c r="O6" i="1"/>
  <c r="N30" i="1"/>
  <c r="N70" i="1"/>
  <c r="O94" i="1"/>
  <c r="O134" i="1"/>
  <c r="O158" i="1"/>
  <c r="O198" i="1"/>
  <c r="N222" i="1"/>
  <c r="O23" i="1"/>
  <c r="N87" i="1"/>
  <c r="N151" i="1"/>
  <c r="N16" i="1"/>
  <c r="O40" i="1"/>
  <c r="N80" i="1"/>
  <c r="O104" i="1"/>
  <c r="N144" i="1"/>
  <c r="O168" i="1"/>
  <c r="O192" i="1"/>
  <c r="N232" i="1"/>
  <c r="O17" i="1"/>
  <c r="N57" i="1"/>
  <c r="O81" i="1"/>
  <c r="O105" i="1"/>
  <c r="N145" i="1"/>
  <c r="N169" i="1"/>
  <c r="O209" i="1"/>
  <c r="N233" i="1"/>
  <c r="N26" i="1"/>
  <c r="O50" i="1"/>
  <c r="O114" i="1"/>
  <c r="O178" i="1"/>
  <c r="O218" i="1"/>
  <c r="N19" i="1"/>
  <c r="N51" i="1"/>
  <c r="N83" i="1"/>
  <c r="N115" i="1"/>
  <c r="N147" i="1"/>
  <c r="N179" i="1"/>
  <c r="N211" i="1"/>
  <c r="N243" i="1"/>
  <c r="O108" i="1"/>
  <c r="N148" i="1"/>
  <c r="O172" i="1"/>
  <c r="O181" i="1"/>
  <c r="N2" i="1"/>
  <c r="O30" i="1"/>
  <c r="N94" i="1"/>
  <c r="N158" i="1"/>
  <c r="O222" i="1"/>
  <c r="N23" i="1"/>
  <c r="O87" i="1"/>
  <c r="N111" i="1"/>
  <c r="O151" i="1"/>
  <c r="N175" i="1"/>
  <c r="N239" i="1"/>
  <c r="N40" i="1"/>
  <c r="O64" i="1"/>
  <c r="N104" i="1"/>
  <c r="O128" i="1"/>
  <c r="N168" i="1"/>
  <c r="N192" i="1"/>
  <c r="O216" i="1"/>
  <c r="N81" i="1"/>
  <c r="N105" i="1"/>
  <c r="N193" i="1"/>
  <c r="O233" i="1"/>
  <c r="N50" i="1"/>
  <c r="N114" i="1"/>
  <c r="O138" i="1"/>
  <c r="N178" i="1"/>
  <c r="O59" i="1"/>
  <c r="O91" i="1"/>
  <c r="O123" i="1"/>
  <c r="O187" i="1"/>
  <c r="O219" i="1"/>
  <c r="N108" i="1"/>
  <c r="N172" i="1"/>
  <c r="N77" i="1"/>
  <c r="N181" i="1"/>
  <c r="N205" i="1"/>
  <c r="O2" i="1"/>
  <c r="N14" i="1"/>
  <c r="O78" i="1"/>
  <c r="O142" i="1"/>
  <c r="O206" i="1"/>
  <c r="O111" i="1"/>
  <c r="O175" i="1"/>
  <c r="O239" i="1"/>
  <c r="O24" i="1"/>
  <c r="N64" i="1"/>
  <c r="O88" i="1"/>
  <c r="N128" i="1"/>
  <c r="N216" i="1"/>
  <c r="O240" i="1"/>
  <c r="O41" i="1"/>
  <c r="O193" i="1"/>
  <c r="O34" i="1"/>
  <c r="N74" i="1"/>
  <c r="N98" i="1"/>
  <c r="N138" i="1"/>
  <c r="N162" i="1"/>
  <c r="N226" i="1"/>
  <c r="N27" i="1"/>
  <c r="N59" i="1"/>
  <c r="N91" i="1"/>
  <c r="N123" i="1"/>
  <c r="N155" i="1"/>
  <c r="N187" i="1"/>
  <c r="N219" i="1"/>
  <c r="O77" i="1"/>
  <c r="O205" i="1"/>
  <c r="O14" i="1"/>
  <c r="N142" i="1"/>
  <c r="N206" i="1"/>
  <c r="O31" i="1"/>
  <c r="N24" i="1"/>
  <c r="O48" i="1"/>
  <c r="N88" i="1"/>
  <c r="O112" i="1"/>
  <c r="O176" i="1"/>
  <c r="N240" i="1"/>
  <c r="O25" i="1"/>
  <c r="O113" i="1"/>
  <c r="N177" i="1"/>
  <c r="N241" i="1"/>
  <c r="N34" i="1"/>
  <c r="O98" i="1"/>
  <c r="O162" i="1"/>
  <c r="O226" i="1"/>
  <c r="O3" i="1"/>
  <c r="O35" i="1"/>
  <c r="O67" i="1"/>
  <c r="O99" i="1"/>
  <c r="O131" i="1"/>
  <c r="O163" i="1"/>
  <c r="O195" i="1"/>
  <c r="O227" i="1"/>
  <c r="N244" i="1"/>
  <c r="V18" i="1"/>
  <c r="T18" i="1"/>
  <c r="V21" i="1"/>
  <c r="V6" i="1"/>
  <c r="T15" i="1" s="1"/>
  <c r="V3" i="1"/>
  <c r="T9" i="1"/>
  <c r="T48" i="1" l="1"/>
  <c r="V24" i="1"/>
  <c r="T12" i="1"/>
  <c r="V33" i="1"/>
  <c r="T30" i="1"/>
  <c r="T36" i="1" s="1"/>
  <c r="T21" i="1"/>
  <c r="T42" i="1" l="1"/>
  <c r="T24" i="1"/>
  <c r="T45" i="1"/>
  <c r="T61" i="1" s="1"/>
</calcChain>
</file>

<file path=xl/sharedStrings.xml><?xml version="1.0" encoding="utf-8"?>
<sst xmlns="http://schemas.openxmlformats.org/spreadsheetml/2006/main" count="117" uniqueCount="88">
  <si>
    <t>total_bill</t>
  </si>
  <si>
    <t>tip</t>
  </si>
  <si>
    <t>x_std.dev</t>
  </si>
  <si>
    <t>x_variance</t>
  </si>
  <si>
    <t>y_variance</t>
  </si>
  <si>
    <t>covariance</t>
  </si>
  <si>
    <t>Predictions</t>
  </si>
  <si>
    <t>Squared Error</t>
  </si>
  <si>
    <t>sklearn Predictions</t>
  </si>
  <si>
    <t>Stats Totals</t>
  </si>
  <si>
    <t>Implications</t>
  </si>
  <si>
    <t>x_mean</t>
  </si>
  <si>
    <t>General Interpretation: For every dollar increase the tip increases by $.11 cents</t>
  </si>
  <si>
    <t>y_mean</t>
  </si>
  <si>
    <t>SST</t>
  </si>
  <si>
    <t>slope(b)</t>
  </si>
  <si>
    <t>intercept</t>
  </si>
  <si>
    <t>SSE</t>
  </si>
  <si>
    <t>SSR</t>
  </si>
  <si>
    <t>r</t>
  </si>
  <si>
    <t>p</t>
  </si>
  <si>
    <t>t-test</t>
  </si>
  <si>
    <t>Confidence Interval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</si>
  <si>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</si>
  <si>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</si>
  <si>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</si>
  <si>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</si>
  <si>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</si>
  <si>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</si>
  <si>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</si>
  <si>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</si>
  <si>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</si>
  <si>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</si>
  <si>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</si>
  <si>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</si>
  <si>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</si>
  <si>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</si>
  <si>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</si>
  <si>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</si>
  <si>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</si>
  <si>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</si>
  <si>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</si>
  <si>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</si>
  <si>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</si>
  <si>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</si>
  <si>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</si>
  <si>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</si>
  <si>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Sum of Squar</t>
  </si>
  <si>
    <t>Mean S</t>
  </si>
  <si>
    <t>F Ratio</t>
  </si>
  <si>
    <t>ANOVA Results</t>
  </si>
  <si>
    <t>to:</t>
  </si>
  <si>
    <t>Mean S Error(MSE)</t>
  </si>
  <si>
    <t>DF</t>
  </si>
  <si>
    <t>Others</t>
  </si>
  <si>
    <t>r^2</t>
  </si>
  <si>
    <t>Multiple (r)</t>
  </si>
  <si>
    <t>Total SS</t>
  </si>
  <si>
    <t>intercept(Coefficients)</t>
  </si>
  <si>
    <t>total bill(Coefficients)</t>
  </si>
  <si>
    <t>Residual SS</t>
  </si>
  <si>
    <t>Regression SS</t>
  </si>
  <si>
    <t>✅</t>
  </si>
  <si>
    <t>Residual MS</t>
  </si>
  <si>
    <t>z-bill</t>
  </si>
  <si>
    <t>z-tip</t>
  </si>
  <si>
    <t>Lower 95% CI</t>
  </si>
  <si>
    <t>Upper 95% CI</t>
  </si>
  <si>
    <t>For every 1 Std:dev incease in x there is a 0.67 increase in y's std:dev</t>
  </si>
  <si>
    <t>Lower 95% PI</t>
  </si>
  <si>
    <t>Upper 95% PPI</t>
  </si>
  <si>
    <t>t_critical</t>
  </si>
  <si>
    <t>t ratio</t>
  </si>
  <si>
    <t>slope std.dev</t>
  </si>
  <si>
    <t>t stat</t>
  </si>
  <si>
    <t>t-ratio &gt; t-critical</t>
  </si>
  <si>
    <t>covariance sum</t>
  </si>
  <si>
    <t>y_std.dev sum</t>
  </si>
  <si>
    <t>F crit</t>
  </si>
  <si>
    <t>Significant</t>
  </si>
  <si>
    <t>Predictions  v. sklearn</t>
  </si>
  <si>
    <t>very low difference</t>
  </si>
  <si>
    <t>SUM X</t>
  </si>
  <si>
    <t>x_diff</t>
  </si>
  <si>
    <t>y_diff</t>
  </si>
  <si>
    <t>Kaggle Implementation</t>
  </si>
  <si>
    <t>sklearn  v. Kaggle</t>
  </si>
  <si>
    <t>preds v. sklearn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</si>
</sst>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11" fontId="0" fillId="0" borderId="10" xfId="0" applyNumberFormat="1" applyBorder="1"/>
    <xf numFmtId="0" fontId="18" fillId="0" borderId="0" xfId="0" applyFont="1" applyAlignment="1">
      <alignment horizontal="centerContinuous"/>
    </xf>
    <xf numFmtId="0" fontId="0" fillId="33" borderId="0" xfId="0" applyFill="1"/>
    <xf numFmtId="0" fontId="20" fillId="33" borderId="0" xfId="0" applyFont="1" applyFill="1"/>
    <xf numFmtId="0" fontId="14" fillId="33" borderId="0" xfId="0" applyFont="1" applyFill="1"/>
    <xf numFmtId="0" fontId="19" fillId="33" borderId="0" xfId="0" applyFont="1" applyFill="1"/>
    <xf numFmtId="0" fontId="0" fillId="0" borderId="0" xfId="0" quotePrefix="1"/>
    <xf numFmtId="0" fontId="0" fillId="0" borderId="0" xfId="0" applyAlignment="1">
      <alignment textRotation="45"/>
    </xf>
    <xf numFmtId="164" fontId="0" fillId="0" borderId="0" xfId="0" applyNumberFormat="1"/>
    <xf numFmtId="165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tips!$B$1</c:f>
              <c:strCache>
                <c:ptCount val="1"/>
                <c:pt idx="0">
                  <c:v>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834426946631669E-2"/>
                  <c:y val="-0.42653579760863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tips!$A$2:$A$245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tips!$B$2:$B$245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9-4021-8CB3-1B706F1A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79376"/>
        <c:axId val="375579856"/>
      </c:scatterChart>
      <c:valAx>
        <c:axId val="37557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79856"/>
        <c:crosses val="autoZero"/>
        <c:crossBetween val="midCat"/>
      </c:valAx>
      <c:valAx>
        <c:axId val="3755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7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-</a:t>
            </a:r>
            <a:r>
              <a:rPr lang="en-US" baseline="0"/>
              <a:t>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519685039370079E-2"/>
                  <c:y val="-0.403200641586468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tips!$H$2:$H$245</c:f>
              <c:numCache>
                <c:formatCode>General</c:formatCode>
                <c:ptCount val="244"/>
                <c:pt idx="0">
                  <c:v>-0.31471130475835007</c:v>
                </c:pt>
                <c:pt idx="1">
                  <c:v>-1.0632353129667254</c:v>
                </c:pt>
                <c:pt idx="2">
                  <c:v>0.13777990020370581</c:v>
                </c:pt>
                <c:pt idx="3">
                  <c:v>0.43831510349939923</c:v>
                </c:pt>
                <c:pt idx="4">
                  <c:v>0.54074470462265056</c:v>
                </c:pt>
                <c:pt idx="5">
                  <c:v>0.61953670548669004</c:v>
                </c:pt>
                <c:pt idx="6">
                  <c:v>-1.2399545149046427</c:v>
                </c:pt>
                <c:pt idx="7">
                  <c:v>0.7985071074492941</c:v>
                </c:pt>
                <c:pt idx="8">
                  <c:v>-0.53420330716531728</c:v>
                </c:pt>
                <c:pt idx="9">
                  <c:v>-0.56346890748624623</c:v>
                </c:pt>
                <c:pt idx="10">
                  <c:v>-1.0711145130531294</c:v>
                </c:pt>
                <c:pt idx="11">
                  <c:v>1.7417599177930814</c:v>
                </c:pt>
                <c:pt idx="12">
                  <c:v>-0.49143050669626714</c:v>
                </c:pt>
                <c:pt idx="13">
                  <c:v>-0.1526249029808972</c:v>
                </c:pt>
                <c:pt idx="14">
                  <c:v>-0.55784090742452896</c:v>
                </c:pt>
                <c:pt idx="15">
                  <c:v>0.20193910090728048</c:v>
                </c:pt>
                <c:pt idx="16">
                  <c:v>-1.0643609129790688</c:v>
                </c:pt>
                <c:pt idx="17">
                  <c:v>-0.39350330562238955</c:v>
                </c:pt>
                <c:pt idx="18">
                  <c:v>-0.31696250478303689</c:v>
                </c:pt>
                <c:pt idx="19">
                  <c:v>9.725829975934229E-2</c:v>
                </c:pt>
                <c:pt idx="20">
                  <c:v>-0.21003050361041151</c:v>
                </c:pt>
                <c:pt idx="21">
                  <c:v>5.6736699314979169E-2</c:v>
                </c:pt>
                <c:pt idx="22">
                  <c:v>-0.4520345062642474</c:v>
                </c:pt>
                <c:pt idx="23">
                  <c:v>2.2100095229279453</c:v>
                </c:pt>
                <c:pt idx="24">
                  <c:v>3.8334987348384759E-3</c:v>
                </c:pt>
                <c:pt idx="25">
                  <c:v>-0.22241210374618947</c:v>
                </c:pt>
                <c:pt idx="26">
                  <c:v>-0.72217850922666871</c:v>
                </c:pt>
                <c:pt idx="27">
                  <c:v>-0.79871931006602137</c:v>
                </c:pt>
                <c:pt idx="28">
                  <c:v>0.21544630105540166</c:v>
                </c:pt>
                <c:pt idx="29">
                  <c:v>-1.5301701474999886E-2</c:v>
                </c:pt>
                <c:pt idx="30">
                  <c:v>-1.1521577139418555</c:v>
                </c:pt>
                <c:pt idx="31">
                  <c:v>-0.16162970307964439</c:v>
                </c:pt>
                <c:pt idx="32">
                  <c:v>-0.53195210714063024</c:v>
                </c:pt>
                <c:pt idx="33">
                  <c:v>0.10176069980871628</c:v>
                </c:pt>
                <c:pt idx="34">
                  <c:v>-0.22578890378321947</c:v>
                </c:pt>
                <c:pt idx="35">
                  <c:v>0.48108790396844914</c:v>
                </c:pt>
                <c:pt idx="36">
                  <c:v>-0.39125210559770274</c:v>
                </c:pt>
                <c:pt idx="37">
                  <c:v>-0.32146490483241047</c:v>
                </c:pt>
                <c:pt idx="38">
                  <c:v>-0.12335930265996807</c:v>
                </c:pt>
                <c:pt idx="39">
                  <c:v>1.2926455128680563</c:v>
                </c:pt>
                <c:pt idx="40">
                  <c:v>-0.4216433059309751</c:v>
                </c:pt>
                <c:pt idx="41">
                  <c:v>-0.26180810417820899</c:v>
                </c:pt>
                <c:pt idx="42">
                  <c:v>-0.65801930852309365</c:v>
                </c:pt>
                <c:pt idx="43">
                  <c:v>-1.1375249137813912</c:v>
                </c:pt>
                <c:pt idx="44">
                  <c:v>1.1947183117941784</c:v>
                </c:pt>
                <c:pt idx="45">
                  <c:v>-0.16838330315370517</c:v>
                </c:pt>
                <c:pt idx="46">
                  <c:v>0.27510310170960312</c:v>
                </c:pt>
                <c:pt idx="47">
                  <c:v>1.4198383142628628</c:v>
                </c:pt>
                <c:pt idx="48">
                  <c:v>0.98648230951064575</c:v>
                </c:pt>
                <c:pt idx="49">
                  <c:v>-0.19652330346229072</c:v>
                </c:pt>
                <c:pt idx="50">
                  <c:v>-0.81560331025117272</c:v>
                </c:pt>
                <c:pt idx="51">
                  <c:v>-1.0688633130284426</c:v>
                </c:pt>
                <c:pt idx="52">
                  <c:v>1.691107917237628</c:v>
                </c:pt>
                <c:pt idx="53">
                  <c:v>-1.1082593134604624</c:v>
                </c:pt>
                <c:pt idx="54">
                  <c:v>0.6499279058199624</c:v>
                </c:pt>
                <c:pt idx="55">
                  <c:v>-3.3311301672494652E-2</c:v>
                </c:pt>
                <c:pt idx="56">
                  <c:v>2.0512999211875225</c:v>
                </c:pt>
                <c:pt idx="57">
                  <c:v>0.74560390686915334</c:v>
                </c:pt>
                <c:pt idx="58">
                  <c:v>-0.96193131185581737</c:v>
                </c:pt>
                <c:pt idx="59">
                  <c:v>3.2061655338518738</c:v>
                </c:pt>
                <c:pt idx="60">
                  <c:v>5.6736699314979169E-2</c:v>
                </c:pt>
                <c:pt idx="61">
                  <c:v>-0.67265210868355796</c:v>
                </c:pt>
                <c:pt idx="62">
                  <c:v>-0.9866945121273728</c:v>
                </c:pt>
                <c:pt idx="63">
                  <c:v>-0.16838330315370517</c:v>
                </c:pt>
                <c:pt idx="64">
                  <c:v>-0.24717530401774462</c:v>
                </c:pt>
                <c:pt idx="65">
                  <c:v>3.3099099055767217E-2</c:v>
                </c:pt>
                <c:pt idx="66">
                  <c:v>-0.37549370542489474</c:v>
                </c:pt>
                <c:pt idx="67">
                  <c:v>-1.8815465219403931</c:v>
                </c:pt>
                <c:pt idx="68">
                  <c:v>4.9983099240918781E-2</c:v>
                </c:pt>
                <c:pt idx="69">
                  <c:v>-0.53758010720234739</c:v>
                </c:pt>
                <c:pt idx="70">
                  <c:v>-0.87413451089303063</c:v>
                </c:pt>
                <c:pt idx="71">
                  <c:v>-0.30570650465960253</c:v>
                </c:pt>
                <c:pt idx="72">
                  <c:v>0.79625590742460728</c:v>
                </c:pt>
                <c:pt idx="73">
                  <c:v>0.61841110547434686</c:v>
                </c:pt>
                <c:pt idx="74">
                  <c:v>-0.56909690754796316</c:v>
                </c:pt>
                <c:pt idx="75">
                  <c:v>-1.0441001127568872</c:v>
                </c:pt>
                <c:pt idx="76">
                  <c:v>-0.21003050361041151</c:v>
                </c:pt>
                <c:pt idx="77">
                  <c:v>0.83452630784428361</c:v>
                </c:pt>
                <c:pt idx="78">
                  <c:v>0.3347599023638046</c:v>
                </c:pt>
                <c:pt idx="79">
                  <c:v>-0.28094330438804738</c:v>
                </c:pt>
                <c:pt idx="80">
                  <c:v>-3.8939301734211437E-2</c:v>
                </c:pt>
                <c:pt idx="81">
                  <c:v>-0.35185610516568283</c:v>
                </c:pt>
                <c:pt idx="82">
                  <c:v>-1.0936265132999978</c:v>
                </c:pt>
                <c:pt idx="83">
                  <c:v>1.4513551146084789</c:v>
                </c:pt>
                <c:pt idx="84">
                  <c:v>-0.42839690600503544</c:v>
                </c:pt>
                <c:pt idx="85">
                  <c:v>1.6933591172623144</c:v>
                </c:pt>
                <c:pt idx="86">
                  <c:v>-0.76044890964634504</c:v>
                </c:pt>
                <c:pt idx="87">
                  <c:v>-0.16950890316604839</c:v>
                </c:pt>
                <c:pt idx="88">
                  <c:v>0.5542519047707718</c:v>
                </c:pt>
                <c:pt idx="89">
                  <c:v>0.15466390038885697</c:v>
                </c:pt>
                <c:pt idx="90">
                  <c:v>1.0337575100290692</c:v>
                </c:pt>
                <c:pt idx="91">
                  <c:v>0.3043687020305319</c:v>
                </c:pt>
                <c:pt idx="92">
                  <c:v>-1.5798857186323561</c:v>
                </c:pt>
                <c:pt idx="93">
                  <c:v>-0.39012650558535916</c:v>
                </c:pt>
                <c:pt idx="94">
                  <c:v>0.33363430235146102</c:v>
                </c:pt>
                <c:pt idx="95">
                  <c:v>2.2944295238537018</c:v>
                </c:pt>
                <c:pt idx="96">
                  <c:v>0.84353110794303121</c:v>
                </c:pt>
                <c:pt idx="97">
                  <c:v>-0.87300891088068722</c:v>
                </c:pt>
                <c:pt idx="98">
                  <c:v>0.13777990020370581</c:v>
                </c:pt>
                <c:pt idx="99">
                  <c:v>-0.82460811034991988</c:v>
                </c:pt>
                <c:pt idx="100">
                  <c:v>-0.94954971172003977</c:v>
                </c:pt>
                <c:pt idx="101">
                  <c:v>-0.49593290674564072</c:v>
                </c:pt>
                <c:pt idx="102">
                  <c:v>2.7593023289515344</c:v>
                </c:pt>
                <c:pt idx="103">
                  <c:v>0.29648950194412832</c:v>
                </c:pt>
                <c:pt idx="104">
                  <c:v>0.12764950009261503</c:v>
                </c:pt>
                <c:pt idx="105">
                  <c:v>-0.49818410677032771</c:v>
                </c:pt>
                <c:pt idx="106">
                  <c:v>7.9248699561847519E-2</c:v>
                </c:pt>
                <c:pt idx="107">
                  <c:v>0.61053190538794289</c:v>
                </c:pt>
                <c:pt idx="108">
                  <c:v>-0.17401130321542238</c:v>
                </c:pt>
                <c:pt idx="109">
                  <c:v>-0.61637210806638687</c:v>
                </c:pt>
                <c:pt idx="110">
                  <c:v>-0.65126570844903298</c:v>
                </c:pt>
                <c:pt idx="111">
                  <c:v>-1.4110457167808428</c:v>
                </c:pt>
                <c:pt idx="112">
                  <c:v>2.0580535212615834</c:v>
                </c:pt>
                <c:pt idx="113">
                  <c:v>0.46870630383267153</c:v>
                </c:pt>
                <c:pt idx="114">
                  <c:v>0.66681190600511397</c:v>
                </c:pt>
                <c:pt idx="115">
                  <c:v>-0.27869210436336056</c:v>
                </c:pt>
                <c:pt idx="116">
                  <c:v>1.1418151112140378</c:v>
                </c:pt>
                <c:pt idx="117">
                  <c:v>-1.0283417125840792</c:v>
                </c:pt>
                <c:pt idx="118">
                  <c:v>-0.82798491038695021</c:v>
                </c:pt>
                <c:pt idx="119">
                  <c:v>0.4833391039931359</c:v>
                </c:pt>
                <c:pt idx="120">
                  <c:v>-0.91127931130036355</c:v>
                </c:pt>
                <c:pt idx="121">
                  <c:v>-0.71655050916495144</c:v>
                </c:pt>
                <c:pt idx="122">
                  <c:v>-0.62200010812810402</c:v>
                </c:pt>
                <c:pt idx="123">
                  <c:v>-0.43177370604206583</c:v>
                </c:pt>
                <c:pt idx="124">
                  <c:v>-0.82235691032523306</c:v>
                </c:pt>
                <c:pt idx="125">
                  <c:v>1.1271823110535735</c:v>
                </c:pt>
                <c:pt idx="126">
                  <c:v>-1.2680945152132281</c:v>
                </c:pt>
                <c:pt idx="127">
                  <c:v>-0.59273450780717518</c:v>
                </c:pt>
                <c:pt idx="128">
                  <c:v>-0.94617291168300943</c:v>
                </c:pt>
                <c:pt idx="129">
                  <c:v>0.34151350243786499</c:v>
                </c:pt>
                <c:pt idx="130">
                  <c:v>-7.946090217857496E-2</c:v>
                </c:pt>
                <c:pt idx="131">
                  <c:v>5.4485499290292373E-2</c:v>
                </c:pt>
                <c:pt idx="132">
                  <c:v>-0.96981051194222134</c:v>
                </c:pt>
                <c:pt idx="133">
                  <c:v>-0.84712011059678838</c:v>
                </c:pt>
                <c:pt idx="134">
                  <c:v>-0.17176010319073517</c:v>
                </c:pt>
                <c:pt idx="135">
                  <c:v>-1.2692201152255715</c:v>
                </c:pt>
                <c:pt idx="136">
                  <c:v>-1.0643609129790688</c:v>
                </c:pt>
                <c:pt idx="137">
                  <c:v>-0.63438170826388163</c:v>
                </c:pt>
                <c:pt idx="138">
                  <c:v>-0.42614570598034868</c:v>
                </c:pt>
                <c:pt idx="139">
                  <c:v>-0.7458161094858804</c:v>
                </c:pt>
                <c:pt idx="140">
                  <c:v>-0.2606825041658658</c:v>
                </c:pt>
                <c:pt idx="141">
                  <c:v>1.6337023166081128</c:v>
                </c:pt>
                <c:pt idx="142">
                  <c:v>2.4092407251127304</c:v>
                </c:pt>
                <c:pt idx="143">
                  <c:v>0.81764230765913248</c:v>
                </c:pt>
                <c:pt idx="144">
                  <c:v>-0.37774490544958156</c:v>
                </c:pt>
                <c:pt idx="145">
                  <c:v>-1.2872297154230663</c:v>
                </c:pt>
                <c:pt idx="146">
                  <c:v>-0.12898730272168527</c:v>
                </c:pt>
                <c:pt idx="147">
                  <c:v>-0.89101851107818197</c:v>
                </c:pt>
                <c:pt idx="148">
                  <c:v>-1.1262689136579571</c:v>
                </c:pt>
                <c:pt idx="149">
                  <c:v>-1.3817801164599137</c:v>
                </c:pt>
                <c:pt idx="150">
                  <c:v>-0.64338650836262901</c:v>
                </c:pt>
                <c:pt idx="151">
                  <c:v>-0.74919290952291062</c:v>
                </c:pt>
                <c:pt idx="152">
                  <c:v>-0.28432010442507732</c:v>
                </c:pt>
                <c:pt idx="153">
                  <c:v>0.53624230457327704</c:v>
                </c:pt>
                <c:pt idx="154">
                  <c:v>-1.7945013268787129E-3</c:v>
                </c:pt>
                <c:pt idx="155">
                  <c:v>1.1328103111152907</c:v>
                </c:pt>
                <c:pt idx="156">
                  <c:v>3.1949095337284392</c:v>
                </c:pt>
                <c:pt idx="157">
                  <c:v>0.58689430512873086</c:v>
                </c:pt>
                <c:pt idx="158">
                  <c:v>-0.71992730920198167</c:v>
                </c:pt>
                <c:pt idx="159">
                  <c:v>-0.37099130537552116</c:v>
                </c:pt>
                <c:pt idx="160">
                  <c:v>0.1929343008085333</c:v>
                </c:pt>
                <c:pt idx="161">
                  <c:v>-0.80209611010305149</c:v>
                </c:pt>
                <c:pt idx="162">
                  <c:v>-0.40250810572113671</c:v>
                </c:pt>
                <c:pt idx="163">
                  <c:v>-0.67265210868355796</c:v>
                </c:pt>
                <c:pt idx="164">
                  <c:v>-0.25618010411649178</c:v>
                </c:pt>
                <c:pt idx="165">
                  <c:v>0.53286550453624659</c:v>
                </c:pt>
                <c:pt idx="166">
                  <c:v>0.10963989989512027</c:v>
                </c:pt>
                <c:pt idx="167">
                  <c:v>1.3421719134111669</c:v>
                </c:pt>
                <c:pt idx="168">
                  <c:v>-1.0350953126581399</c:v>
                </c:pt>
                <c:pt idx="169">
                  <c:v>-1.0305929126087661</c:v>
                </c:pt>
                <c:pt idx="170">
                  <c:v>3.4920679369871026</c:v>
                </c:pt>
                <c:pt idx="171">
                  <c:v>-0.4475321062148736</c:v>
                </c:pt>
                <c:pt idx="172">
                  <c:v>-1.4110457167808428</c:v>
                </c:pt>
                <c:pt idx="173">
                  <c:v>1.3579303135839749</c:v>
                </c:pt>
                <c:pt idx="174">
                  <c:v>-0.33384650496818807</c:v>
                </c:pt>
                <c:pt idx="175">
                  <c:v>1.4761183148800339</c:v>
                </c:pt>
                <c:pt idx="176">
                  <c:v>-0.2134073036474419</c:v>
                </c:pt>
                <c:pt idx="177">
                  <c:v>-0.5972369078565487</c:v>
                </c:pt>
                <c:pt idx="178">
                  <c:v>-1.1465297138801387</c:v>
                </c:pt>
                <c:pt idx="179">
                  <c:v>1.6708471170154464</c:v>
                </c:pt>
                <c:pt idx="180">
                  <c:v>1.6730983170401328</c:v>
                </c:pt>
                <c:pt idx="181">
                  <c:v>0.39891910306737927</c:v>
                </c:pt>
                <c:pt idx="182">
                  <c:v>2.8774903302475945</c:v>
                </c:pt>
                <c:pt idx="183">
                  <c:v>0.3809095028698849</c:v>
                </c:pt>
                <c:pt idx="184">
                  <c:v>2.3372023243227513</c:v>
                </c:pt>
                <c:pt idx="185">
                  <c:v>0.10176069980871628</c:v>
                </c:pt>
                <c:pt idx="186">
                  <c:v>0.12539830006792782</c:v>
                </c:pt>
                <c:pt idx="187">
                  <c:v>1.2014719118682393</c:v>
                </c:pt>
                <c:pt idx="188">
                  <c:v>-0.18414170332651314</c:v>
                </c:pt>
                <c:pt idx="189">
                  <c:v>0.37303030278348093</c:v>
                </c:pt>
                <c:pt idx="190">
                  <c:v>-0.46103930636299478</c:v>
                </c:pt>
                <c:pt idx="191">
                  <c:v>2.7078987224948784E-3</c:v>
                </c:pt>
                <c:pt idx="192">
                  <c:v>0.97410070937486815</c:v>
                </c:pt>
                <c:pt idx="193">
                  <c:v>-0.48467690662220653</c:v>
                </c:pt>
                <c:pt idx="194">
                  <c:v>-0.36086090526443038</c:v>
                </c:pt>
                <c:pt idx="195">
                  <c:v>-1.3761521163981967</c:v>
                </c:pt>
                <c:pt idx="196">
                  <c:v>-1.0632353129667254</c:v>
                </c:pt>
                <c:pt idx="197">
                  <c:v>2.6253559274826674</c:v>
                </c:pt>
                <c:pt idx="198">
                  <c:v>-0.76382570968337515</c:v>
                </c:pt>
                <c:pt idx="199">
                  <c:v>-0.70642010905386066</c:v>
                </c:pt>
                <c:pt idx="200">
                  <c:v>-0.12110810263528128</c:v>
                </c:pt>
                <c:pt idx="201">
                  <c:v>-0.79309131000430411</c:v>
                </c:pt>
                <c:pt idx="202">
                  <c:v>-0.76382570968337515</c:v>
                </c:pt>
                <c:pt idx="203">
                  <c:v>-0.38112170548661195</c:v>
                </c:pt>
                <c:pt idx="204">
                  <c:v>8.3751099611221513E-2</c:v>
                </c:pt>
                <c:pt idx="205">
                  <c:v>-0.37324250540020798</c:v>
                </c:pt>
                <c:pt idx="206">
                  <c:v>0.76586470709133492</c:v>
                </c:pt>
                <c:pt idx="207">
                  <c:v>2.1323431220762488</c:v>
                </c:pt>
                <c:pt idx="208">
                  <c:v>0.50472550422766105</c:v>
                </c:pt>
                <c:pt idx="209">
                  <c:v>-0.79084010997961729</c:v>
                </c:pt>
                <c:pt idx="210">
                  <c:v>1.1564479113745021</c:v>
                </c:pt>
                <c:pt idx="211">
                  <c:v>0.68707270622729555</c:v>
                </c:pt>
                <c:pt idx="212">
                  <c:v>3.2129191339259338</c:v>
                </c:pt>
                <c:pt idx="213">
                  <c:v>-0.7334345093501029</c:v>
                </c:pt>
                <c:pt idx="214">
                  <c:v>0.94370950904159578</c:v>
                </c:pt>
                <c:pt idx="215">
                  <c:v>-0.77508170980680935</c:v>
                </c:pt>
                <c:pt idx="216">
                  <c:v>0.94145830901690863</c:v>
                </c:pt>
                <c:pt idx="217">
                  <c:v>-0.92253531142379763</c:v>
                </c:pt>
                <c:pt idx="218">
                  <c:v>-1.3558913161760151</c:v>
                </c:pt>
                <c:pt idx="219">
                  <c:v>1.1654527114732498</c:v>
                </c:pt>
                <c:pt idx="220">
                  <c:v>-0.85837611072022257</c:v>
                </c:pt>
                <c:pt idx="221">
                  <c:v>-0.71655050916495144</c:v>
                </c:pt>
                <c:pt idx="222">
                  <c:v>-1.2613409151391677</c:v>
                </c:pt>
                <c:pt idx="223">
                  <c:v>-0.42839690600503544</c:v>
                </c:pt>
                <c:pt idx="224">
                  <c:v>-0.71655050916495144</c:v>
                </c:pt>
                <c:pt idx="225">
                  <c:v>-0.39575450564707632</c:v>
                </c:pt>
                <c:pt idx="226">
                  <c:v>-1.091375313275311</c:v>
                </c:pt>
                <c:pt idx="227">
                  <c:v>7.474629951247394E-2</c:v>
                </c:pt>
                <c:pt idx="228">
                  <c:v>-0.73230890933775949</c:v>
                </c:pt>
                <c:pt idx="229">
                  <c:v>0.26272150157382557</c:v>
                </c:pt>
                <c:pt idx="230">
                  <c:v>0.47545990390673232</c:v>
                </c:pt>
                <c:pt idx="231">
                  <c:v>-0.46103930636299478</c:v>
                </c:pt>
                <c:pt idx="232">
                  <c:v>-0.92028411139911093</c:v>
                </c:pt>
                <c:pt idx="233">
                  <c:v>-1.0148345124359583</c:v>
                </c:pt>
                <c:pt idx="234">
                  <c:v>-0.47904890656048954</c:v>
                </c:pt>
                <c:pt idx="235">
                  <c:v>-1.0936265132999978</c:v>
                </c:pt>
                <c:pt idx="236">
                  <c:v>-0.80884971017711216</c:v>
                </c:pt>
                <c:pt idx="237">
                  <c:v>1.46823911479363</c:v>
                </c:pt>
                <c:pt idx="238">
                  <c:v>1.8059191184966565</c:v>
                </c:pt>
                <c:pt idx="239">
                  <c:v>1.0405111101031299</c:v>
                </c:pt>
                <c:pt idx="240">
                  <c:v>0.83227510781959679</c:v>
                </c:pt>
                <c:pt idx="241">
                  <c:v>0.32462950225271386</c:v>
                </c:pt>
                <c:pt idx="242">
                  <c:v>-0.22128650373384587</c:v>
                </c:pt>
                <c:pt idx="243">
                  <c:v>-0.1132289025488773</c:v>
                </c:pt>
              </c:numCache>
            </c:numRef>
          </c:xVal>
          <c:yVal>
            <c:numRef>
              <c:f>tips!$I$2:$I$245</c:f>
              <c:numCache>
                <c:formatCode>General</c:formatCode>
                <c:ptCount val="244"/>
                <c:pt idx="0">
                  <c:v>-1.4399469550133999</c:v>
                </c:pt>
                <c:pt idx="1">
                  <c:v>-0.96920534020011073</c:v>
                </c:pt>
                <c:pt idx="2">
                  <c:v>0.36335553865596992</c:v>
                </c:pt>
                <c:pt idx="3">
                  <c:v>0.22575414355670079</c:v>
                </c:pt>
                <c:pt idx="4">
                  <c:v>0.44301950423975728</c:v>
                </c:pt>
                <c:pt idx="5">
                  <c:v>1.2396591600776317</c:v>
                </c:pt>
                <c:pt idx="6">
                  <c:v>-0.72297126475931317</c:v>
                </c:pt>
                <c:pt idx="7">
                  <c:v>8.8152748457431651E-2</c:v>
                </c:pt>
                <c:pt idx="8">
                  <c:v>-0.75193997951705405</c:v>
                </c:pt>
                <c:pt idx="9">
                  <c:v>0.16781671404121898</c:v>
                </c:pt>
                <c:pt idx="10">
                  <c:v>-0.93299444675293453</c:v>
                </c:pt>
                <c:pt idx="11">
                  <c:v>1.449682342071253</c:v>
                </c:pt>
                <c:pt idx="12">
                  <c:v>-1.0343849484050276</c:v>
                </c:pt>
                <c:pt idx="13">
                  <c:v>1.2466041842089245E-3</c:v>
                </c:pt>
                <c:pt idx="14">
                  <c:v>1.573096156307938E-2</c:v>
                </c:pt>
                <c:pt idx="15">
                  <c:v>0.66752704361224913</c:v>
                </c:pt>
                <c:pt idx="16">
                  <c:v>-0.9619631615106754</c:v>
                </c:pt>
                <c:pt idx="17">
                  <c:v>0.51544129113410952</c:v>
                </c:pt>
                <c:pt idx="18">
                  <c:v>0.36335553865596992</c:v>
                </c:pt>
                <c:pt idx="19">
                  <c:v>0.25472285831444169</c:v>
                </c:pt>
                <c:pt idx="20">
                  <c:v>0.78340190264321274</c:v>
                </c:pt>
                <c:pt idx="21">
                  <c:v>-0.1798078630516716</c:v>
                </c:pt>
                <c:pt idx="22">
                  <c:v>-0.55640115490230302</c:v>
                </c:pt>
                <c:pt idx="23">
                  <c:v>3.3181644439455398</c:v>
                </c:pt>
                <c:pt idx="24">
                  <c:v>0.13160582059404302</c:v>
                </c:pt>
                <c:pt idx="25">
                  <c:v>-0.47673718931851572</c:v>
                </c:pt>
                <c:pt idx="26">
                  <c:v>-0.72297126475931317</c:v>
                </c:pt>
                <c:pt idx="27">
                  <c:v>-0.72297126475931317</c:v>
                </c:pt>
                <c:pt idx="28">
                  <c:v>0.94272983381078745</c:v>
                </c:pt>
                <c:pt idx="29">
                  <c:v>1.2466041842089245E-3</c:v>
                </c:pt>
                <c:pt idx="30">
                  <c:v>-1.1212910926782502</c:v>
                </c:pt>
                <c:pt idx="31">
                  <c:v>-0.3608623302875521</c:v>
                </c:pt>
                <c:pt idx="32">
                  <c:v>1.2466041842089245E-3</c:v>
                </c:pt>
                <c:pt idx="33">
                  <c:v>-0.39707322373472809</c:v>
                </c:pt>
                <c:pt idx="34">
                  <c:v>0.19678542879895988</c:v>
                </c:pt>
                <c:pt idx="35">
                  <c:v>0.43577732555032223</c:v>
                </c:pt>
                <c:pt idx="36">
                  <c:v>-0.72297126475931317</c:v>
                </c:pt>
                <c:pt idx="37">
                  <c:v>5.1941855010255354E-2</c:v>
                </c:pt>
                <c:pt idx="38">
                  <c:v>-0.49846372538682127</c:v>
                </c:pt>
                <c:pt idx="39">
                  <c:v>1.449682342071253</c:v>
                </c:pt>
                <c:pt idx="40">
                  <c:v>-0.54915897621286769</c:v>
                </c:pt>
                <c:pt idx="41">
                  <c:v>-0.33189361552981117</c:v>
                </c:pt>
                <c:pt idx="42">
                  <c:v>4.4699676320820288E-2</c:v>
                </c:pt>
                <c:pt idx="43">
                  <c:v>-1.2154394156409081</c:v>
                </c:pt>
                <c:pt idx="44">
                  <c:v>1.8842130634373659</c:v>
                </c:pt>
                <c:pt idx="45">
                  <c:v>1.2466041842089245E-3</c:v>
                </c:pt>
                <c:pt idx="46">
                  <c:v>1.449682342071253</c:v>
                </c:pt>
                <c:pt idx="47">
                  <c:v>2.1739002110147752</c:v>
                </c:pt>
                <c:pt idx="48">
                  <c:v>-0.68676037131213719</c:v>
                </c:pt>
                <c:pt idx="49">
                  <c:v>1.2466041842089245E-3</c:v>
                </c:pt>
                <c:pt idx="50">
                  <c:v>-0.3608623302875521</c:v>
                </c:pt>
                <c:pt idx="51">
                  <c:v>-0.28844054339319986</c:v>
                </c:pt>
                <c:pt idx="52">
                  <c:v>1.5945259158599576</c:v>
                </c:pt>
                <c:pt idx="53">
                  <c:v>-1.0416271270944628</c:v>
                </c:pt>
                <c:pt idx="54">
                  <c:v>0.97169854856852833</c:v>
                </c:pt>
                <c:pt idx="55">
                  <c:v>0.37059771734540503</c:v>
                </c:pt>
                <c:pt idx="56">
                  <c:v>1.2466041842089245E-3</c:v>
                </c:pt>
                <c:pt idx="57">
                  <c:v>-1.0850801992310741</c:v>
                </c:pt>
                <c:pt idx="58">
                  <c:v>-0.89678355330575843</c:v>
                </c:pt>
                <c:pt idx="59">
                  <c:v>2.7025792553435464</c:v>
                </c:pt>
                <c:pt idx="60">
                  <c:v>0.15333235666234854</c:v>
                </c:pt>
                <c:pt idx="61">
                  <c:v>-0.72297126475931317</c:v>
                </c:pt>
                <c:pt idx="62">
                  <c:v>-0.73745562213818361</c:v>
                </c:pt>
                <c:pt idx="63">
                  <c:v>0.55165218458128551</c:v>
                </c:pt>
                <c:pt idx="64">
                  <c:v>-0.25947182863545892</c:v>
                </c:pt>
                <c:pt idx="65">
                  <c:v>0.10987928452573717</c:v>
                </c:pt>
                <c:pt idx="66">
                  <c:v>-0.38258886635585759</c:v>
                </c:pt>
                <c:pt idx="67">
                  <c:v>-1.4471891337028351</c:v>
                </c:pt>
                <c:pt idx="68">
                  <c:v>-0.71572908606987806</c:v>
                </c:pt>
                <c:pt idx="69">
                  <c:v>-0.6577916565543962</c:v>
                </c:pt>
                <c:pt idx="70">
                  <c:v>-0.74469780082761883</c:v>
                </c:pt>
                <c:pt idx="71">
                  <c:v>1.2466041842089245E-3</c:v>
                </c:pt>
                <c:pt idx="72">
                  <c:v>0.1026371058363021</c:v>
                </c:pt>
                <c:pt idx="73">
                  <c:v>1.449682342071253</c:v>
                </c:pt>
                <c:pt idx="74">
                  <c:v>-0.57812769097060857</c:v>
                </c:pt>
                <c:pt idx="75">
                  <c:v>-1.2661346664669546</c:v>
                </c:pt>
                <c:pt idx="76">
                  <c:v>5.918403369969074E-2</c:v>
                </c:pt>
                <c:pt idx="77">
                  <c:v>0.72546447312773099</c:v>
                </c:pt>
                <c:pt idx="78">
                  <c:v>1.2466041842089245E-3</c:v>
                </c:pt>
                <c:pt idx="79">
                  <c:v>-0.2087765778094125</c:v>
                </c:pt>
                <c:pt idx="80">
                  <c:v>1.2466041842089245E-3</c:v>
                </c:pt>
                <c:pt idx="81">
                  <c:v>0.29093375176161768</c:v>
                </c:pt>
                <c:pt idx="82">
                  <c:v>-0.84608830247971178</c:v>
                </c:pt>
                <c:pt idx="83">
                  <c:v>1.449682342071253</c:v>
                </c:pt>
                <c:pt idx="84">
                  <c:v>-0.70124472869100762</c:v>
                </c:pt>
                <c:pt idx="85">
                  <c:v>1.5727993797916517</c:v>
                </c:pt>
                <c:pt idx="86">
                  <c:v>-0.72297126475931317</c:v>
                </c:pt>
                <c:pt idx="87">
                  <c:v>0.72546447312773099</c:v>
                </c:pt>
                <c:pt idx="88">
                  <c:v>2.0652675306732466</c:v>
                </c:pt>
                <c:pt idx="89">
                  <c:v>1.2466041842089245E-3</c:v>
                </c:pt>
                <c:pt idx="90">
                  <c:v>1.2466041842089245E-3</c:v>
                </c:pt>
                <c:pt idx="91">
                  <c:v>0.36335553865596992</c:v>
                </c:pt>
                <c:pt idx="92">
                  <c:v>-1.4471891337028351</c:v>
                </c:pt>
                <c:pt idx="93">
                  <c:v>0.94272983381078745</c:v>
                </c:pt>
                <c:pt idx="94">
                  <c:v>0.18230107142008944</c:v>
                </c:pt>
                <c:pt idx="95">
                  <c:v>1.2541435174565023</c:v>
                </c:pt>
                <c:pt idx="96">
                  <c:v>0.72546447312773099</c:v>
                </c:pt>
                <c:pt idx="97">
                  <c:v>-1.0850801992310741</c:v>
                </c:pt>
                <c:pt idx="98">
                  <c:v>1.2466041842089245E-3</c:v>
                </c:pt>
                <c:pt idx="99">
                  <c:v>-1.0850801992310741</c:v>
                </c:pt>
                <c:pt idx="100">
                  <c:v>-0.3608623302875521</c:v>
                </c:pt>
                <c:pt idx="101">
                  <c:v>1.2466041842089245E-3</c:v>
                </c:pt>
                <c:pt idx="102">
                  <c:v>-0.3608623302875521</c:v>
                </c:pt>
                <c:pt idx="103">
                  <c:v>0.34887118127709948</c:v>
                </c:pt>
                <c:pt idx="104">
                  <c:v>0.78340190264321274</c:v>
                </c:pt>
                <c:pt idx="105">
                  <c:v>-0.98368969757898117</c:v>
                </c:pt>
                <c:pt idx="106">
                  <c:v>0.76891754526434197</c:v>
                </c:pt>
                <c:pt idx="107">
                  <c:v>0.93548765512135235</c:v>
                </c:pt>
                <c:pt idx="108">
                  <c:v>0.55165218458128551</c:v>
                </c:pt>
                <c:pt idx="109">
                  <c:v>0.72546447312773099</c:v>
                </c:pt>
                <c:pt idx="110">
                  <c:v>1.2466041842089245E-3</c:v>
                </c:pt>
                <c:pt idx="111">
                  <c:v>-1.4471891337028351</c:v>
                </c:pt>
                <c:pt idx="112">
                  <c:v>0.72546447312773099</c:v>
                </c:pt>
                <c:pt idx="113">
                  <c:v>-0.32465143684037612</c:v>
                </c:pt>
                <c:pt idx="114">
                  <c:v>0.72546447312773099</c:v>
                </c:pt>
                <c:pt idx="115">
                  <c:v>0.36335553865596992</c:v>
                </c:pt>
                <c:pt idx="116">
                  <c:v>1.5003775928972998</c:v>
                </c:pt>
                <c:pt idx="117">
                  <c:v>-1.0850801992310741</c:v>
                </c:pt>
                <c:pt idx="118">
                  <c:v>-0.86781483854801755</c:v>
                </c:pt>
                <c:pt idx="119">
                  <c:v>-5.6690825331272891E-2</c:v>
                </c:pt>
                <c:pt idx="120">
                  <c:v>-0.49846372538682127</c:v>
                </c:pt>
                <c:pt idx="121">
                  <c:v>-0.95472098282124018</c:v>
                </c:pt>
                <c:pt idx="122">
                  <c:v>-0.3608623302875521</c:v>
                </c:pt>
                <c:pt idx="123">
                  <c:v>-0.72297126475931317</c:v>
                </c:pt>
                <c:pt idx="124">
                  <c:v>-0.34637797290868166</c:v>
                </c:pt>
                <c:pt idx="125">
                  <c:v>0.87030804691643548</c:v>
                </c:pt>
                <c:pt idx="126">
                  <c:v>-1.0995645566099446</c:v>
                </c:pt>
                <c:pt idx="127">
                  <c:v>-0.72297126475931317</c:v>
                </c:pt>
                <c:pt idx="128">
                  <c:v>-0.72297126475931317</c:v>
                </c:pt>
                <c:pt idx="129">
                  <c:v>-0.592612048349479</c:v>
                </c:pt>
                <c:pt idx="130">
                  <c:v>-1.0850801992310741</c:v>
                </c:pt>
                <c:pt idx="131">
                  <c:v>-0.12187043353618977</c:v>
                </c:pt>
                <c:pt idx="132">
                  <c:v>-1.0850801992310741</c:v>
                </c:pt>
                <c:pt idx="133">
                  <c:v>-0.72297126475931317</c:v>
                </c:pt>
                <c:pt idx="134">
                  <c:v>0.18230107142008944</c:v>
                </c:pt>
                <c:pt idx="135">
                  <c:v>-1.2661346664669546</c:v>
                </c:pt>
                <c:pt idx="136">
                  <c:v>-0.72297126475931317</c:v>
                </c:pt>
                <c:pt idx="137">
                  <c:v>-0.72297126475931317</c:v>
                </c:pt>
                <c:pt idx="138">
                  <c:v>-0.72297126475931317</c:v>
                </c:pt>
                <c:pt idx="139">
                  <c:v>-0.1798078630516716</c:v>
                </c:pt>
                <c:pt idx="140">
                  <c:v>0.36335553865596992</c:v>
                </c:pt>
                <c:pt idx="141">
                  <c:v>2.6808527192752405</c:v>
                </c:pt>
                <c:pt idx="142">
                  <c:v>1.449682342071253</c:v>
                </c:pt>
                <c:pt idx="143">
                  <c:v>1.449682342071253</c:v>
                </c:pt>
                <c:pt idx="144">
                  <c:v>-0.5057059040762566</c:v>
                </c:pt>
                <c:pt idx="145">
                  <c:v>-1.0850801992310741</c:v>
                </c:pt>
                <c:pt idx="146">
                  <c:v>-1.1864707008831672</c:v>
                </c:pt>
                <c:pt idx="147">
                  <c:v>-0.99093187626841639</c:v>
                </c:pt>
                <c:pt idx="148">
                  <c:v>-0.91851008937406409</c:v>
                </c:pt>
                <c:pt idx="149">
                  <c:v>-0.72297126475931317</c:v>
                </c:pt>
                <c:pt idx="150">
                  <c:v>-0.3608623302875521</c:v>
                </c:pt>
                <c:pt idx="151">
                  <c:v>-0.72297126475931317</c:v>
                </c:pt>
                <c:pt idx="152">
                  <c:v>-0.18705004174110665</c:v>
                </c:pt>
                <c:pt idx="153">
                  <c:v>-0.72297126475931317</c:v>
                </c:pt>
                <c:pt idx="154">
                  <c:v>-0.72297126475931317</c:v>
                </c:pt>
                <c:pt idx="155">
                  <c:v>1.5510728437233459</c:v>
                </c:pt>
                <c:pt idx="156">
                  <c:v>1.449682342071253</c:v>
                </c:pt>
                <c:pt idx="157">
                  <c:v>0.54441000589185051</c:v>
                </c:pt>
                <c:pt idx="158">
                  <c:v>-0.28119836470376475</c:v>
                </c:pt>
                <c:pt idx="159">
                  <c:v>-0.72297126475931317</c:v>
                </c:pt>
                <c:pt idx="160">
                  <c:v>0.36335553865596992</c:v>
                </c:pt>
                <c:pt idx="161">
                  <c:v>-0.3608623302875521</c:v>
                </c:pt>
                <c:pt idx="162">
                  <c:v>-0.72297126475931317</c:v>
                </c:pt>
                <c:pt idx="163">
                  <c:v>-0.72297126475931317</c:v>
                </c:pt>
                <c:pt idx="164">
                  <c:v>1.2466041842089245E-3</c:v>
                </c:pt>
                <c:pt idx="165">
                  <c:v>0.34887118127709948</c:v>
                </c:pt>
                <c:pt idx="166">
                  <c:v>-0.54915897621286769</c:v>
                </c:pt>
                <c:pt idx="167">
                  <c:v>1.0875734075994921</c:v>
                </c:pt>
                <c:pt idx="168">
                  <c:v>-1.0054162336472867</c:v>
                </c:pt>
                <c:pt idx="169">
                  <c:v>-0.72297126475931317</c:v>
                </c:pt>
                <c:pt idx="170">
                  <c:v>5.0707716867888637</c:v>
                </c:pt>
                <c:pt idx="171">
                  <c:v>0.11712146321517256</c:v>
                </c:pt>
                <c:pt idx="172">
                  <c:v>1.5583150224127815</c:v>
                </c:pt>
                <c:pt idx="173">
                  <c:v>0.13160582059404302</c:v>
                </c:pt>
                <c:pt idx="174">
                  <c:v>0.72546447312773099</c:v>
                </c:pt>
                <c:pt idx="175">
                  <c:v>8.0910569767996265E-2</c:v>
                </c:pt>
                <c:pt idx="176">
                  <c:v>-0.72297126475931317</c:v>
                </c:pt>
                <c:pt idx="177">
                  <c:v>-0.72297126475931317</c:v>
                </c:pt>
                <c:pt idx="178">
                  <c:v>0.72546447312773099</c:v>
                </c:pt>
                <c:pt idx="179">
                  <c:v>0.39956643210314591</c:v>
                </c:pt>
                <c:pt idx="180">
                  <c:v>0.49371475506580403</c:v>
                </c:pt>
                <c:pt idx="181">
                  <c:v>1.9204239568845427</c:v>
                </c:pt>
                <c:pt idx="182">
                  <c:v>0.36335553865596992</c:v>
                </c:pt>
                <c:pt idx="183">
                  <c:v>2.5360091454865361</c:v>
                </c:pt>
                <c:pt idx="184">
                  <c:v>1.2466041842089245E-3</c:v>
                </c:pt>
                <c:pt idx="185">
                  <c:v>1.449682342071253</c:v>
                </c:pt>
                <c:pt idx="186">
                  <c:v>0.36335553865596992</c:v>
                </c:pt>
                <c:pt idx="187">
                  <c:v>-0.72297126475931317</c:v>
                </c:pt>
                <c:pt idx="188">
                  <c:v>0.36335553865596992</c:v>
                </c:pt>
                <c:pt idx="189">
                  <c:v>0.72546447312773099</c:v>
                </c:pt>
                <c:pt idx="190">
                  <c:v>-1.0850801992310741</c:v>
                </c:pt>
                <c:pt idx="191">
                  <c:v>0.86306586822700049</c:v>
                </c:pt>
                <c:pt idx="192">
                  <c:v>-0.31740925815094073</c:v>
                </c:pt>
                <c:pt idx="193">
                  <c:v>-0.70848690738044262</c:v>
                </c:pt>
                <c:pt idx="194">
                  <c:v>0.72546447312773099</c:v>
                </c:pt>
                <c:pt idx="195">
                  <c:v>-1.1285332713676854</c:v>
                </c:pt>
                <c:pt idx="196">
                  <c:v>-0.72297126475931317</c:v>
                </c:pt>
                <c:pt idx="197">
                  <c:v>1.449682342071253</c:v>
                </c:pt>
                <c:pt idx="198">
                  <c:v>-0.72297126475931317</c:v>
                </c:pt>
                <c:pt idx="199">
                  <c:v>-0.72297126475931317</c:v>
                </c:pt>
                <c:pt idx="200">
                  <c:v>0.72546447312773099</c:v>
                </c:pt>
                <c:pt idx="201">
                  <c:v>-0.71572908606987806</c:v>
                </c:pt>
                <c:pt idx="202">
                  <c:v>-0.72297126475931317</c:v>
                </c:pt>
                <c:pt idx="203">
                  <c:v>-0.3608623302875521</c:v>
                </c:pt>
                <c:pt idx="204">
                  <c:v>0.72546447312773099</c:v>
                </c:pt>
                <c:pt idx="205">
                  <c:v>0.16781671404121898</c:v>
                </c:pt>
                <c:pt idx="206">
                  <c:v>0.29817593045105306</c:v>
                </c:pt>
                <c:pt idx="207">
                  <c:v>1.2466041842089245E-3</c:v>
                </c:pt>
                <c:pt idx="208">
                  <c:v>-0.70124472869100762</c:v>
                </c:pt>
                <c:pt idx="209">
                  <c:v>-0.55640115490230302</c:v>
                </c:pt>
                <c:pt idx="210">
                  <c:v>-0.72297126475931317</c:v>
                </c:pt>
                <c:pt idx="211">
                  <c:v>1.5655572011022167</c:v>
                </c:pt>
                <c:pt idx="212">
                  <c:v>4.3465538178453409</c:v>
                </c:pt>
                <c:pt idx="213">
                  <c:v>-0.3608623302875521</c:v>
                </c:pt>
                <c:pt idx="214">
                  <c:v>2.5360091454865361</c:v>
                </c:pt>
                <c:pt idx="215">
                  <c:v>-1.3747673468084829</c:v>
                </c:pt>
                <c:pt idx="216">
                  <c:v>1.2466041842089245E-3</c:v>
                </c:pt>
                <c:pt idx="217">
                  <c:v>-1.0850801992310741</c:v>
                </c:pt>
                <c:pt idx="218">
                  <c:v>-1.1285332713676854</c:v>
                </c:pt>
                <c:pt idx="219">
                  <c:v>6.6426212389125799E-2</c:v>
                </c:pt>
                <c:pt idx="220">
                  <c:v>-0.57812769097060857</c:v>
                </c:pt>
                <c:pt idx="221">
                  <c:v>0.34887118127709948</c:v>
                </c:pt>
                <c:pt idx="222">
                  <c:v>-0.78090869427479492</c:v>
                </c:pt>
                <c:pt idx="223">
                  <c:v>1.2466041842089245E-3</c:v>
                </c:pt>
                <c:pt idx="224">
                  <c:v>-1.0271427697155924</c:v>
                </c:pt>
                <c:pt idx="225">
                  <c:v>-0.3608623302875521</c:v>
                </c:pt>
                <c:pt idx="226">
                  <c:v>-0.72297126475931317</c:v>
                </c:pt>
                <c:pt idx="227">
                  <c:v>1.2466041842089245E-3</c:v>
                </c:pt>
                <c:pt idx="228">
                  <c:v>-0.20153439911997711</c:v>
                </c:pt>
                <c:pt idx="229">
                  <c:v>-8.5659540089013803E-2</c:v>
                </c:pt>
                <c:pt idx="230">
                  <c:v>-0.72297126475931317</c:v>
                </c:pt>
                <c:pt idx="231">
                  <c:v>1.2466041842089245E-3</c:v>
                </c:pt>
                <c:pt idx="232">
                  <c:v>0.28369157307218262</c:v>
                </c:pt>
                <c:pt idx="233">
                  <c:v>-1.1068067352993798</c:v>
                </c:pt>
                <c:pt idx="234">
                  <c:v>1.2466041842089245E-3</c:v>
                </c:pt>
                <c:pt idx="235">
                  <c:v>-1.2661346664669546</c:v>
                </c:pt>
                <c:pt idx="236">
                  <c:v>-1.4471891337028351</c:v>
                </c:pt>
                <c:pt idx="237">
                  <c:v>-1.3240720959824366</c:v>
                </c:pt>
                <c:pt idx="238">
                  <c:v>1.2106904453198908</c:v>
                </c:pt>
                <c:pt idx="239">
                  <c:v>2.1159627814992934</c:v>
                </c:pt>
                <c:pt idx="240">
                  <c:v>-0.72297126475931317</c:v>
                </c:pt>
                <c:pt idx="241">
                  <c:v>-0.72297126475931317</c:v>
                </c:pt>
                <c:pt idx="242">
                  <c:v>-0.90402573199519365</c:v>
                </c:pt>
                <c:pt idx="243">
                  <c:v>1.2466041842089245E-3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8-43A2-8C0A-1E3B8105D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11247"/>
        <c:axId val="246911727"/>
      </c:scatterChart>
      <c:valAx>
        <c:axId val="24691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z-bill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11727"/>
        <c:crosses val="autoZero"/>
        <c:crossBetween val="midCat"/>
      </c:valAx>
      <c:valAx>
        <c:axId val="2469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z-tip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1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  <a:r>
              <a:rPr lang="en-US" baseline="0"/>
              <a:t> line Confidence and Prediction Intervals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tips!$A$2:$A$245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tips!$J$2:$J$245</c:f>
              <c:numCache>
                <c:formatCode>General</c:formatCode>
                <c:ptCount val="244"/>
                <c:pt idx="0">
                  <c:v>2.7046361639148304</c:v>
                </c:pt>
                <c:pt idx="1">
                  <c:v>2.006223123308883</c:v>
                </c:pt>
                <c:pt idx="2">
                  <c:v>3.1268347237999299</c:v>
                </c:pt>
                <c:pt idx="3">
                  <c:v>3.4072501852161521</c:v>
                </c:pt>
                <c:pt idx="4">
                  <c:v>3.5028224960359133</c:v>
                </c:pt>
                <c:pt idx="5">
                  <c:v>3.5763396582049607</c:v>
                </c:pt>
                <c:pt idx="6">
                  <c:v>1.8413346310154488</c:v>
                </c:pt>
                <c:pt idx="7">
                  <c:v>3.743328640846082</c:v>
                </c:pt>
                <c:pt idx="8">
                  <c:v>2.499838355015342</c:v>
                </c:pt>
                <c:pt idx="9">
                  <c:v>2.4725319804954102</c:v>
                </c:pt>
                <c:pt idx="10">
                  <c:v>1.9988714070919782</c:v>
                </c:pt>
                <c:pt idx="11">
                  <c:v>4.6234340965269594</c:v>
                </c:pt>
                <c:pt idx="12">
                  <c:v>2.5397476716213965</c:v>
                </c:pt>
                <c:pt idx="13">
                  <c:v>2.8558714689482989</c:v>
                </c:pt>
                <c:pt idx="14">
                  <c:v>2.4777832063646281</c:v>
                </c:pt>
                <c:pt idx="15">
                  <c:v>3.1866986987090109</c:v>
                </c:pt>
                <c:pt idx="16">
                  <c:v>2.0051728781350393</c:v>
                </c:pt>
                <c:pt idx="17">
                  <c:v>2.6311190017457835</c:v>
                </c:pt>
                <c:pt idx="18">
                  <c:v>2.7025356735671435</c:v>
                </c:pt>
                <c:pt idx="19">
                  <c:v>3.0890258975415623</c:v>
                </c:pt>
                <c:pt idx="20">
                  <c:v>2.802308965082279</c:v>
                </c:pt>
                <c:pt idx="21">
                  <c:v>3.0512170712831956</c:v>
                </c:pt>
                <c:pt idx="22">
                  <c:v>2.5765062527059199</c:v>
                </c:pt>
                <c:pt idx="23">
                  <c:v>5.0603360888458688</c:v>
                </c:pt>
                <c:pt idx="24">
                  <c:v>3.0018555481125495</c:v>
                </c:pt>
                <c:pt idx="25">
                  <c:v>2.79075626817</c:v>
                </c:pt>
                <c:pt idx="26">
                  <c:v>2.3244474109834727</c:v>
                </c:pt>
                <c:pt idx="27">
                  <c:v>2.2530307391621127</c:v>
                </c:pt>
                <c:pt idx="28">
                  <c:v>3.1993016407951331</c:v>
                </c:pt>
                <c:pt idx="29">
                  <c:v>2.9840013801572094</c:v>
                </c:pt>
                <c:pt idx="30">
                  <c:v>1.9232537545752444</c:v>
                </c:pt>
                <c:pt idx="31">
                  <c:v>2.8474695075575509</c:v>
                </c:pt>
                <c:pt idx="32">
                  <c:v>2.5019388453630294</c:v>
                </c:pt>
                <c:pt idx="33">
                  <c:v>3.093226878236937</c:v>
                </c:pt>
                <c:pt idx="34">
                  <c:v>2.7876055326484694</c:v>
                </c:pt>
                <c:pt idx="35">
                  <c:v>3.4471595018222061</c:v>
                </c:pt>
                <c:pt idx="36">
                  <c:v>2.6332194920934704</c:v>
                </c:pt>
                <c:pt idx="37">
                  <c:v>2.6983346928717693</c:v>
                </c:pt>
                <c:pt idx="38">
                  <c:v>2.8831778434682307</c:v>
                </c:pt>
                <c:pt idx="39">
                  <c:v>4.2043862721633909</c:v>
                </c:pt>
                <c:pt idx="40">
                  <c:v>2.6048628723996949</c:v>
                </c:pt>
                <c:pt idx="41">
                  <c:v>2.7539976870854765</c:v>
                </c:pt>
                <c:pt idx="42">
                  <c:v>2.3843113858925538</c:v>
                </c:pt>
                <c:pt idx="43">
                  <c:v>1.9369069418352098</c:v>
                </c:pt>
                <c:pt idx="44">
                  <c:v>4.1130149420390039</c:v>
                </c:pt>
                <c:pt idx="45">
                  <c:v>2.8411680365144893</c:v>
                </c:pt>
                <c:pt idx="46">
                  <c:v>3.2549646350088404</c:v>
                </c:pt>
                <c:pt idx="47">
                  <c:v>4.3230639768077097</c:v>
                </c:pt>
                <c:pt idx="48">
                  <c:v>3.9187195848779512</c:v>
                </c:pt>
                <c:pt idx="49">
                  <c:v>2.8149119071684012</c:v>
                </c:pt>
                <c:pt idx="50">
                  <c:v>2.2372770615544595</c:v>
                </c:pt>
                <c:pt idx="51">
                  <c:v>2.0009718974396651</c:v>
                </c:pt>
                <c:pt idx="52">
                  <c:v>4.576173063704001</c:v>
                </c:pt>
                <c:pt idx="53">
                  <c:v>1.9642133163551416</c:v>
                </c:pt>
                <c:pt idx="54">
                  <c:v>3.6046962778987357</c:v>
                </c:pt>
                <c:pt idx="55">
                  <c:v>2.9671974573757129</c:v>
                </c:pt>
                <c:pt idx="56">
                  <c:v>4.91225151933393</c:v>
                </c:pt>
                <c:pt idx="57">
                  <c:v>3.6939671176754358</c:v>
                </c:pt>
                <c:pt idx="58">
                  <c:v>2.1007451889548006</c:v>
                </c:pt>
                <c:pt idx="59">
                  <c:v>5.9898030676973928</c:v>
                </c:pt>
                <c:pt idx="60">
                  <c:v>3.0512170712831956</c:v>
                </c:pt>
                <c:pt idx="61">
                  <c:v>2.3706581986325879</c:v>
                </c:pt>
                <c:pt idx="62">
                  <c:v>2.077639795130243</c:v>
                </c:pt>
                <c:pt idx="63">
                  <c:v>2.8411680365144893</c:v>
                </c:pt>
                <c:pt idx="64">
                  <c:v>2.7676508743454424</c:v>
                </c:pt>
                <c:pt idx="65">
                  <c:v>3.0291619226324813</c:v>
                </c:pt>
                <c:pt idx="66">
                  <c:v>2.64792292452728</c:v>
                </c:pt>
                <c:pt idx="67">
                  <c:v>1.2426948819246366</c:v>
                </c:pt>
                <c:pt idx="68">
                  <c:v>3.0449156002401345</c:v>
                </c:pt>
                <c:pt idx="69">
                  <c:v>2.4966876194938115</c:v>
                </c:pt>
                <c:pt idx="70">
                  <c:v>2.1826643125145959</c:v>
                </c:pt>
                <c:pt idx="71">
                  <c:v>2.7130381253055789</c:v>
                </c:pt>
                <c:pt idx="72">
                  <c:v>3.7412281504983946</c:v>
                </c:pt>
                <c:pt idx="73">
                  <c:v>3.575289413031117</c:v>
                </c:pt>
                <c:pt idx="74">
                  <c:v>2.4672807546261928</c:v>
                </c:pt>
                <c:pt idx="75">
                  <c:v>2.0240772912642231</c:v>
                </c:pt>
                <c:pt idx="76">
                  <c:v>2.802308965082279</c:v>
                </c:pt>
                <c:pt idx="77">
                  <c:v>3.7769364864090749</c:v>
                </c:pt>
                <c:pt idx="78">
                  <c:v>3.3106276292225476</c:v>
                </c:pt>
                <c:pt idx="79">
                  <c:v>2.7361435191301364</c:v>
                </c:pt>
                <c:pt idx="80">
                  <c:v>2.9619462315064955</c:v>
                </c:pt>
                <c:pt idx="81">
                  <c:v>2.6699780731779938</c:v>
                </c:pt>
                <c:pt idx="82">
                  <c:v>1.977866503615108</c:v>
                </c:pt>
                <c:pt idx="83">
                  <c:v>4.3524708416753288</c:v>
                </c:pt>
                <c:pt idx="84">
                  <c:v>2.5985614013566338</c:v>
                </c:pt>
                <c:pt idx="85">
                  <c:v>4.5782735540516875</c:v>
                </c:pt>
                <c:pt idx="86">
                  <c:v>2.2887390750727925</c:v>
                </c:pt>
                <c:pt idx="87">
                  <c:v>2.8401177913406461</c:v>
                </c:pt>
                <c:pt idx="88">
                  <c:v>3.515425438122036</c:v>
                </c:pt>
                <c:pt idx="89">
                  <c:v>3.1425884014075827</c:v>
                </c:pt>
                <c:pt idx="90">
                  <c:v>3.9628298821793795</c:v>
                </c:pt>
                <c:pt idx="91">
                  <c:v>3.2822710095287722</c:v>
                </c:pt>
                <c:pt idx="92">
                  <c:v>1.5241605885147027</c:v>
                </c:pt>
                <c:pt idx="93">
                  <c:v>2.6342697372673141</c:v>
                </c:pt>
                <c:pt idx="94">
                  <c:v>3.3095773840487039</c:v>
                </c:pt>
                <c:pt idx="95">
                  <c:v>5.1391044768841336</c:v>
                </c:pt>
                <c:pt idx="96">
                  <c:v>3.7853384477998233</c:v>
                </c:pt>
                <c:pt idx="97">
                  <c:v>2.1837145576884396</c:v>
                </c:pt>
                <c:pt idx="98">
                  <c:v>3.1268347237999299</c:v>
                </c:pt>
                <c:pt idx="99">
                  <c:v>2.2288751001637115</c:v>
                </c:pt>
                <c:pt idx="100">
                  <c:v>2.1122978858670796</c:v>
                </c:pt>
                <c:pt idx="101">
                  <c:v>2.5355466909260223</c:v>
                </c:pt>
                <c:pt idx="102">
                  <c:v>5.5728557336815108</c:v>
                </c:pt>
                <c:pt idx="103">
                  <c:v>3.2749192933118678</c:v>
                </c:pt>
                <c:pt idx="104">
                  <c:v>3.1173825172353382</c:v>
                </c:pt>
                <c:pt idx="105">
                  <c:v>2.5334462005783349</c:v>
                </c:pt>
                <c:pt idx="106">
                  <c:v>3.0722219747600659</c:v>
                </c:pt>
                <c:pt idx="107">
                  <c:v>3.5679376968142122</c:v>
                </c:pt>
                <c:pt idx="108">
                  <c:v>2.8359168106452715</c:v>
                </c:pt>
                <c:pt idx="109">
                  <c:v>2.4231704573247645</c:v>
                </c:pt>
                <c:pt idx="110">
                  <c:v>2.3906128569356149</c:v>
                </c:pt>
                <c:pt idx="111">
                  <c:v>1.6816973645912321</c:v>
                </c:pt>
                <c:pt idx="112">
                  <c:v>4.918552990376992</c:v>
                </c:pt>
                <c:pt idx="113">
                  <c:v>3.4356068049099275</c:v>
                </c:pt>
                <c:pt idx="114">
                  <c:v>3.6204499555063889</c:v>
                </c:pt>
                <c:pt idx="115">
                  <c:v>2.7382440094778233</c:v>
                </c:pt>
                <c:pt idx="116">
                  <c:v>4.0636534188683582</c:v>
                </c:pt>
                <c:pt idx="117">
                  <c:v>2.0387807236980326</c:v>
                </c:pt>
                <c:pt idx="118">
                  <c:v>2.2257243646421809</c:v>
                </c:pt>
                <c:pt idx="119">
                  <c:v>3.4492599921698934</c:v>
                </c:pt>
                <c:pt idx="120">
                  <c:v>2.1480062217777594</c:v>
                </c:pt>
                <c:pt idx="121">
                  <c:v>2.3296986368526902</c:v>
                </c:pt>
                <c:pt idx="122">
                  <c:v>2.4179192314555467</c:v>
                </c:pt>
                <c:pt idx="123">
                  <c:v>2.5954106658351033</c:v>
                </c:pt>
                <c:pt idx="124">
                  <c:v>2.2309755905113984</c:v>
                </c:pt>
                <c:pt idx="125">
                  <c:v>4.0500002316083927</c:v>
                </c:pt>
                <c:pt idx="126">
                  <c:v>1.8150785016693605</c:v>
                </c:pt>
                <c:pt idx="127">
                  <c:v>2.4452256059754784</c:v>
                </c:pt>
                <c:pt idx="128">
                  <c:v>2.1154486213886101</c:v>
                </c:pt>
                <c:pt idx="129">
                  <c:v>3.3169291002656087</c:v>
                </c:pt>
                <c:pt idx="130">
                  <c:v>2.9241374052481284</c:v>
                </c:pt>
                <c:pt idx="131">
                  <c:v>3.0491165809355083</c:v>
                </c:pt>
                <c:pt idx="132">
                  <c:v>2.0933934727378962</c:v>
                </c:pt>
                <c:pt idx="133">
                  <c:v>2.2078701966868408</c:v>
                </c:pt>
                <c:pt idx="134">
                  <c:v>2.8380173009929588</c:v>
                </c:pt>
                <c:pt idx="135">
                  <c:v>1.814028256495517</c:v>
                </c:pt>
                <c:pt idx="136">
                  <c:v>2.0051728781350393</c:v>
                </c:pt>
                <c:pt idx="137">
                  <c:v>2.4063665345432681</c:v>
                </c:pt>
                <c:pt idx="138">
                  <c:v>2.6006618917043212</c:v>
                </c:pt>
                <c:pt idx="139">
                  <c:v>2.3023922623327584</c:v>
                </c:pt>
                <c:pt idx="140">
                  <c:v>2.7550479322593198</c:v>
                </c:pt>
                <c:pt idx="141">
                  <c:v>4.5226105598379807</c:v>
                </c:pt>
                <c:pt idx="142">
                  <c:v>5.2462294846161734</c:v>
                </c:pt>
                <c:pt idx="143">
                  <c:v>3.7611828088014221</c:v>
                </c:pt>
                <c:pt idx="144">
                  <c:v>2.6458224341795926</c:v>
                </c:pt>
                <c:pt idx="145">
                  <c:v>1.7972243337140206</c:v>
                </c:pt>
                <c:pt idx="146">
                  <c:v>2.8779266175990132</c:v>
                </c:pt>
                <c:pt idx="147">
                  <c:v>2.1669106349069431</c:v>
                </c:pt>
                <c:pt idx="148">
                  <c:v>1.9474093935736452</c:v>
                </c:pt>
                <c:pt idx="149">
                  <c:v>1.7090037391111639</c:v>
                </c:pt>
                <c:pt idx="150">
                  <c:v>2.3979645731525197</c:v>
                </c:pt>
                <c:pt idx="151">
                  <c:v>2.2992415268112278</c:v>
                </c:pt>
                <c:pt idx="152">
                  <c:v>2.7329927836086059</c:v>
                </c:pt>
                <c:pt idx="153">
                  <c:v>3.4986215153405396</c:v>
                </c:pt>
                <c:pt idx="154">
                  <c:v>2.9966043222433321</c:v>
                </c:pt>
                <c:pt idx="155">
                  <c:v>4.0552514574776106</c:v>
                </c:pt>
                <c:pt idx="156">
                  <c:v>5.9793006159589579</c:v>
                </c:pt>
                <c:pt idx="157">
                  <c:v>3.5458825481634983</c:v>
                </c:pt>
                <c:pt idx="158">
                  <c:v>2.3265479013311596</c:v>
                </c:pt>
                <c:pt idx="159">
                  <c:v>2.6521239052226537</c:v>
                </c:pt>
                <c:pt idx="160">
                  <c:v>3.1782967373182629</c:v>
                </c:pt>
                <c:pt idx="161">
                  <c:v>2.2498800036405822</c:v>
                </c:pt>
                <c:pt idx="162">
                  <c:v>2.6227170403550351</c:v>
                </c:pt>
                <c:pt idx="163">
                  <c:v>2.3706581986325879</c:v>
                </c:pt>
                <c:pt idx="164">
                  <c:v>2.7592489129546944</c:v>
                </c:pt>
                <c:pt idx="165">
                  <c:v>3.4954707798190086</c:v>
                </c:pt>
                <c:pt idx="166">
                  <c:v>3.1005785944538418</c:v>
                </c:pt>
                <c:pt idx="167">
                  <c:v>4.2505970598125069</c:v>
                </c:pt>
                <c:pt idx="168">
                  <c:v>2.0324792526549711</c:v>
                </c:pt>
                <c:pt idx="169">
                  <c:v>2.0366802333503453</c:v>
                </c:pt>
                <c:pt idx="170">
                  <c:v>6.2565653418536495</c:v>
                </c:pt>
                <c:pt idx="171">
                  <c:v>2.5807072334012942</c:v>
                </c:pt>
                <c:pt idx="172">
                  <c:v>1.6816973645912321</c:v>
                </c:pt>
                <c:pt idx="173">
                  <c:v>4.2653004922463165</c:v>
                </c:pt>
                <c:pt idx="174">
                  <c:v>2.6867819959594907</c:v>
                </c:pt>
                <c:pt idx="175">
                  <c:v>4.3755762354998868</c:v>
                </c:pt>
                <c:pt idx="176">
                  <c:v>2.7991582295607484</c:v>
                </c:pt>
                <c:pt idx="177">
                  <c:v>2.4410246252801047</c:v>
                </c:pt>
                <c:pt idx="178">
                  <c:v>1.9285049804444618</c:v>
                </c:pt>
                <c:pt idx="179">
                  <c:v>4.5572686505748177</c:v>
                </c:pt>
                <c:pt idx="180">
                  <c:v>4.5593691409225041</c:v>
                </c:pt>
                <c:pt idx="181">
                  <c:v>3.3704916041316286</c:v>
                </c:pt>
                <c:pt idx="182">
                  <c:v>5.683131476935082</c:v>
                </c:pt>
                <c:pt idx="183">
                  <c:v>3.3536876813501322</c:v>
                </c:pt>
                <c:pt idx="184">
                  <c:v>5.1790137934901868</c:v>
                </c:pt>
                <c:pt idx="185">
                  <c:v>3.093226878236937</c:v>
                </c:pt>
                <c:pt idx="186">
                  <c:v>3.1152820268876509</c:v>
                </c:pt>
                <c:pt idx="187">
                  <c:v>4.1193164130820659</c:v>
                </c:pt>
                <c:pt idx="188">
                  <c:v>2.8264646040806798</c:v>
                </c:pt>
                <c:pt idx="189">
                  <c:v>3.3463359651332278</c:v>
                </c:pt>
                <c:pt idx="190">
                  <c:v>2.5681042913151715</c:v>
                </c:pt>
                <c:pt idx="191">
                  <c:v>3.0008053029387058</c:v>
                </c:pt>
                <c:pt idx="192">
                  <c:v>3.9071668879656727</c:v>
                </c:pt>
                <c:pt idx="193">
                  <c:v>2.5460491426644576</c:v>
                </c:pt>
                <c:pt idx="194">
                  <c:v>2.6615761117872454</c:v>
                </c:pt>
                <c:pt idx="195">
                  <c:v>1.7142549649803818</c:v>
                </c:pt>
                <c:pt idx="196">
                  <c:v>2.006223123308883</c:v>
                </c:pt>
                <c:pt idx="197">
                  <c:v>5.4478765579941308</c:v>
                </c:pt>
                <c:pt idx="198">
                  <c:v>2.2855883395512619</c:v>
                </c:pt>
                <c:pt idx="199">
                  <c:v>2.3391508434172819</c:v>
                </c:pt>
                <c:pt idx="200">
                  <c:v>2.8852783338159176</c:v>
                </c:pt>
                <c:pt idx="201">
                  <c:v>2.2582819650313302</c:v>
                </c:pt>
                <c:pt idx="202">
                  <c:v>2.2855883395512619</c:v>
                </c:pt>
                <c:pt idx="203">
                  <c:v>2.6426716986580621</c:v>
                </c:pt>
                <c:pt idx="204">
                  <c:v>3.0764229554554405</c:v>
                </c:pt>
                <c:pt idx="205">
                  <c:v>2.6500234148749668</c:v>
                </c:pt>
                <c:pt idx="206">
                  <c:v>3.7128715308046196</c:v>
                </c:pt>
                <c:pt idx="207">
                  <c:v>4.9878691718506643</c:v>
                </c:pt>
                <c:pt idx="208">
                  <c:v>3.4692146504729204</c:v>
                </c:pt>
                <c:pt idx="209">
                  <c:v>2.2603824553790175</c:v>
                </c:pt>
                <c:pt idx="210">
                  <c:v>4.0773066061283236</c:v>
                </c:pt>
                <c:pt idx="211">
                  <c:v>3.6393543686355723</c:v>
                </c:pt>
                <c:pt idx="212">
                  <c:v>5.9961045387404539</c:v>
                </c:pt>
                <c:pt idx="213">
                  <c:v>2.3139449592450374</c:v>
                </c:pt>
                <c:pt idx="214">
                  <c:v>3.8788102682718972</c:v>
                </c:pt>
                <c:pt idx="215">
                  <c:v>2.2750858878128266</c:v>
                </c:pt>
                <c:pt idx="216">
                  <c:v>3.8767097779242099</c:v>
                </c:pt>
                <c:pt idx="217">
                  <c:v>2.1375037700393245</c:v>
                </c:pt>
                <c:pt idx="218">
                  <c:v>1.7331593781095651</c:v>
                </c:pt>
                <c:pt idx="219">
                  <c:v>4.0857085675190721</c:v>
                </c:pt>
                <c:pt idx="220">
                  <c:v>2.1973677449484055</c:v>
                </c:pt>
                <c:pt idx="221">
                  <c:v>2.3296986368526902</c:v>
                </c:pt>
                <c:pt idx="222">
                  <c:v>1.8213799727124218</c:v>
                </c:pt>
                <c:pt idx="223">
                  <c:v>2.5985614013566338</c:v>
                </c:pt>
                <c:pt idx="224">
                  <c:v>2.3296986368526902</c:v>
                </c:pt>
                <c:pt idx="225">
                  <c:v>2.6290185113980962</c:v>
                </c:pt>
                <c:pt idx="226">
                  <c:v>1.9799669939627949</c:v>
                </c:pt>
                <c:pt idx="227">
                  <c:v>3.0680209940646921</c:v>
                </c:pt>
                <c:pt idx="228">
                  <c:v>2.3149952044188806</c:v>
                </c:pt>
                <c:pt idx="229">
                  <c:v>3.2434119380965618</c:v>
                </c:pt>
                <c:pt idx="230">
                  <c:v>3.4419082759529891</c:v>
                </c:pt>
                <c:pt idx="231">
                  <c:v>2.5681042913151715</c:v>
                </c:pt>
                <c:pt idx="232">
                  <c:v>2.1396042603870113</c:v>
                </c:pt>
                <c:pt idx="233">
                  <c:v>2.0513836657841549</c:v>
                </c:pt>
                <c:pt idx="234">
                  <c:v>2.551300368533675</c:v>
                </c:pt>
                <c:pt idx="235">
                  <c:v>1.977866503615108</c:v>
                </c:pt>
                <c:pt idx="236">
                  <c:v>2.2435785325975206</c:v>
                </c:pt>
                <c:pt idx="237">
                  <c:v>4.3682245192829816</c:v>
                </c:pt>
                <c:pt idx="238">
                  <c:v>4.6832980714360408</c:v>
                </c:pt>
                <c:pt idx="239">
                  <c:v>3.969131353222441</c:v>
                </c:pt>
                <c:pt idx="240">
                  <c:v>3.7748359960613875</c:v>
                </c:pt>
                <c:pt idx="241">
                  <c:v>3.3011754226579559</c:v>
                </c:pt>
                <c:pt idx="242">
                  <c:v>2.7918065133438437</c:v>
                </c:pt>
                <c:pt idx="243">
                  <c:v>2.8926300500328224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4-42D1-BFE1-D3643E5A871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tips!$A$2:$A$245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tips!$L$2:$L$245</c:f>
              <c:numCache>
                <c:formatCode>General</c:formatCode>
                <c:ptCount val="244"/>
                <c:pt idx="0">
                  <c:v>2.5690134106874418</c:v>
                </c:pt>
                <c:pt idx="1">
                  <c:v>1.8177381342591317</c:v>
                </c:pt>
                <c:pt idx="2">
                  <c:v>2.9962068057505324</c:v>
                </c:pt>
                <c:pt idx="3">
                  <c:v>3.2660424104809938</c:v>
                </c:pt>
                <c:pt idx="4">
                  <c:v>3.3558345073023563</c:v>
                </c:pt>
                <c:pt idx="5">
                  <c:v>3.4242736695920399</c:v>
                </c:pt>
                <c:pt idx="6">
                  <c:v>1.6356951870774263</c:v>
                </c:pt>
                <c:pt idx="7">
                  <c:v>3.5779812937393203</c:v>
                </c:pt>
                <c:pt idx="8">
                  <c:v>2.3532482270566852</c:v>
                </c:pt>
                <c:pt idx="9">
                  <c:v>2.324132926439527</c:v>
                </c:pt>
                <c:pt idx="10">
                  <c:v>1.8096468356547741</c:v>
                </c:pt>
                <c:pt idx="11">
                  <c:v>4.3643169624108431</c:v>
                </c:pt>
                <c:pt idx="12">
                  <c:v>2.3956645285981519</c:v>
                </c:pt>
                <c:pt idx="13">
                  <c:v>2.7249697341896302</c:v>
                </c:pt>
                <c:pt idx="14">
                  <c:v>2.3297377693114214</c:v>
                </c:pt>
                <c:pt idx="15">
                  <c:v>3.0546922259868343</c:v>
                </c:pt>
                <c:pt idx="16">
                  <c:v>1.8165823916701564</c:v>
                </c:pt>
                <c:pt idx="17">
                  <c:v>2.4921209638786981</c:v>
                </c:pt>
                <c:pt idx="18">
                  <c:v>2.5668258637112773</c:v>
                </c:pt>
                <c:pt idx="19">
                  <c:v>2.959004947785798</c:v>
                </c:pt>
                <c:pt idx="20">
                  <c:v>2.670092928695559</c:v>
                </c:pt>
                <c:pt idx="21">
                  <c:v>2.9215953430377697</c:v>
                </c:pt>
                <c:pt idx="22">
                  <c:v>2.4345818341982968</c:v>
                </c:pt>
                <c:pt idx="23">
                  <c:v>4.7474798968907796</c:v>
                </c:pt>
                <c:pt idx="24">
                  <c:v>2.8724393021166117</c:v>
                </c:pt>
                <c:pt idx="25">
                  <c:v>2.6582043112327707</c:v>
                </c:pt>
                <c:pt idx="26">
                  <c:v>2.1650370225528892</c:v>
                </c:pt>
                <c:pt idx="27">
                  <c:v>2.0876663679443803</c:v>
                </c:pt>
                <c:pt idx="28">
                  <c:v>3.0669409327567867</c:v>
                </c:pt>
                <c:pt idx="29">
                  <c:v>2.8545710515641156</c:v>
                </c:pt>
                <c:pt idx="30">
                  <c:v>1.7262793051382708</c:v>
                </c:pt>
                <c:pt idx="31">
                  <c:v>2.716388349184935</c:v>
                </c:pt>
                <c:pt idx="32">
                  <c:v>2.3554847673173396</c:v>
                </c:pt>
                <c:pt idx="33">
                  <c:v>2.9631487020671856</c:v>
                </c:pt>
                <c:pt idx="34">
                  <c:v>2.6549587767526894</c:v>
                </c:pt>
                <c:pt idx="35">
                  <c:v>3.3036573342495088</c:v>
                </c:pt>
                <c:pt idx="36">
                  <c:v>2.4943270560821573</c:v>
                </c:pt>
                <c:pt idx="37">
                  <c:v>2.5624490785262366</c:v>
                </c:pt>
                <c:pt idx="38">
                  <c:v>2.7527895794306225</c:v>
                </c:pt>
                <c:pt idx="39">
                  <c:v>3.9934259802949157</c:v>
                </c:pt>
                <c:pt idx="40">
                  <c:v>2.4645009035377208</c:v>
                </c:pt>
                <c:pt idx="41">
                  <c:v>2.6202557747566653</c:v>
                </c:pt>
                <c:pt idx="42">
                  <c:v>2.2295834804290546</c:v>
                </c:pt>
                <c:pt idx="43">
                  <c:v>1.7413503267822605</c:v>
                </c:pt>
                <c:pt idx="44">
                  <c:v>3.9118729071450633</c:v>
                </c:pt>
                <c:pt idx="45">
                  <c:v>2.7099457351943106</c:v>
                </c:pt>
                <c:pt idx="46">
                  <c:v>3.1207801627891785</c:v>
                </c:pt>
                <c:pt idx="47">
                  <c:v>4.0989318882659758</c:v>
                </c:pt>
                <c:pt idx="48">
                  <c:v>3.737299328450931</c:v>
                </c:pt>
                <c:pt idx="49">
                  <c:v>2.6830412798244545</c:v>
                </c:pt>
                <c:pt idx="50">
                  <c:v>2.070549351000265</c:v>
                </c:pt>
                <c:pt idx="51">
                  <c:v>1.8119588966896485</c:v>
                </c:pt>
                <c:pt idx="52">
                  <c:v>4.3226906487098899</c:v>
                </c:pt>
                <c:pt idx="53">
                  <c:v>1.7714682981841012</c:v>
                </c:pt>
                <c:pt idx="54">
                  <c:v>3.4505375026693859</c:v>
                </c:pt>
                <c:pt idx="55">
                  <c:v>2.837710960253041</c:v>
                </c:pt>
                <c:pt idx="56">
                  <c:v>4.6178966776607551</c:v>
                </c:pt>
                <c:pt idx="57">
                  <c:v>3.5327752576819522</c:v>
                </c:pt>
                <c:pt idx="58">
                  <c:v>1.9215282475103728</c:v>
                </c:pt>
                <c:pt idx="59">
                  <c:v>5.5567886840804173</c:v>
                </c:pt>
                <c:pt idx="60">
                  <c:v>2.9215953430377697</c:v>
                </c:pt>
                <c:pt idx="61">
                  <c:v>2.2148886068231421</c:v>
                </c:pt>
                <c:pt idx="62">
                  <c:v>1.8962003707901196</c:v>
                </c:pt>
                <c:pt idx="63">
                  <c:v>2.7099457351943106</c:v>
                </c:pt>
                <c:pt idx="64">
                  <c:v>2.6343722843812762</c:v>
                </c:pt>
                <c:pt idx="65">
                  <c:v>2.899676329431232</c:v>
                </c:pt>
                <c:pt idx="66">
                  <c:v>2.5097549007764202</c:v>
                </c:pt>
                <c:pt idx="67">
                  <c:v>0.96782216673795463</c:v>
                </c:pt>
                <c:pt idx="68">
                  <c:v>2.9153400618630938</c:v>
                </c:pt>
                <c:pt idx="69">
                  <c:v>2.3498925778211159</c:v>
                </c:pt>
                <c:pt idx="70">
                  <c:v>2.0110805112836427</c:v>
                </c:pt>
                <c:pt idx="71">
                  <c:v>2.5777579358369769</c:v>
                </c:pt>
                <c:pt idx="72">
                  <c:v>3.5760612367542155</c:v>
                </c:pt>
                <c:pt idx="73">
                  <c:v>3.4232995498668108</c:v>
                </c:pt>
                <c:pt idx="74">
                  <c:v>2.3185253871735023</c:v>
                </c:pt>
                <c:pt idx="75">
                  <c:v>1.8373776318924337</c:v>
                </c:pt>
                <c:pt idx="76">
                  <c:v>2.670092928695559</c:v>
                </c:pt>
                <c:pt idx="77">
                  <c:v>3.6086604756614626</c:v>
                </c:pt>
                <c:pt idx="78">
                  <c:v>3.1742098029757613</c:v>
                </c:pt>
                <c:pt idx="79">
                  <c:v>2.6017581937863925</c:v>
                </c:pt>
                <c:pt idx="80">
                  <c:v>2.8324336551896847</c:v>
                </c:pt>
                <c:pt idx="81">
                  <c:v>2.5328474331185595</c:v>
                </c:pt>
                <c:pt idx="82">
                  <c:v>1.7865148942448874</c:v>
                </c:pt>
                <c:pt idx="83">
                  <c:v>4.1250102080519238</c:v>
                </c:pt>
                <c:pt idx="84">
                  <c:v>2.4578601452045703</c:v>
                </c:pt>
                <c:pt idx="85">
                  <c:v>4.3245416165967772</c:v>
                </c:pt>
                <c:pt idx="86">
                  <c:v>2.1263993242888506</c:v>
                </c:pt>
                <c:pt idx="87">
                  <c:v>2.7088714197154249</c:v>
                </c:pt>
                <c:pt idx="88">
                  <c:v>3.3676040874186541</c:v>
                </c:pt>
                <c:pt idx="89">
                  <c:v>3.0116469183189687</c:v>
                </c:pt>
                <c:pt idx="90">
                  <c:v>3.777088707418045</c:v>
                </c:pt>
                <c:pt idx="91">
                  <c:v>3.1470409374543737</c:v>
                </c:pt>
                <c:pt idx="92">
                  <c:v>1.282892852146402</c:v>
                </c:pt>
                <c:pt idx="93">
                  <c:v>2.495429904929404</c:v>
                </c:pt>
                <c:pt idx="94">
                  <c:v>3.1732053704483132</c:v>
                </c:pt>
                <c:pt idx="95">
                  <c:v>4.8163110607083981</c:v>
                </c:pt>
                <c:pt idx="96">
                  <c:v>3.6163182771350502</c:v>
                </c:pt>
                <c:pt idx="97">
                  <c:v>2.0122259754742382</c:v>
                </c:pt>
                <c:pt idx="98">
                  <c:v>2.9962068057505324</c:v>
                </c:pt>
                <c:pt idx="99">
                  <c:v>2.0614132513873265</c:v>
                </c:pt>
                <c:pt idx="100">
                  <c:v>1.9341811392765231</c:v>
                </c:pt>
                <c:pt idx="101">
                  <c:v>2.3912075189626458</c:v>
                </c:pt>
                <c:pt idx="102">
                  <c:v>5.194410744063604</c:v>
                </c:pt>
                <c:pt idx="103">
                  <c:v>3.1399803032138358</c:v>
                </c:pt>
                <c:pt idx="104">
                  <c:v>2.98692567590364</c:v>
                </c:pt>
                <c:pt idx="105">
                  <c:v>2.3889783102282061</c:v>
                </c:pt>
                <c:pt idx="106">
                  <c:v>2.9424042415210883</c:v>
                </c:pt>
                <c:pt idx="107">
                  <c:v>3.4164778924058239</c:v>
                </c:pt>
                <c:pt idx="108">
                  <c:v>2.704572599564492</c:v>
                </c:pt>
                <c:pt idx="109">
                  <c:v>2.271318237839409</c:v>
                </c:pt>
                <c:pt idx="110">
                  <c:v>2.2363603254013817</c:v>
                </c:pt>
                <c:pt idx="111">
                  <c:v>1.4584895451456041</c:v>
                </c:pt>
                <c:pt idx="112">
                  <c:v>4.6234161105693348</c:v>
                </c:pt>
                <c:pt idx="113">
                  <c:v>3.2927868947451686</c:v>
                </c:pt>
                <c:pt idx="114">
                  <c:v>3.465098026426392</c:v>
                </c:pt>
                <c:pt idx="115">
                  <c:v>2.6039365702602417</c:v>
                </c:pt>
                <c:pt idx="116">
                  <c:v>3.8676819259590842</c:v>
                </c:pt>
                <c:pt idx="117">
                  <c:v>1.8535396014234335</c:v>
                </c:pt>
                <c:pt idx="118">
                  <c:v>2.0579859721834537</c:v>
                </c:pt>
                <c:pt idx="119">
                  <c:v>3.3056322210870857</c:v>
                </c:pt>
                <c:pt idx="120">
                  <c:v>1.9732417353865008</c:v>
                </c:pt>
                <c:pt idx="121">
                  <c:v>2.170710682654073</c:v>
                </c:pt>
                <c:pt idx="122">
                  <c:v>2.2656862909348661</c:v>
                </c:pt>
                <c:pt idx="123">
                  <c:v>2.4545380556202256</c:v>
                </c:pt>
                <c:pt idx="124">
                  <c:v>2.0636977291129788</c:v>
                </c:pt>
                <c:pt idx="125">
                  <c:v>3.8554409607843301</c:v>
                </c:pt>
                <c:pt idx="126">
                  <c:v>1.6066080483041421</c:v>
                </c:pt>
                <c:pt idx="127">
                  <c:v>2.2949447130907643</c:v>
                </c:pt>
                <c:pt idx="128">
                  <c:v>1.9376306238662728</c:v>
                </c:pt>
                <c:pt idx="129">
                  <c:v>3.1802334873608329</c:v>
                </c:pt>
                <c:pt idx="130">
                  <c:v>2.7943175173274604</c:v>
                </c:pt>
                <c:pt idx="131">
                  <c:v>2.919510897014765</c:v>
                </c:pt>
                <c:pt idx="132">
                  <c:v>1.913472540773391</c:v>
                </c:pt>
                <c:pt idx="133">
                  <c:v>2.0385521239548798</c:v>
                </c:pt>
                <c:pt idx="134">
                  <c:v>2.7067223211136917</c:v>
                </c:pt>
                <c:pt idx="135">
                  <c:v>1.6054440502922356</c:v>
                </c:pt>
                <c:pt idx="136">
                  <c:v>1.8165823916701564</c:v>
                </c:pt>
                <c:pt idx="137">
                  <c:v>2.2532872420384624</c:v>
                </c:pt>
                <c:pt idx="138">
                  <c:v>2.4600742391292862</c:v>
                </c:pt>
                <c:pt idx="139">
                  <c:v>2.1411840961514756</c:v>
                </c:pt>
                <c:pt idx="140">
                  <c:v>2.6213425475331977</c:v>
                </c:pt>
                <c:pt idx="141">
                  <c:v>4.2754609969656387</c:v>
                </c:pt>
                <c:pt idx="142">
                  <c:v>4.9098277663553027</c:v>
                </c:pt>
                <c:pt idx="143">
                  <c:v>3.5942892880254744</c:v>
                </c:pt>
                <c:pt idx="144">
                  <c:v>2.5075525170848194</c:v>
                </c:pt>
                <c:pt idx="145">
                  <c:v>1.5868148426079598</c:v>
                </c:pt>
                <c:pt idx="146">
                  <c:v>2.7474479200724589</c:v>
                </c:pt>
                <c:pt idx="147">
                  <c:v>1.9938902399907148</c:v>
                </c:pt>
                <c:pt idx="148">
                  <c:v>1.7529380089951583</c:v>
                </c:pt>
                <c:pt idx="149">
                  <c:v>1.4888582223496996</c:v>
                </c:pt>
                <c:pt idx="150">
                  <c:v>2.2442622725883719</c:v>
                </c:pt>
                <c:pt idx="151">
                  <c:v>2.1377734769505121</c:v>
                </c:pt>
                <c:pt idx="152">
                  <c:v>2.5984895401077424</c:v>
                </c:pt>
                <c:pt idx="153">
                  <c:v>3.3519077754780202</c:v>
                </c:pt>
                <c:pt idx="154">
                  <c:v>2.8671888127088381</c:v>
                </c:pt>
                <c:pt idx="155">
                  <c:v>3.8601499719985761</c:v>
                </c:pt>
                <c:pt idx="156">
                  <c:v>5.5476704238928614</c:v>
                </c:pt>
                <c:pt idx="157">
                  <c:v>3.395982885692113</c:v>
                </c:pt>
                <c:pt idx="158">
                  <c:v>2.1673067486061477</c:v>
                </c:pt>
                <c:pt idx="159">
                  <c:v>2.5141580633865876</c:v>
                </c:pt>
                <c:pt idx="160">
                  <c:v>3.0465141738391877</c:v>
                </c:pt>
                <c:pt idx="161">
                  <c:v>2.0842443539153166</c:v>
                </c:pt>
                <c:pt idx="162">
                  <c:v>2.4832913569530572</c:v>
                </c:pt>
                <c:pt idx="163">
                  <c:v>2.2148886068231421</c:v>
                </c:pt>
                <c:pt idx="164">
                  <c:v>2.6256881627850022</c:v>
                </c:pt>
                <c:pt idx="165">
                  <c:v>3.348961555194184</c:v>
                </c:pt>
                <c:pt idx="166">
                  <c:v>2.9703941084887204</c:v>
                </c:pt>
                <c:pt idx="167">
                  <c:v>4.0345603280232289</c:v>
                </c:pt>
                <c:pt idx="168">
                  <c:v>1.8466143591076709</c:v>
                </c:pt>
                <c:pt idx="169">
                  <c:v>1.8512314081381194</c:v>
                </c:pt>
                <c:pt idx="170">
                  <c:v>5.7882574532837365</c:v>
                </c:pt>
                <c:pt idx="171">
                  <c:v>2.4390200342905994</c:v>
                </c:pt>
                <c:pt idx="172">
                  <c:v>1.4584895451456041</c:v>
                </c:pt>
                <c:pt idx="173">
                  <c:v>4.0476341020207309</c:v>
                </c:pt>
                <c:pt idx="174">
                  <c:v>2.5504013562024794</c:v>
                </c:pt>
                <c:pt idx="175">
                  <c:v>4.1454837887165006</c:v>
                </c:pt>
                <c:pt idx="176">
                  <c:v>2.6668524027115326</c:v>
                </c:pt>
                <c:pt idx="177">
                  <c:v>2.2904479199569585</c:v>
                </c:pt>
                <c:pt idx="178">
                  <c:v>1.7320767836399593</c:v>
                </c:pt>
                <c:pt idx="179">
                  <c:v>4.3060280112846527</c:v>
                </c:pt>
                <c:pt idx="180">
                  <c:v>4.3078797675718725</c:v>
                </c:pt>
                <c:pt idx="181">
                  <c:v>3.2312373673745127</c:v>
                </c:pt>
                <c:pt idx="182">
                  <c:v>5.2903377582389304</c:v>
                </c:pt>
                <c:pt idx="183">
                  <c:v>3.2152736273276168</c:v>
                </c:pt>
                <c:pt idx="184">
                  <c:v>4.8511626579793941</c:v>
                </c:pt>
                <c:pt idx="185">
                  <c:v>2.9631487020671856</c:v>
                </c:pt>
                <c:pt idx="186">
                  <c:v>2.9848614580136008</c:v>
                </c:pt>
                <c:pt idx="187">
                  <c:v>3.917507262736708</c:v>
                </c:pt>
                <c:pt idx="188">
                  <c:v>2.6948911625749616</c:v>
                </c:pt>
                <c:pt idx="189">
                  <c:v>3.2082788268688094</c:v>
                </c:pt>
                <c:pt idx="190">
                  <c:v>2.4256995255339744</c:v>
                </c:pt>
                <c:pt idx="191">
                  <c:v>2.8713895294771699</c:v>
                </c:pt>
                <c:pt idx="192">
                  <c:v>3.7268613864168398</c:v>
                </c:pt>
                <c:pt idx="193">
                  <c:v>2.4023465046903771</c:v>
                </c:pt>
                <c:pt idx="194">
                  <c:v>2.5240573130586084</c:v>
                </c:pt>
                <c:pt idx="195">
                  <c:v>1.4946958204839482</c:v>
                </c:pt>
                <c:pt idx="196">
                  <c:v>1.8177381342591317</c:v>
                </c:pt>
                <c:pt idx="197">
                  <c:v>5.085606209902342</c:v>
                </c:pt>
                <c:pt idx="198">
                  <c:v>2.1229854658449105</c:v>
                </c:pt>
                <c:pt idx="199">
                  <c:v>2.1809177334134202</c:v>
                </c:pt>
                <c:pt idx="200">
                  <c:v>2.7549251305724285</c:v>
                </c:pt>
                <c:pt idx="201">
                  <c:v>2.0933681639718187</c:v>
                </c:pt>
                <c:pt idx="202">
                  <c:v>2.1229854658449105</c:v>
                </c:pt>
                <c:pt idx="203">
                  <c:v>2.5042479418844112</c:v>
                </c:pt>
                <c:pt idx="204">
                  <c:v>2.9465582776404724</c:v>
                </c:pt>
                <c:pt idx="205">
                  <c:v>2.5119567499363784</c:v>
                </c:pt>
                <c:pt idx="206">
                  <c:v>3.5501094192825637</c:v>
                </c:pt>
                <c:pt idx="207">
                  <c:v>4.6840981356618645</c:v>
                </c:pt>
                <c:pt idx="208">
                  <c:v>3.3243700892734287</c:v>
                </c:pt>
                <c:pt idx="209">
                  <c:v>2.0956483331533788</c:v>
                </c:pt>
                <c:pt idx="210">
                  <c:v>3.879914975921928</c:v>
                </c:pt>
                <c:pt idx="211">
                  <c:v>3.482542775545713</c:v>
                </c:pt>
                <c:pt idx="212">
                  <c:v>5.5622594315379201</c:v>
                </c:pt>
                <c:pt idx="213">
                  <c:v>2.1536831936085044</c:v>
                </c:pt>
                <c:pt idx="214">
                  <c:v>3.701209854807928</c:v>
                </c:pt>
                <c:pt idx="215">
                  <c:v>2.1116006285427544</c:v>
                </c:pt>
                <c:pt idx="216">
                  <c:v>3.6993079418523154</c:v>
                </c:pt>
                <c:pt idx="217">
                  <c:v>1.9617610572376509</c:v>
                </c:pt>
                <c:pt idx="218">
                  <c:v>1.5157042317950165</c:v>
                </c:pt>
                <c:pt idx="219">
                  <c:v>3.8874391461402413</c:v>
                </c:pt>
                <c:pt idx="220">
                  <c:v>2.027110607165334</c:v>
                </c:pt>
                <c:pt idx="221">
                  <c:v>2.170710682654073</c:v>
                </c:pt>
                <c:pt idx="222">
                  <c:v>1.6135912171406781</c:v>
                </c:pt>
                <c:pt idx="223">
                  <c:v>2.4578601452045703</c:v>
                </c:pt>
                <c:pt idx="224">
                  <c:v>2.170710682654073</c:v>
                </c:pt>
                <c:pt idx="225">
                  <c:v>2.4899143466622178</c:v>
                </c:pt>
                <c:pt idx="226">
                  <c:v>1.7888290051608067</c:v>
                </c:pt>
                <c:pt idx="227">
                  <c:v>2.9382476275848095</c:v>
                </c:pt>
                <c:pt idx="228">
                  <c:v>2.1548189641258757</c:v>
                </c:pt>
                <c:pt idx="229">
                  <c:v>3.1096402761933826</c:v>
                </c:pt>
                <c:pt idx="230">
                  <c:v>3.2987180270534608</c:v>
                </c:pt>
                <c:pt idx="231">
                  <c:v>2.4256995255339744</c:v>
                </c:pt>
                <c:pt idx="232">
                  <c:v>1.9640577158736376</c:v>
                </c:pt>
                <c:pt idx="233">
                  <c:v>1.8673840768552672</c:v>
                </c:pt>
                <c:pt idx="234">
                  <c:v>2.4079115530951101</c:v>
                </c:pt>
                <c:pt idx="235">
                  <c:v>1.7865148942448874</c:v>
                </c:pt>
                <c:pt idx="236">
                  <c:v>2.0773982349829403</c:v>
                </c:pt>
                <c:pt idx="237">
                  <c:v>4.1389710099222219</c:v>
                </c:pt>
                <c:pt idx="238">
                  <c:v>4.4169850381676978</c:v>
                </c:pt>
                <c:pt idx="239">
                  <c:v>3.7827648207961939</c:v>
                </c:pt>
                <c:pt idx="240">
                  <c:v>3.6067452880074171</c:v>
                </c:pt>
                <c:pt idx="241">
                  <c:v>3.1651648951475755</c:v>
                </c:pt>
                <c:pt idx="242">
                  <c:v>2.6592858535064465</c:v>
                </c:pt>
                <c:pt idx="243">
                  <c:v>2.7623945434699397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4-42D1-BFE1-D3643E5A871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tips!$A$2:$A$245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tips!$M$2:$M$245</c:f>
              <c:numCache>
                <c:formatCode>General</c:formatCode>
                <c:ptCount val="244"/>
                <c:pt idx="0">
                  <c:v>2.840258917142219</c:v>
                </c:pt>
                <c:pt idx="1">
                  <c:v>2.1947081123586343</c:v>
                </c:pt>
                <c:pt idx="2">
                  <c:v>3.2574626418493273</c:v>
                </c:pt>
                <c:pt idx="3">
                  <c:v>3.5484579599513104</c:v>
                </c:pt>
                <c:pt idx="4">
                  <c:v>3.6498104847694703</c:v>
                </c:pt>
                <c:pt idx="5">
                  <c:v>3.7284056468178814</c:v>
                </c:pt>
                <c:pt idx="6">
                  <c:v>2.0469740749534715</c:v>
                </c:pt>
                <c:pt idx="7">
                  <c:v>3.9086759879528437</c:v>
                </c:pt>
                <c:pt idx="8">
                  <c:v>2.6464284829739988</c:v>
                </c:pt>
                <c:pt idx="9">
                  <c:v>2.6209310345512935</c:v>
                </c:pt>
                <c:pt idx="10">
                  <c:v>2.1880959785291823</c:v>
                </c:pt>
                <c:pt idx="11">
                  <c:v>4.8825512306430756</c:v>
                </c:pt>
                <c:pt idx="12">
                  <c:v>2.683830814644641</c:v>
                </c:pt>
                <c:pt idx="13">
                  <c:v>2.9867732037069676</c:v>
                </c:pt>
                <c:pt idx="14">
                  <c:v>2.6258286434178348</c:v>
                </c:pt>
                <c:pt idx="15">
                  <c:v>3.3187051714311875</c:v>
                </c:pt>
                <c:pt idx="16">
                  <c:v>2.1937633645999224</c:v>
                </c:pt>
                <c:pt idx="17">
                  <c:v>2.7701170396128689</c:v>
                </c:pt>
                <c:pt idx="18">
                  <c:v>2.8382454834230098</c:v>
                </c:pt>
                <c:pt idx="19">
                  <c:v>3.2190468472973266</c:v>
                </c:pt>
                <c:pt idx="20">
                  <c:v>2.934525001468999</c:v>
                </c:pt>
                <c:pt idx="21">
                  <c:v>3.1808387995286216</c:v>
                </c:pt>
                <c:pt idx="22">
                  <c:v>2.7184306712135431</c:v>
                </c:pt>
                <c:pt idx="23">
                  <c:v>5.373192280800958</c:v>
                </c:pt>
                <c:pt idx="24">
                  <c:v>3.1312717941084873</c:v>
                </c:pt>
                <c:pt idx="25">
                  <c:v>2.9233082251072293</c:v>
                </c:pt>
                <c:pt idx="26">
                  <c:v>2.4838577994140563</c:v>
                </c:pt>
                <c:pt idx="27">
                  <c:v>2.4183951103798451</c:v>
                </c:pt>
                <c:pt idx="28">
                  <c:v>3.3316623488334796</c:v>
                </c:pt>
                <c:pt idx="29">
                  <c:v>3.1134317087503032</c:v>
                </c:pt>
                <c:pt idx="30">
                  <c:v>2.1202282040122178</c:v>
                </c:pt>
                <c:pt idx="31">
                  <c:v>2.9785506659301668</c:v>
                </c:pt>
                <c:pt idx="32">
                  <c:v>2.6483929234087191</c:v>
                </c:pt>
                <c:pt idx="33">
                  <c:v>3.2233050544066884</c:v>
                </c:pt>
                <c:pt idx="34">
                  <c:v>2.9202522885442495</c:v>
                </c:pt>
                <c:pt idx="35">
                  <c:v>3.5906616693949034</c:v>
                </c:pt>
                <c:pt idx="36">
                  <c:v>2.7721119281047835</c:v>
                </c:pt>
                <c:pt idx="37">
                  <c:v>2.834220307217302</c:v>
                </c:pt>
                <c:pt idx="38">
                  <c:v>3.0135661075058389</c:v>
                </c:pt>
                <c:pt idx="39">
                  <c:v>4.4153465640318661</c:v>
                </c:pt>
                <c:pt idx="40">
                  <c:v>2.7452248412616691</c:v>
                </c:pt>
                <c:pt idx="41">
                  <c:v>2.8877395994142878</c:v>
                </c:pt>
                <c:pt idx="42">
                  <c:v>2.5390392913560529</c:v>
                </c:pt>
                <c:pt idx="43">
                  <c:v>2.1324635568881591</c:v>
                </c:pt>
                <c:pt idx="44">
                  <c:v>4.314156976932944</c:v>
                </c:pt>
                <c:pt idx="45">
                  <c:v>2.9723903378346681</c:v>
                </c:pt>
                <c:pt idx="46">
                  <c:v>3.3891491072285023</c:v>
                </c:pt>
                <c:pt idx="47">
                  <c:v>4.5471960653494436</c:v>
                </c:pt>
                <c:pt idx="48">
                  <c:v>4.1001398413049719</c:v>
                </c:pt>
                <c:pt idx="49">
                  <c:v>2.946782534512348</c:v>
                </c:pt>
                <c:pt idx="50">
                  <c:v>2.4040047721086539</c:v>
                </c:pt>
                <c:pt idx="51">
                  <c:v>2.1899848981896817</c:v>
                </c:pt>
                <c:pt idx="52">
                  <c:v>4.8296554786981121</c:v>
                </c:pt>
                <c:pt idx="53">
                  <c:v>2.1569583345261822</c:v>
                </c:pt>
                <c:pt idx="54">
                  <c:v>3.7588550531280855</c:v>
                </c:pt>
                <c:pt idx="55">
                  <c:v>3.0966839544983848</c:v>
                </c:pt>
                <c:pt idx="56">
                  <c:v>5.2066063610071049</c:v>
                </c:pt>
                <c:pt idx="57">
                  <c:v>3.8551589776689195</c:v>
                </c:pt>
                <c:pt idx="58">
                  <c:v>2.2799621303992281</c:v>
                </c:pt>
                <c:pt idx="59">
                  <c:v>6.4228174513143683</c:v>
                </c:pt>
                <c:pt idx="60">
                  <c:v>3.1808387995286216</c:v>
                </c:pt>
                <c:pt idx="61">
                  <c:v>2.5264277904420336</c:v>
                </c:pt>
                <c:pt idx="62">
                  <c:v>2.2590792194703666</c:v>
                </c:pt>
                <c:pt idx="63">
                  <c:v>2.9723903378346681</c:v>
                </c:pt>
                <c:pt idx="64">
                  <c:v>2.9009294643096086</c:v>
                </c:pt>
                <c:pt idx="65">
                  <c:v>3.1586475158337306</c:v>
                </c:pt>
                <c:pt idx="66">
                  <c:v>2.7860909482781397</c:v>
                </c:pt>
                <c:pt idx="67">
                  <c:v>1.5175675971113187</c:v>
                </c:pt>
                <c:pt idx="68">
                  <c:v>3.1744911386171752</c:v>
                </c:pt>
                <c:pt idx="69">
                  <c:v>2.643482661166507</c:v>
                </c:pt>
                <c:pt idx="70">
                  <c:v>2.3542481137455491</c:v>
                </c:pt>
                <c:pt idx="71">
                  <c:v>2.8483183147741808</c:v>
                </c:pt>
                <c:pt idx="72">
                  <c:v>3.9063950642425738</c:v>
                </c:pt>
                <c:pt idx="73">
                  <c:v>3.7272792761954232</c:v>
                </c:pt>
                <c:pt idx="74">
                  <c:v>2.6160361220788833</c:v>
                </c:pt>
                <c:pt idx="75">
                  <c:v>2.2107769506360126</c:v>
                </c:pt>
                <c:pt idx="76">
                  <c:v>2.934525001468999</c:v>
                </c:pt>
                <c:pt idx="77">
                  <c:v>3.9452124971566871</c:v>
                </c:pt>
                <c:pt idx="78">
                  <c:v>3.4470454554693339</c:v>
                </c:pt>
                <c:pt idx="79">
                  <c:v>2.8705288444738803</c:v>
                </c:pt>
                <c:pt idx="80">
                  <c:v>3.0914588078233063</c:v>
                </c:pt>
                <c:pt idx="81">
                  <c:v>2.8071087132374282</c:v>
                </c:pt>
                <c:pt idx="82">
                  <c:v>2.1692181129853285</c:v>
                </c:pt>
                <c:pt idx="83">
                  <c:v>4.5799314752987339</c:v>
                </c:pt>
                <c:pt idx="84">
                  <c:v>2.7392626575086974</c:v>
                </c:pt>
                <c:pt idx="85">
                  <c:v>4.8320054915065977</c:v>
                </c:pt>
                <c:pt idx="86">
                  <c:v>2.4510788258567344</c:v>
                </c:pt>
                <c:pt idx="87">
                  <c:v>2.9713641629658674</c:v>
                </c:pt>
                <c:pt idx="88">
                  <c:v>3.6632467888254179</c:v>
                </c:pt>
                <c:pt idx="89">
                  <c:v>3.2735298844961966</c:v>
                </c:pt>
                <c:pt idx="90">
                  <c:v>4.1485710569407139</c:v>
                </c:pt>
                <c:pt idx="91">
                  <c:v>3.4175010816031706</c:v>
                </c:pt>
                <c:pt idx="92">
                  <c:v>1.7654283248830034</c:v>
                </c:pt>
                <c:pt idx="93">
                  <c:v>2.7731095696052241</c:v>
                </c:pt>
                <c:pt idx="94">
                  <c:v>3.4459493976490947</c:v>
                </c:pt>
                <c:pt idx="95">
                  <c:v>5.4618978930598692</c:v>
                </c:pt>
                <c:pt idx="96">
                  <c:v>3.9543586184645965</c:v>
                </c:pt>
                <c:pt idx="97">
                  <c:v>2.355203139902641</c:v>
                </c:pt>
                <c:pt idx="98">
                  <c:v>3.2574626418493273</c:v>
                </c:pt>
                <c:pt idx="99">
                  <c:v>2.3963369489400965</c:v>
                </c:pt>
                <c:pt idx="100">
                  <c:v>2.2904146324576362</c:v>
                </c:pt>
                <c:pt idx="101">
                  <c:v>2.6798858628893987</c:v>
                </c:pt>
                <c:pt idx="102">
                  <c:v>5.9513007232994175</c:v>
                </c:pt>
                <c:pt idx="103">
                  <c:v>3.4098582834098998</c:v>
                </c:pt>
                <c:pt idx="104">
                  <c:v>3.2478393585670364</c:v>
                </c:pt>
                <c:pt idx="105">
                  <c:v>2.6779140909284638</c:v>
                </c:pt>
                <c:pt idx="106">
                  <c:v>3.2020397079990435</c:v>
                </c:pt>
                <c:pt idx="107">
                  <c:v>3.7193975012226006</c:v>
                </c:pt>
                <c:pt idx="108">
                  <c:v>2.9672610217260509</c:v>
                </c:pt>
                <c:pt idx="109">
                  <c:v>2.5750226768101201</c:v>
                </c:pt>
                <c:pt idx="110">
                  <c:v>2.544865388469848</c:v>
                </c:pt>
                <c:pt idx="111">
                  <c:v>1.90490518403686</c:v>
                </c:pt>
                <c:pt idx="112">
                  <c:v>5.2136898701846492</c:v>
                </c:pt>
                <c:pt idx="113">
                  <c:v>3.5784267150746865</c:v>
                </c:pt>
                <c:pt idx="114">
                  <c:v>3.7758018845863859</c:v>
                </c:pt>
                <c:pt idx="115">
                  <c:v>2.8725514486954049</c:v>
                </c:pt>
                <c:pt idx="116">
                  <c:v>4.2596249117776326</c:v>
                </c:pt>
                <c:pt idx="117">
                  <c:v>2.2240218459726315</c:v>
                </c:pt>
                <c:pt idx="118">
                  <c:v>2.3934627571009082</c:v>
                </c:pt>
                <c:pt idx="119">
                  <c:v>3.5928877632527012</c:v>
                </c:pt>
                <c:pt idx="120">
                  <c:v>2.3227707081690179</c:v>
                </c:pt>
                <c:pt idx="121">
                  <c:v>2.4886865910513074</c:v>
                </c:pt>
                <c:pt idx="122">
                  <c:v>2.5701521719762273</c:v>
                </c:pt>
                <c:pt idx="123">
                  <c:v>2.7362832760499809</c:v>
                </c:pt>
                <c:pt idx="124">
                  <c:v>2.398253451909818</c:v>
                </c:pt>
                <c:pt idx="125">
                  <c:v>4.2445595024324554</c:v>
                </c:pt>
                <c:pt idx="126">
                  <c:v>2.0235489550345789</c:v>
                </c:pt>
                <c:pt idx="127">
                  <c:v>2.5955064988601926</c:v>
                </c:pt>
                <c:pt idx="128">
                  <c:v>2.2932666189109474</c:v>
                </c:pt>
                <c:pt idx="129">
                  <c:v>3.4536247131703846</c:v>
                </c:pt>
                <c:pt idx="130">
                  <c:v>3.0539572931687964</c:v>
                </c:pt>
                <c:pt idx="131">
                  <c:v>3.1787222648562516</c:v>
                </c:pt>
                <c:pt idx="132">
                  <c:v>2.2733144047024014</c:v>
                </c:pt>
                <c:pt idx="133">
                  <c:v>2.3771882694188018</c:v>
                </c:pt>
                <c:pt idx="134">
                  <c:v>2.9693122808722259</c:v>
                </c:pt>
                <c:pt idx="135">
                  <c:v>2.0226124626987985</c:v>
                </c:pt>
                <c:pt idx="136">
                  <c:v>2.1937633645999224</c:v>
                </c:pt>
                <c:pt idx="137">
                  <c:v>2.5594458270480738</c:v>
                </c:pt>
                <c:pt idx="138">
                  <c:v>2.7412495442793561</c:v>
                </c:pt>
                <c:pt idx="139">
                  <c:v>2.4636004285140412</c:v>
                </c:pt>
                <c:pt idx="140">
                  <c:v>2.8887533169854418</c:v>
                </c:pt>
                <c:pt idx="141">
                  <c:v>4.7697601227103226</c:v>
                </c:pt>
                <c:pt idx="142">
                  <c:v>5.5826312028770442</c:v>
                </c:pt>
                <c:pt idx="143">
                  <c:v>3.9280763295773697</c:v>
                </c:pt>
                <c:pt idx="144">
                  <c:v>2.7840923512743658</c:v>
                </c:pt>
                <c:pt idx="145">
                  <c:v>2.0076338248200813</c:v>
                </c:pt>
                <c:pt idx="146">
                  <c:v>3.0084053151255676</c:v>
                </c:pt>
                <c:pt idx="147">
                  <c:v>2.3399310298231715</c:v>
                </c:pt>
                <c:pt idx="148">
                  <c:v>2.1418807781521321</c:v>
                </c:pt>
                <c:pt idx="149">
                  <c:v>1.9291492558726282</c:v>
                </c:pt>
                <c:pt idx="150">
                  <c:v>2.5516668737166674</c:v>
                </c:pt>
                <c:pt idx="151">
                  <c:v>2.4607095766719436</c:v>
                </c:pt>
                <c:pt idx="152">
                  <c:v>2.8674960271094694</c:v>
                </c:pt>
                <c:pt idx="153">
                  <c:v>3.6453352552030589</c:v>
                </c:pt>
                <c:pt idx="154">
                  <c:v>3.1260198317778261</c:v>
                </c:pt>
                <c:pt idx="155">
                  <c:v>4.2503529429566456</c:v>
                </c:pt>
                <c:pt idx="156">
                  <c:v>6.4109308080250544</c:v>
                </c:pt>
                <c:pt idx="157">
                  <c:v>3.6957822106348837</c:v>
                </c:pt>
                <c:pt idx="158">
                  <c:v>2.4857890540561716</c:v>
                </c:pt>
                <c:pt idx="159">
                  <c:v>2.7900897470587198</c:v>
                </c:pt>
                <c:pt idx="160">
                  <c:v>3.3100793007973381</c:v>
                </c:pt>
                <c:pt idx="161">
                  <c:v>2.4155156533658477</c:v>
                </c:pt>
                <c:pt idx="162">
                  <c:v>2.7621427237570129</c:v>
                </c:pt>
                <c:pt idx="163">
                  <c:v>2.5264277904420336</c:v>
                </c:pt>
                <c:pt idx="164">
                  <c:v>2.8928096631243867</c:v>
                </c:pt>
                <c:pt idx="165">
                  <c:v>3.6419800044438331</c:v>
                </c:pt>
                <c:pt idx="166">
                  <c:v>3.2307630804189631</c:v>
                </c:pt>
                <c:pt idx="167">
                  <c:v>4.4666337916017849</c:v>
                </c:pt>
                <c:pt idx="168">
                  <c:v>2.2183441462022713</c:v>
                </c:pt>
                <c:pt idx="169">
                  <c:v>2.222129058562571</c:v>
                </c:pt>
                <c:pt idx="170">
                  <c:v>6.7248732304235626</c:v>
                </c:pt>
                <c:pt idx="171">
                  <c:v>2.7223944325119889</c:v>
                </c:pt>
                <c:pt idx="172">
                  <c:v>1.90490518403686</c:v>
                </c:pt>
                <c:pt idx="173">
                  <c:v>4.482966882471902</c:v>
                </c:pt>
                <c:pt idx="174">
                  <c:v>2.8231626357165021</c:v>
                </c:pt>
                <c:pt idx="175">
                  <c:v>4.6056686822832731</c:v>
                </c:pt>
                <c:pt idx="176">
                  <c:v>2.9314640564099643</c:v>
                </c:pt>
                <c:pt idx="177">
                  <c:v>2.5916013306032508</c:v>
                </c:pt>
                <c:pt idx="178">
                  <c:v>2.1249331772489644</c:v>
                </c:pt>
                <c:pt idx="179">
                  <c:v>4.8085092898649826</c:v>
                </c:pt>
                <c:pt idx="180">
                  <c:v>4.8108585142731357</c:v>
                </c:pt>
                <c:pt idx="181">
                  <c:v>3.5097458408887445</c:v>
                </c:pt>
                <c:pt idx="182">
                  <c:v>6.0759251956312337</c:v>
                </c:pt>
                <c:pt idx="183">
                  <c:v>3.4921017353726476</c:v>
                </c:pt>
                <c:pt idx="184">
                  <c:v>5.5068649290009795</c:v>
                </c:pt>
                <c:pt idx="185">
                  <c:v>3.2233050544066884</c:v>
                </c:pt>
                <c:pt idx="186">
                  <c:v>3.2457025957617009</c:v>
                </c:pt>
                <c:pt idx="187">
                  <c:v>4.3211255634274233</c:v>
                </c:pt>
                <c:pt idx="188">
                  <c:v>2.9580380455863979</c:v>
                </c:pt>
                <c:pt idx="189">
                  <c:v>3.4843931033976463</c:v>
                </c:pt>
                <c:pt idx="190">
                  <c:v>2.7105090570963686</c:v>
                </c:pt>
                <c:pt idx="191">
                  <c:v>3.1302210764002418</c:v>
                </c:pt>
                <c:pt idx="192">
                  <c:v>4.087472389514506</c:v>
                </c:pt>
                <c:pt idx="193">
                  <c:v>2.689751780638538</c:v>
                </c:pt>
                <c:pt idx="194">
                  <c:v>2.7990949105158824</c:v>
                </c:pt>
                <c:pt idx="195">
                  <c:v>1.9338141094768153</c:v>
                </c:pt>
                <c:pt idx="196">
                  <c:v>2.1947081123586343</c:v>
                </c:pt>
                <c:pt idx="197">
                  <c:v>5.8101469060859197</c:v>
                </c:pt>
                <c:pt idx="198">
                  <c:v>2.4481912132576134</c:v>
                </c:pt>
                <c:pt idx="199">
                  <c:v>2.4973839534211435</c:v>
                </c:pt>
                <c:pt idx="200">
                  <c:v>3.0156315370594067</c:v>
                </c:pt>
                <c:pt idx="201">
                  <c:v>2.4231957660908416</c:v>
                </c:pt>
                <c:pt idx="202">
                  <c:v>2.4481912132576134</c:v>
                </c:pt>
                <c:pt idx="203">
                  <c:v>2.7810954554317129</c:v>
                </c:pt>
                <c:pt idx="204">
                  <c:v>3.2062876332704087</c:v>
                </c:pt>
                <c:pt idx="205">
                  <c:v>2.7880900798135553</c:v>
                </c:pt>
                <c:pt idx="206">
                  <c:v>3.8756336423266755</c:v>
                </c:pt>
                <c:pt idx="207">
                  <c:v>5.291640208039464</c:v>
                </c:pt>
                <c:pt idx="208">
                  <c:v>3.6140592116724122</c:v>
                </c:pt>
                <c:pt idx="209">
                  <c:v>2.4251165776046562</c:v>
                </c:pt>
                <c:pt idx="210">
                  <c:v>4.2746982363347197</c:v>
                </c:pt>
                <c:pt idx="211">
                  <c:v>3.7961659617254315</c:v>
                </c:pt>
                <c:pt idx="212">
                  <c:v>6.4299496459429877</c:v>
                </c:pt>
                <c:pt idx="213">
                  <c:v>2.4742067248815705</c:v>
                </c:pt>
                <c:pt idx="214">
                  <c:v>4.0564106817358665</c:v>
                </c:pt>
                <c:pt idx="215">
                  <c:v>2.4385711470828988</c:v>
                </c:pt>
                <c:pt idx="216">
                  <c:v>4.0541116139961044</c:v>
                </c:pt>
                <c:pt idx="217">
                  <c:v>2.3132464828409978</c:v>
                </c:pt>
                <c:pt idx="218">
                  <c:v>1.9506145244241138</c:v>
                </c:pt>
                <c:pt idx="219">
                  <c:v>4.2839779888979033</c:v>
                </c:pt>
                <c:pt idx="220">
                  <c:v>2.367624882731477</c:v>
                </c:pt>
                <c:pt idx="221">
                  <c:v>2.4886865910513074</c:v>
                </c:pt>
                <c:pt idx="222">
                  <c:v>2.0291687282841657</c:v>
                </c:pt>
                <c:pt idx="223">
                  <c:v>2.7392626575086974</c:v>
                </c:pt>
                <c:pt idx="224">
                  <c:v>2.4886865910513074</c:v>
                </c:pt>
                <c:pt idx="225">
                  <c:v>2.7681226761339746</c:v>
                </c:pt>
                <c:pt idx="226">
                  <c:v>2.171104982764783</c:v>
                </c:pt>
                <c:pt idx="227">
                  <c:v>3.1977943605445747</c:v>
                </c:pt>
                <c:pt idx="228">
                  <c:v>2.4751714447118855</c:v>
                </c:pt>
                <c:pt idx="229">
                  <c:v>3.377183599999741</c:v>
                </c:pt>
                <c:pt idx="230">
                  <c:v>3.5850985248525173</c:v>
                </c:pt>
                <c:pt idx="231">
                  <c:v>2.7105090570963686</c:v>
                </c:pt>
                <c:pt idx="232">
                  <c:v>2.3151508049003851</c:v>
                </c:pt>
                <c:pt idx="233">
                  <c:v>2.2353832547130423</c:v>
                </c:pt>
                <c:pt idx="234">
                  <c:v>2.69468918397224</c:v>
                </c:pt>
                <c:pt idx="235">
                  <c:v>2.1692181129853285</c:v>
                </c:pt>
                <c:pt idx="236">
                  <c:v>2.4097588302121009</c:v>
                </c:pt>
                <c:pt idx="237">
                  <c:v>4.5974780286437413</c:v>
                </c:pt>
                <c:pt idx="238">
                  <c:v>4.9496111047043838</c:v>
                </c:pt>
                <c:pt idx="239">
                  <c:v>4.1554978856486882</c:v>
                </c:pt>
                <c:pt idx="240">
                  <c:v>3.9429267041153579</c:v>
                </c:pt>
                <c:pt idx="241">
                  <c:v>3.4371859501683364</c:v>
                </c:pt>
                <c:pt idx="242">
                  <c:v>2.9243271731812408</c:v>
                </c:pt>
                <c:pt idx="243">
                  <c:v>3.022865556595705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4-42D1-BFE1-D3643E5A871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tips!$A$2:$A$245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tips!$N$2:$N$245</c:f>
              <c:numCache>
                <c:formatCode>General</c:formatCode>
                <c:ptCount val="244"/>
                <c:pt idx="0">
                  <c:v>0.68664034300457466</c:v>
                </c:pt>
                <c:pt idx="1">
                  <c:v>-1.6202156423762215E-2</c:v>
                </c:pt>
                <c:pt idx="2">
                  <c:v>1.1091831267912204</c:v>
                </c:pt>
                <c:pt idx="3">
                  <c:v>1.3888542464933238</c:v>
                </c:pt>
                <c:pt idx="4">
                  <c:v>1.4839955435397836</c:v>
                </c:pt>
                <c:pt idx="5">
                  <c:v>1.5571198678882081</c:v>
                </c:pt>
                <c:pt idx="6">
                  <c:v>-0.18283591949586886</c:v>
                </c:pt>
                <c:pt idx="7">
                  <c:v>1.7230187181797909</c:v>
                </c:pt>
                <c:pt idx="8">
                  <c:v>0.48104162090981895</c:v>
                </c:pt>
                <c:pt idx="9">
                  <c:v>0.45359719784222019</c:v>
                </c:pt>
                <c:pt idx="10">
                  <c:v>-2.3626012730261881E-2</c:v>
                </c:pt>
                <c:pt idx="11">
                  <c:v>2.592860640230231</c:v>
                </c:pt>
                <c:pt idx="12">
                  <c:v>0.52113947464025623</c:v>
                </c:pt>
                <c:pt idx="13">
                  <c:v>0.8382013346991215</c:v>
                </c:pt>
                <c:pt idx="14">
                  <c:v>0.45887554245220263</c:v>
                </c:pt>
                <c:pt idx="15">
                  <c:v>1.1689533818260203</c:v>
                </c:pt>
                <c:pt idx="16">
                  <c:v>-1.7262674872001949E-2</c:v>
                </c:pt>
                <c:pt idx="17">
                  <c:v>0.61288329195818925</c:v>
                </c:pt>
                <c:pt idx="18">
                  <c:v>0.68453373908235848</c:v>
                </c:pt>
                <c:pt idx="19">
                  <c:v>1.0714152541673894</c:v>
                </c:pt>
                <c:pt idx="20">
                  <c:v>0.78454931542451956</c:v>
                </c:pt>
                <c:pt idx="21">
                  <c:v>1.0336332608274925</c:v>
                </c:pt>
                <c:pt idx="22">
                  <c:v>0.5580578099164617</c:v>
                </c:pt>
                <c:pt idx="23">
                  <c:v>3.0218719152587155</c:v>
                </c:pt>
                <c:pt idx="24">
                  <c:v>0.98428551673030285</c:v>
                </c:pt>
                <c:pt idx="25">
                  <c:v>0.77297359654047515</c:v>
                </c:pt>
                <c:pt idx="26">
                  <c:v>0.30463599557750687</c:v>
                </c:pt>
                <c:pt idx="27">
                  <c:v>0.2327193610091185</c:v>
                </c:pt>
                <c:pt idx="28">
                  <c:v>1.181532083343134</c:v>
                </c:pt>
                <c:pt idx="29">
                  <c:v>0.96643040512956002</c:v>
                </c:pt>
                <c:pt idx="30">
                  <c:v>-0.10001643028901741</c:v>
                </c:pt>
                <c:pt idx="31">
                  <c:v>0.8297872054700961</c:v>
                </c:pt>
                <c:pt idx="32">
                  <c:v>0.4831524258551978</c:v>
                </c:pt>
                <c:pt idx="33">
                  <c:v>1.075612381765072</c:v>
                </c:pt>
                <c:pt idx="34">
                  <c:v>0.7698163535476672</c:v>
                </c:pt>
                <c:pt idx="35">
                  <c:v>1.4285945352624476</c:v>
                </c:pt>
                <c:pt idx="36">
                  <c:v>0.61499137658421965</c:v>
                </c:pt>
                <c:pt idx="37">
                  <c:v>0.6803204005667669</c:v>
                </c:pt>
                <c:pt idx="38">
                  <c:v>0.86554243918949547</c:v>
                </c:pt>
                <c:pt idx="39">
                  <c:v>2.1796438431642238</c:v>
                </c:pt>
                <c:pt idx="40">
                  <c:v>0.58652856043445789</c:v>
                </c:pt>
                <c:pt idx="41">
                  <c:v>0.73613299522183739</c:v>
                </c:pt>
                <c:pt idx="42">
                  <c:v>0.3648803696322851</c:v>
                </c:pt>
                <c:pt idx="43">
                  <c:v>-8.6219570596615114E-2</c:v>
                </c:pt>
                <c:pt idx="44">
                  <c:v>2.0893164974810317</c:v>
                </c:pt>
                <c:pt idx="45">
                  <c:v>0.82347615097980542</c:v>
                </c:pt>
                <c:pt idx="46">
                  <c:v>1.2370692526029838</c:v>
                </c:pt>
                <c:pt idx="47">
                  <c:v>2.2968437649534352</c:v>
                </c:pt>
                <c:pt idx="48">
                  <c:v>1.8969692970814176</c:v>
                </c:pt>
                <c:pt idx="49">
                  <c:v>0.79717586912337524</c:v>
                </c:pt>
                <c:pt idx="50">
                  <c:v>0.21684864079980049</c:v>
                </c:pt>
                <c:pt idx="51">
                  <c:v>-2.1504856841692455E-2</c:v>
                </c:pt>
                <c:pt idx="52">
                  <c:v>2.5463426669685076</c:v>
                </c:pt>
                <c:pt idx="53">
                  <c:v>-5.8631330621220723E-2</c:v>
                </c:pt>
                <c:pt idx="54">
                  <c:v>1.5853107289291573</c:v>
                </c:pt>
                <c:pt idx="55">
                  <c:v>0.94962271759520034</c:v>
                </c:pt>
                <c:pt idx="56">
                  <c:v>2.8766677889401886</c:v>
                </c:pt>
                <c:pt idx="57">
                  <c:v>1.6740080190576347</c:v>
                </c:pt>
                <c:pt idx="58">
                  <c:v>7.9200184643944738E-2</c:v>
                </c:pt>
                <c:pt idx="59">
                  <c:v>3.9285039244442062</c:v>
                </c:pt>
                <c:pt idx="60">
                  <c:v>1.0336332608274925</c:v>
                </c:pt>
                <c:pt idx="61">
                  <c:v>0.35114353170137225</c:v>
                </c:pt>
                <c:pt idx="62">
                  <c:v>5.5887710540036828E-2</c:v>
                </c:pt>
                <c:pt idx="63">
                  <c:v>0.82347615097980542</c:v>
                </c:pt>
                <c:pt idx="64">
                  <c:v>0.74981820471734384</c:v>
                </c:pt>
                <c:pt idx="65">
                  <c:v>1.0115872434510984</c:v>
                </c:pt>
                <c:pt idx="66">
                  <c:v>0.62974674974805112</c:v>
                </c:pt>
                <c:pt idx="67">
                  <c:v>-0.79004144159225786</c:v>
                </c:pt>
                <c:pt idx="68">
                  <c:v>1.0273348890462177</c:v>
                </c:pt>
                <c:pt idx="69">
                  <c:v>0.47787533191865883</c:v>
                </c:pt>
                <c:pt idx="70">
                  <c:v>0.16181124596490681</c:v>
                </c:pt>
                <c:pt idx="71">
                  <c:v>0.69506632311370442</c:v>
                </c:pt>
                <c:pt idx="72">
                  <c:v>1.720933644945831</c:v>
                </c:pt>
                <c:pt idx="73">
                  <c:v>1.5560756097611379</c:v>
                </c:pt>
                <c:pt idx="74">
                  <c:v>0.44831858137701452</c:v>
                </c:pt>
                <c:pt idx="75">
                  <c:v>1.8250019079686375E-3</c:v>
                </c:pt>
                <c:pt idx="76">
                  <c:v>0.78454931542451956</c:v>
                </c:pt>
                <c:pt idx="77">
                  <c:v>1.7563739871087427</c:v>
                </c:pt>
                <c:pt idx="78">
                  <c:v>1.2925758290989275</c:v>
                </c:pt>
                <c:pt idx="79">
                  <c:v>0.71823417471301187</c:v>
                </c:pt>
                <c:pt idx="80">
                  <c:v>0.94436974318857514</c:v>
                </c:pt>
                <c:pt idx="81">
                  <c:v>0.65187580866514683</c:v>
                </c:pt>
                <c:pt idx="82">
                  <c:v>-4.4839951101787179E-2</c:v>
                </c:pt>
                <c:pt idx="83">
                  <c:v>2.3258632066540086</c:v>
                </c:pt>
                <c:pt idx="84">
                  <c:v>0.58020241262623307</c:v>
                </c:pt>
                <c:pt idx="85">
                  <c:v>2.5484105923738514</c:v>
                </c:pt>
                <c:pt idx="86">
                  <c:v>0.26868395312482507</c:v>
                </c:pt>
                <c:pt idx="87">
                  <c:v>0.82242427043449506</c:v>
                </c:pt>
                <c:pt idx="88">
                  <c:v>1.4965349259967109</c:v>
                </c:pt>
                <c:pt idx="89">
                  <c:v>1.1249155730061822</c:v>
                </c:pt>
                <c:pt idx="90">
                  <c:v>1.9406697924937699</c:v>
                </c:pt>
                <c:pt idx="91">
                  <c:v>1.2643027162279248</c:v>
                </c:pt>
                <c:pt idx="92">
                  <c:v>-0.50411424723669707</c:v>
                </c:pt>
                <c:pt idx="93">
                  <c:v>0.61604540256881224</c:v>
                </c:pt>
                <c:pt idx="94">
                  <c:v>1.291528818326952</c:v>
                </c:pt>
                <c:pt idx="95">
                  <c:v>3.0990225218144363</c:v>
                </c:pt>
                <c:pt idx="96">
                  <c:v>1.7647110685045173</c:v>
                </c:pt>
                <c:pt idx="97">
                  <c:v>0.16286993396772642</c:v>
                </c:pt>
                <c:pt idx="98">
                  <c:v>1.1091831267912204</c:v>
                </c:pt>
                <c:pt idx="99">
                  <c:v>0.20838325845097616</c:v>
                </c:pt>
                <c:pt idx="100">
                  <c:v>9.0854455762614084E-2</c:v>
                </c:pt>
                <c:pt idx="101">
                  <c:v>0.51691938766219181</c:v>
                </c:pt>
                <c:pt idx="102">
                  <c:v>3.5228071485592989</c:v>
                </c:pt>
                <c:pt idx="103">
                  <c:v>1.2569713540758021</c:v>
                </c:pt>
                <c:pt idx="104">
                  <c:v>1.0997424824104374</c:v>
                </c:pt>
                <c:pt idx="105">
                  <c:v>0.51480927889777517</c:v>
                </c:pt>
                <c:pt idx="106">
                  <c:v>1.0546250004660576</c:v>
                </c:pt>
                <c:pt idx="107">
                  <c:v>1.5487654985145984</c:v>
                </c:pt>
                <c:pt idx="108">
                  <c:v>0.81821663931060984</c:v>
                </c:pt>
                <c:pt idx="109">
                  <c:v>0.40396747176699188</c:v>
                </c:pt>
                <c:pt idx="110">
                  <c:v>0.37121982931797781</c:v>
                </c:pt>
                <c:pt idx="111">
                  <c:v>-0.34441626787423951</c:v>
                </c:pt>
                <c:pt idx="112">
                  <c:v>2.8828509785922951</c:v>
                </c:pt>
                <c:pt idx="113">
                  <c:v>1.4170923833469131</c:v>
                </c:pt>
                <c:pt idx="114">
                  <c:v>1.6009688951883811</c:v>
                </c:pt>
                <c:pt idx="115">
                  <c:v>0.72034008166832919</c:v>
                </c:pt>
                <c:pt idx="116">
                  <c:v>2.0404849722687031</c:v>
                </c:pt>
                <c:pt idx="117">
                  <c:v>1.6668548931397797E-2</c:v>
                </c:pt>
                <c:pt idx="118">
                  <c:v>0.20520856105668539</c:v>
                </c:pt>
                <c:pt idx="119">
                  <c:v>1.4306856941653785</c:v>
                </c:pt>
                <c:pt idx="120">
                  <c:v>0.12686845961863957</c:v>
                </c:pt>
                <c:pt idx="121">
                  <c:v>0.30992200189614083</c:v>
                </c:pt>
                <c:pt idx="122">
                  <c:v>0.39868630041844533</c:v>
                </c:pt>
                <c:pt idx="123">
                  <c:v>0.57703919179372054</c:v>
                </c:pt>
                <c:pt idx="124">
                  <c:v>0.21049966913527429</c:v>
                </c:pt>
                <c:pt idx="125">
                  <c:v>2.0269741666054393</c:v>
                </c:pt>
                <c:pt idx="126">
                  <c:v>-0.20939452402385372</c:v>
                </c:pt>
                <c:pt idx="127">
                  <c:v>0.42614542381577314</c:v>
                </c:pt>
                <c:pt idx="128">
                  <c:v>9.4032665839463014E-2</c:v>
                </c:pt>
                <c:pt idx="129">
                  <c:v>1.2988576650743493</c:v>
                </c:pt>
                <c:pt idx="130">
                  <c:v>0.90654028613407478</c:v>
                </c:pt>
                <c:pt idx="131">
                  <c:v>1.0315338471514313</c:v>
                </c:pt>
                <c:pt idx="132">
                  <c:v>7.1783147858332619E-2</c:v>
                </c:pt>
                <c:pt idx="133">
                  <c:v>0.18721676497914119</c:v>
                </c:pt>
                <c:pt idx="134">
                  <c:v>0.82032047666102681</c:v>
                </c:pt>
                <c:pt idx="135">
                  <c:v>-0.21045700843291848</c:v>
                </c:pt>
                <c:pt idx="136">
                  <c:v>-1.7262674872001949E-2</c:v>
                </c:pt>
                <c:pt idx="137">
                  <c:v>0.38706676696226117</c:v>
                </c:pt>
                <c:pt idx="138">
                  <c:v>0.5823111720970946</c:v>
                </c:pt>
                <c:pt idx="139">
                  <c:v>0.28243180440919913</c:v>
                </c:pt>
                <c:pt idx="140">
                  <c:v>0.73718576899481247</c:v>
                </c:pt>
                <c:pt idx="141">
                  <c:v>2.4935961023965265</c:v>
                </c:pt>
                <c:pt idx="142">
                  <c:v>3.2038522348837626</c:v>
                </c:pt>
                <c:pt idx="143">
                  <c:v>1.7407400881683328</c:v>
                </c:pt>
                <c:pt idx="144">
                  <c:v>0.62763896992998758</c:v>
                </c:pt>
                <c:pt idx="145">
                  <c:v>-0.22745822560628759</c:v>
                </c:pt>
                <c:pt idx="146">
                  <c:v>0.86028510646836143</c:v>
                </c:pt>
                <c:pt idx="147">
                  <c:v>0.14592962480651162</c:v>
                </c:pt>
                <c:pt idx="148">
                  <c:v>-7.56078443591921E-2</c:v>
                </c:pt>
                <c:pt idx="149">
                  <c:v>-0.31675988034913649</c:v>
                </c:pt>
                <c:pt idx="150">
                  <c:v>0.37861537117666533</c:v>
                </c:pt>
                <c:pt idx="151">
                  <c:v>0.27925938619901869</c:v>
                </c:pt>
                <c:pt idx="152">
                  <c:v>0.71507523259918004</c:v>
                </c:pt>
                <c:pt idx="153">
                  <c:v>1.4798154013642821</c:v>
                </c:pt>
                <c:pt idx="154">
                  <c:v>0.97903434020701452</c:v>
                </c:pt>
                <c:pt idx="155">
                  <c:v>2.0321708464684365</c:v>
                </c:pt>
                <c:pt idx="156">
                  <c:v>3.9183047480556015</c:v>
                </c:pt>
                <c:pt idx="157">
                  <c:v>1.5268319687556349</c:v>
                </c:pt>
                <c:pt idx="158">
                  <c:v>0.30675043068591767</c:v>
                </c:pt>
                <c:pt idx="159">
                  <c:v>0.6339621787459917</c:v>
                </c:pt>
                <c:pt idx="160">
                  <c:v>1.1605667093419774</c:v>
                </c:pt>
                <c:pt idx="161">
                  <c:v>0.22954541228967473</c:v>
                </c:pt>
                <c:pt idx="162">
                  <c:v>0.60445051803850536</c:v>
                </c:pt>
                <c:pt idx="163">
                  <c:v>0.35114353170137225</c:v>
                </c:pt>
                <c:pt idx="164">
                  <c:v>0.74139675517071257</c:v>
                </c:pt>
                <c:pt idx="165">
                  <c:v>1.4766801805319205</c:v>
                </c:pt>
                <c:pt idx="166">
                  <c:v>1.0829569355821729</c:v>
                </c:pt>
                <c:pt idx="167">
                  <c:v>2.2252955601153919</c:v>
                </c:pt>
                <c:pt idx="168">
                  <c:v>1.0307288505573275E-2</c:v>
                </c:pt>
                <c:pt idx="169">
                  <c:v>1.4548172079868582E-2</c:v>
                </c:pt>
                <c:pt idx="170">
                  <c:v>4.1872216881897106</c:v>
                </c:pt>
                <c:pt idx="171">
                  <c:v>0.56227619949043595</c:v>
                </c:pt>
                <c:pt idx="172">
                  <c:v>-0.34441626787423951</c:v>
                </c:pt>
                <c:pt idx="173">
                  <c:v>2.2398167321645452</c:v>
                </c:pt>
                <c:pt idx="174">
                  <c:v>0.66873282130823908</c:v>
                </c:pt>
                <c:pt idx="175">
                  <c:v>2.3486582831807965</c:v>
                </c:pt>
                <c:pt idx="176">
                  <c:v>0.78139243190017993</c:v>
                </c:pt>
                <c:pt idx="177">
                  <c:v>0.42192142161369706</c:v>
                </c:pt>
                <c:pt idx="178">
                  <c:v>-9.4709729681507149E-2</c:v>
                </c:pt>
                <c:pt idx="179">
                  <c:v>2.527729412067317</c:v>
                </c:pt>
                <c:pt idx="180">
                  <c:v>2.5297977227478587</c:v>
                </c:pt>
                <c:pt idx="181">
                  <c:v>1.3522374461241533</c:v>
                </c:pt>
                <c:pt idx="182">
                  <c:v>3.6302654682442208</c:v>
                </c:pt>
                <c:pt idx="183">
                  <c:v>1.3354938963833427</c:v>
                </c:pt>
                <c:pt idx="184">
                  <c:v>3.1380895251714747</c:v>
                </c:pt>
                <c:pt idx="185">
                  <c:v>1.075612381765072</c:v>
                </c:pt>
                <c:pt idx="186">
                  <c:v>1.0976444415907256</c:v>
                </c:pt>
                <c:pt idx="187">
                  <c:v>2.0955485919954722</c:v>
                </c:pt>
                <c:pt idx="188">
                  <c:v>0.80874883197487746</c:v>
                </c:pt>
                <c:pt idx="189">
                  <c:v>1.3281677170479629</c:v>
                </c:pt>
                <c:pt idx="190">
                  <c:v>0.54962050843363963</c:v>
                </c:pt>
                <c:pt idx="191">
                  <c:v>0.98323530321822927</c:v>
                </c:pt>
                <c:pt idx="192">
                  <c:v>1.885520773095037</c:v>
                </c:pt>
                <c:pt idx="193">
                  <c:v>0.52746927872118432</c:v>
                </c:pt>
                <c:pt idx="194">
                  <c:v>0.64344625711319869</c:v>
                </c:pt>
                <c:pt idx="195">
                  <c:v>-0.31144217842798305</c:v>
                </c:pt>
                <c:pt idx="196">
                  <c:v>-1.6202156423762215E-2</c:v>
                </c:pt>
                <c:pt idx="197">
                  <c:v>3.4008825978154094</c:v>
                </c:pt>
                <c:pt idx="198">
                  <c:v>0.26551111150272755</c:v>
                </c:pt>
                <c:pt idx="199">
                  <c:v>0.31943612904143226</c:v>
                </c:pt>
                <c:pt idx="200">
                  <c:v>0.86764529601146112</c:v>
                </c:pt>
                <c:pt idx="201">
                  <c:v>0.23800905849994791</c:v>
                </c:pt>
                <c:pt idx="202">
                  <c:v>0.26551111150272755</c:v>
                </c:pt>
                <c:pt idx="203">
                  <c:v>0.62447721855535399</c:v>
                </c:pt>
                <c:pt idx="204">
                  <c:v>1.0588228253897984</c:v>
                </c:pt>
                <c:pt idx="205">
                  <c:v>0.63185448602020866</c:v>
                </c:pt>
                <c:pt idx="206">
                  <c:v>1.6927809072235775</c:v>
                </c:pt>
                <c:pt idx="207">
                  <c:v>2.9508408756183586</c:v>
                </c:pt>
                <c:pt idx="208">
                  <c:v>1.450549533262429</c:v>
                </c:pt>
                <c:pt idx="209">
                  <c:v>0.24012486152883428</c:v>
                </c:pt>
                <c:pt idx="210">
                  <c:v>2.0539939517037911</c:v>
                </c:pt>
                <c:pt idx="211">
                  <c:v>1.6197554677115797</c:v>
                </c:pt>
                <c:pt idx="212">
                  <c:v>3.9346229398120589</c:v>
                </c:pt>
                <c:pt idx="213">
                  <c:v>0.29406316845014846</c:v>
                </c:pt>
                <c:pt idx="214">
                  <c:v>1.8574142941184815</c:v>
                </c:pt>
                <c:pt idx="215">
                  <c:v>0.25493426715547196</c:v>
                </c:pt>
                <c:pt idx="216">
                  <c:v>1.8553320185469424</c:v>
                </c:pt>
                <c:pt idx="217">
                  <c:v>0.11627740593410074</c:v>
                </c:pt>
                <c:pt idx="218">
                  <c:v>-0.29230068019427691</c:v>
                </c:pt>
                <c:pt idx="219">
                  <c:v>2.0623062622756363</c:v>
                </c:pt>
                <c:pt idx="220">
                  <c:v>0.17663189120503953</c:v>
                </c:pt>
                <c:pt idx="221">
                  <c:v>0.30992200189614083</c:v>
                </c:pt>
                <c:pt idx="222">
                  <c:v>-0.20301984406569162</c:v>
                </c:pt>
                <c:pt idx="223">
                  <c:v>0.58020241262623307</c:v>
                </c:pt>
                <c:pt idx="224">
                  <c:v>0.30992200189614083</c:v>
                </c:pt>
                <c:pt idx="225">
                  <c:v>0.61077516379010621</c:v>
                </c:pt>
                <c:pt idx="226">
                  <c:v>-4.2718362599529325E-2</c:v>
                </c:pt>
                <c:pt idx="227">
                  <c:v>1.0504270012086456</c:v>
                </c:pt>
                <c:pt idx="228">
                  <c:v>0.29512050002991153</c:v>
                </c:pt>
                <c:pt idx="229">
                  <c:v>1.2255451863303128</c:v>
                </c:pt>
                <c:pt idx="230">
                  <c:v>1.423366447600535</c:v>
                </c:pt>
                <c:pt idx="231">
                  <c:v>0.54962050843363963</c:v>
                </c:pt>
                <c:pt idx="232">
                  <c:v>0.11839570337370331</c:v>
                </c:pt>
                <c:pt idx="233">
                  <c:v>2.9389900861617857E-2</c:v>
                </c:pt>
                <c:pt idx="234">
                  <c:v>0.53274381625747669</c:v>
                </c:pt>
                <c:pt idx="235">
                  <c:v>-4.4839951101787179E-2</c:v>
                </c:pt>
                <c:pt idx="236">
                  <c:v>0.22319722186037572</c:v>
                </c:pt>
                <c:pt idx="237">
                  <c:v>2.3414058685771972</c:v>
                </c:pt>
                <c:pt idx="238">
                  <c:v>2.6517523386683708</c:v>
                </c:pt>
                <c:pt idx="239">
                  <c:v>1.9469111617305712</c:v>
                </c:pt>
                <c:pt idx="240">
                  <c:v>1.7542896082828996</c:v>
                </c:pt>
                <c:pt idx="241">
                  <c:v>1.2831523401592868</c:v>
                </c:pt>
                <c:pt idx="242">
                  <c:v>0.77402598908576437</c:v>
                </c:pt>
                <c:pt idx="243">
                  <c:v>0.87500495168634185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54-42D1-BFE1-D3643E5A871E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tips!$A$2:$A$245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tips!$O$2:$O$245</c:f>
              <c:numCache>
                <c:formatCode>General</c:formatCode>
                <c:ptCount val="244"/>
                <c:pt idx="0">
                  <c:v>4.7226319848250862</c:v>
                </c:pt>
                <c:pt idx="1">
                  <c:v>4.0286484030415277</c:v>
                </c:pt>
                <c:pt idx="2">
                  <c:v>5.1444863208086389</c:v>
                </c:pt>
                <c:pt idx="3">
                  <c:v>5.4256461239389804</c:v>
                </c:pt>
                <c:pt idx="4">
                  <c:v>5.5216494485320435</c:v>
                </c:pt>
                <c:pt idx="5">
                  <c:v>5.5955594485217137</c:v>
                </c:pt>
                <c:pt idx="6">
                  <c:v>3.8655051815267667</c:v>
                </c:pt>
                <c:pt idx="7">
                  <c:v>5.763638563512373</c:v>
                </c:pt>
                <c:pt idx="8">
                  <c:v>4.5186350891208651</c:v>
                </c:pt>
                <c:pt idx="9">
                  <c:v>4.4914667631486003</c:v>
                </c:pt>
                <c:pt idx="10">
                  <c:v>4.0213688269142178</c:v>
                </c:pt>
                <c:pt idx="11">
                  <c:v>6.6540075528236873</c:v>
                </c:pt>
                <c:pt idx="12">
                  <c:v>4.5583558686025363</c:v>
                </c:pt>
                <c:pt idx="13">
                  <c:v>4.8735416031974763</c:v>
                </c:pt>
                <c:pt idx="14">
                  <c:v>4.4966908702770532</c:v>
                </c:pt>
                <c:pt idx="15">
                  <c:v>5.2044440155920011</c:v>
                </c:pt>
                <c:pt idx="16">
                  <c:v>4.027608431142081</c:v>
                </c:pt>
                <c:pt idx="17">
                  <c:v>4.6493547115333778</c:v>
                </c:pt>
                <c:pt idx="18">
                  <c:v>4.720537608051929</c:v>
                </c:pt>
                <c:pt idx="19">
                  <c:v>5.1066365409157353</c:v>
                </c:pt>
                <c:pt idx="20">
                  <c:v>4.8200686147400384</c:v>
                </c:pt>
                <c:pt idx="21">
                  <c:v>5.0688008817388983</c:v>
                </c:pt>
                <c:pt idx="22">
                  <c:v>4.5949546954953782</c:v>
                </c:pt>
                <c:pt idx="23">
                  <c:v>7.0988002624330218</c:v>
                </c:pt>
                <c:pt idx="24">
                  <c:v>5.0194255794947962</c:v>
                </c:pt>
                <c:pt idx="25">
                  <c:v>4.8085389397995248</c:v>
                </c:pt>
                <c:pt idx="26">
                  <c:v>4.3442588263894386</c:v>
                </c:pt>
                <c:pt idx="27">
                  <c:v>4.2733421173151065</c:v>
                </c:pt>
                <c:pt idx="28">
                  <c:v>5.2170711982471323</c:v>
                </c:pt>
                <c:pt idx="29">
                  <c:v>5.0015723551848588</c:v>
                </c:pt>
                <c:pt idx="30">
                  <c:v>3.9465239394395062</c:v>
                </c:pt>
                <c:pt idx="31">
                  <c:v>4.8651518096450062</c:v>
                </c:pt>
                <c:pt idx="32">
                  <c:v>4.5207252648708609</c:v>
                </c:pt>
                <c:pt idx="33">
                  <c:v>5.1108413747088015</c:v>
                </c:pt>
                <c:pt idx="34">
                  <c:v>4.8053947117492717</c:v>
                </c:pt>
                <c:pt idx="35">
                  <c:v>5.4657244683819641</c:v>
                </c:pt>
                <c:pt idx="36">
                  <c:v>4.6514476076027211</c:v>
                </c:pt>
                <c:pt idx="37">
                  <c:v>4.7163489851767721</c:v>
                </c:pt>
                <c:pt idx="38">
                  <c:v>4.9008132477469655</c:v>
                </c:pt>
                <c:pt idx="39">
                  <c:v>6.2291287011625585</c:v>
                </c:pt>
                <c:pt idx="40">
                  <c:v>4.6231971843649315</c:v>
                </c:pt>
                <c:pt idx="41">
                  <c:v>4.7718623789491161</c:v>
                </c:pt>
                <c:pt idx="42">
                  <c:v>4.4037424021528224</c:v>
                </c:pt>
                <c:pt idx="43">
                  <c:v>3.9600334542670348</c:v>
                </c:pt>
                <c:pt idx="44">
                  <c:v>6.1367133865969761</c:v>
                </c:pt>
                <c:pt idx="45">
                  <c:v>4.8588599220491737</c:v>
                </c:pt>
                <c:pt idx="46">
                  <c:v>5.2728600174146969</c:v>
                </c:pt>
                <c:pt idx="47">
                  <c:v>6.3492841886619846</c:v>
                </c:pt>
                <c:pt idx="48">
                  <c:v>5.9404698726744849</c:v>
                </c:pt>
                <c:pt idx="49">
                  <c:v>4.8326479452134272</c:v>
                </c:pt>
                <c:pt idx="50">
                  <c:v>4.2577054823091185</c:v>
                </c:pt>
                <c:pt idx="51">
                  <c:v>4.0234486517210222</c:v>
                </c:pt>
                <c:pt idx="52">
                  <c:v>6.6060034604394939</c:v>
                </c:pt>
                <c:pt idx="53">
                  <c:v>3.987057963331504</c:v>
                </c:pt>
                <c:pt idx="54">
                  <c:v>5.6240818268683146</c:v>
                </c:pt>
                <c:pt idx="55">
                  <c:v>4.9847721971562251</c:v>
                </c:pt>
                <c:pt idx="56">
                  <c:v>6.947835249727671</c:v>
                </c:pt>
                <c:pt idx="57">
                  <c:v>5.7139262162932365</c:v>
                </c:pt>
                <c:pt idx="58">
                  <c:v>4.1222901932656564</c:v>
                </c:pt>
                <c:pt idx="59">
                  <c:v>8.0511022109505799</c:v>
                </c:pt>
                <c:pt idx="60">
                  <c:v>5.0688008817388983</c:v>
                </c:pt>
                <c:pt idx="61">
                  <c:v>4.3901728655638035</c:v>
                </c:pt>
                <c:pt idx="62">
                  <c:v>4.0993918797204492</c:v>
                </c:pt>
                <c:pt idx="63">
                  <c:v>4.8588599220491737</c:v>
                </c:pt>
                <c:pt idx="64">
                  <c:v>4.785483543973541</c:v>
                </c:pt>
                <c:pt idx="65">
                  <c:v>5.0467366018138637</c:v>
                </c:pt>
                <c:pt idx="66">
                  <c:v>4.6660990993065088</c:v>
                </c:pt>
                <c:pt idx="67">
                  <c:v>3.2754312054415311</c:v>
                </c:pt>
                <c:pt idx="68">
                  <c:v>5.0624963114340513</c:v>
                </c:pt>
                <c:pt idx="69">
                  <c:v>4.5154999070689641</c:v>
                </c:pt>
                <c:pt idx="70">
                  <c:v>4.2035173790642855</c:v>
                </c:pt>
                <c:pt idx="71">
                  <c:v>4.7310099274974533</c:v>
                </c:pt>
                <c:pt idx="72">
                  <c:v>5.7615226560509587</c:v>
                </c:pt>
                <c:pt idx="73">
                  <c:v>5.5945032163010957</c:v>
                </c:pt>
                <c:pt idx="74">
                  <c:v>4.486242927875371</c:v>
                </c:pt>
                <c:pt idx="75">
                  <c:v>4.046329580620478</c:v>
                </c:pt>
                <c:pt idx="76">
                  <c:v>4.8200686147400384</c:v>
                </c:pt>
                <c:pt idx="77">
                  <c:v>5.7974989857094066</c:v>
                </c:pt>
                <c:pt idx="78">
                  <c:v>5.3286794293461677</c:v>
                </c:pt>
                <c:pt idx="79">
                  <c:v>4.754052863547261</c:v>
                </c:pt>
                <c:pt idx="80">
                  <c:v>4.9795227198244163</c:v>
                </c:pt>
                <c:pt idx="81">
                  <c:v>4.6880803376908409</c:v>
                </c:pt>
                <c:pt idx="82">
                  <c:v>4.0005729583320031</c:v>
                </c:pt>
                <c:pt idx="83">
                  <c:v>6.3790784766966491</c:v>
                </c:pt>
                <c:pt idx="84">
                  <c:v>4.616920390087035</c:v>
                </c:pt>
                <c:pt idx="85">
                  <c:v>6.6081365157295231</c:v>
                </c:pt>
                <c:pt idx="86">
                  <c:v>4.3087941970207595</c:v>
                </c:pt>
                <c:pt idx="87">
                  <c:v>4.8578113122467972</c:v>
                </c:pt>
                <c:pt idx="88">
                  <c:v>5.5343159502473611</c:v>
                </c:pt>
                <c:pt idx="89">
                  <c:v>5.1602612298089827</c:v>
                </c:pt>
                <c:pt idx="90">
                  <c:v>5.984989971864989</c:v>
                </c:pt>
                <c:pt idx="91">
                  <c:v>5.3002393028296195</c:v>
                </c:pt>
                <c:pt idx="92">
                  <c:v>3.5524354242661023</c:v>
                </c:pt>
                <c:pt idx="93">
                  <c:v>4.6524940719658154</c:v>
                </c:pt>
                <c:pt idx="94">
                  <c:v>5.3276259497704554</c:v>
                </c:pt>
                <c:pt idx="95">
                  <c:v>7.1791864319538305</c:v>
                </c:pt>
                <c:pt idx="96">
                  <c:v>5.8059658270951289</c:v>
                </c:pt>
                <c:pt idx="97">
                  <c:v>4.2045591814091523</c:v>
                </c:pt>
                <c:pt idx="98">
                  <c:v>5.1444863208086389</c:v>
                </c:pt>
                <c:pt idx="99">
                  <c:v>4.2493669418764473</c:v>
                </c:pt>
                <c:pt idx="100">
                  <c:v>4.1337413159715446</c:v>
                </c:pt>
                <c:pt idx="101">
                  <c:v>4.5541739941898527</c:v>
                </c:pt>
                <c:pt idx="102">
                  <c:v>7.6229043188037231</c:v>
                </c:pt>
                <c:pt idx="103">
                  <c:v>5.292867232547934</c:v>
                </c:pt>
                <c:pt idx="104">
                  <c:v>5.1350225520602386</c:v>
                </c:pt>
                <c:pt idx="105">
                  <c:v>4.5520831222588942</c:v>
                </c:pt>
                <c:pt idx="106">
                  <c:v>5.0898189490540737</c:v>
                </c:pt>
                <c:pt idx="107">
                  <c:v>5.5871098951138265</c:v>
                </c:pt>
                <c:pt idx="108">
                  <c:v>4.8536169819799326</c:v>
                </c:pt>
                <c:pt idx="109">
                  <c:v>4.4423734428825377</c:v>
                </c:pt>
                <c:pt idx="110">
                  <c:v>4.4100058845532519</c:v>
                </c:pt>
                <c:pt idx="111">
                  <c:v>3.7078109970567037</c:v>
                </c:pt>
                <c:pt idx="112">
                  <c:v>6.9542550021616893</c:v>
                </c:pt>
                <c:pt idx="113">
                  <c:v>5.4541212264729424</c:v>
                </c:pt>
                <c:pt idx="114">
                  <c:v>5.6399310158243967</c:v>
                </c:pt>
                <c:pt idx="115">
                  <c:v>4.7561479372873174</c:v>
                </c:pt>
                <c:pt idx="116">
                  <c:v>6.0868218654680133</c:v>
                </c:pt>
                <c:pt idx="117">
                  <c:v>4.0608928984646671</c:v>
                </c:pt>
                <c:pt idx="118">
                  <c:v>4.2462401682276765</c:v>
                </c:pt>
                <c:pt idx="119">
                  <c:v>5.4678342901744088</c:v>
                </c:pt>
                <c:pt idx="120">
                  <c:v>4.1691439839368787</c:v>
                </c:pt>
                <c:pt idx="121">
                  <c:v>4.34947527180924</c:v>
                </c:pt>
                <c:pt idx="122">
                  <c:v>4.437152162492648</c:v>
                </c:pt>
                <c:pt idx="123">
                  <c:v>4.613782139876486</c:v>
                </c:pt>
                <c:pt idx="124">
                  <c:v>4.251451511887522</c:v>
                </c:pt>
                <c:pt idx="125">
                  <c:v>6.0730262966113457</c:v>
                </c:pt>
                <c:pt idx="126">
                  <c:v>3.8395515273625747</c:v>
                </c:pt>
                <c:pt idx="127">
                  <c:v>4.4643057881351833</c:v>
                </c:pt>
                <c:pt idx="128">
                  <c:v>4.1368645769377572</c:v>
                </c:pt>
                <c:pt idx="129">
                  <c:v>5.3350005354568681</c:v>
                </c:pt>
                <c:pt idx="130">
                  <c:v>4.9417345243621824</c:v>
                </c:pt>
                <c:pt idx="131">
                  <c:v>5.0666993147195853</c:v>
                </c:pt>
                <c:pt idx="132">
                  <c:v>4.1150037976174598</c:v>
                </c:pt>
                <c:pt idx="133">
                  <c:v>4.2285236283945409</c:v>
                </c:pt>
                <c:pt idx="134">
                  <c:v>4.8557141253248908</c:v>
                </c:pt>
                <c:pt idx="135">
                  <c:v>3.8385135214239527</c:v>
                </c:pt>
                <c:pt idx="136">
                  <c:v>4.027608431142081</c:v>
                </c:pt>
                <c:pt idx="137">
                  <c:v>4.4256663021242755</c:v>
                </c:pt>
                <c:pt idx="138">
                  <c:v>4.6190126113115477</c:v>
                </c:pt>
                <c:pt idx="139">
                  <c:v>4.3223527202563172</c:v>
                </c:pt>
                <c:pt idx="140">
                  <c:v>4.7729100955238266</c:v>
                </c:pt>
                <c:pt idx="141">
                  <c:v>6.5516250172794344</c:v>
                </c:pt>
                <c:pt idx="142">
                  <c:v>7.2886067343485843</c:v>
                </c:pt>
                <c:pt idx="143">
                  <c:v>5.7816255294345114</c:v>
                </c:pt>
                <c:pt idx="144">
                  <c:v>4.6640058984291972</c:v>
                </c:pt>
                <c:pt idx="145">
                  <c:v>3.8219068930343285</c:v>
                </c:pt>
                <c:pt idx="146">
                  <c:v>4.8955681287296651</c:v>
                </c:pt>
                <c:pt idx="147">
                  <c:v>4.1878916450073742</c:v>
                </c:pt>
                <c:pt idx="148">
                  <c:v>3.9704266315064825</c:v>
                </c:pt>
                <c:pt idx="149">
                  <c:v>3.7347673585714642</c:v>
                </c:pt>
                <c:pt idx="150">
                  <c:v>4.417313775128374</c:v>
                </c:pt>
                <c:pt idx="151">
                  <c:v>4.3192236674234366</c:v>
                </c:pt>
                <c:pt idx="152">
                  <c:v>4.7509103346180321</c:v>
                </c:pt>
                <c:pt idx="153">
                  <c:v>5.5174276293167974</c:v>
                </c:pt>
                <c:pt idx="154">
                  <c:v>5.0141743042796492</c:v>
                </c:pt>
                <c:pt idx="155">
                  <c:v>6.0783320684867848</c:v>
                </c:pt>
                <c:pt idx="156">
                  <c:v>8.0402964838623134</c:v>
                </c:pt>
                <c:pt idx="157">
                  <c:v>5.5649331275713614</c:v>
                </c:pt>
                <c:pt idx="158">
                  <c:v>4.3463453719764011</c:v>
                </c:pt>
                <c:pt idx="159">
                  <c:v>4.6702856316993158</c:v>
                </c:pt>
                <c:pt idx="160">
                  <c:v>5.1960267652945484</c:v>
                </c:pt>
                <c:pt idx="161">
                  <c:v>4.27021459499149</c:v>
                </c:pt>
                <c:pt idx="162">
                  <c:v>4.6409835626715648</c:v>
                </c:pt>
                <c:pt idx="163">
                  <c:v>4.3901728655638035</c:v>
                </c:pt>
                <c:pt idx="164">
                  <c:v>4.7771010707386763</c:v>
                </c:pt>
                <c:pt idx="165">
                  <c:v>5.514261379106097</c:v>
                </c:pt>
                <c:pt idx="166">
                  <c:v>5.1182002533255107</c:v>
                </c:pt>
                <c:pt idx="167">
                  <c:v>6.2758985595096224</c:v>
                </c:pt>
                <c:pt idx="168">
                  <c:v>4.0546512168043689</c:v>
                </c:pt>
                <c:pt idx="169">
                  <c:v>4.0588122946208216</c:v>
                </c:pt>
                <c:pt idx="170">
                  <c:v>8.3259089955175885</c:v>
                </c:pt>
                <c:pt idx="171">
                  <c:v>4.5991382673121528</c:v>
                </c:pt>
                <c:pt idx="172">
                  <c:v>3.7078109970567037</c:v>
                </c:pt>
                <c:pt idx="173">
                  <c:v>6.2907842523280877</c:v>
                </c:pt>
                <c:pt idx="174">
                  <c:v>4.704831170610742</c:v>
                </c:pt>
                <c:pt idx="175">
                  <c:v>6.4024941878189772</c:v>
                </c:pt>
                <c:pt idx="176">
                  <c:v>4.816924027221317</c:v>
                </c:pt>
                <c:pt idx="177">
                  <c:v>4.4601278289465123</c:v>
                </c:pt>
                <c:pt idx="178">
                  <c:v>3.9517196905704308</c:v>
                </c:pt>
                <c:pt idx="179">
                  <c:v>6.5868078890823183</c:v>
                </c:pt>
                <c:pt idx="180">
                  <c:v>6.5889405590971499</c:v>
                </c:pt>
                <c:pt idx="181">
                  <c:v>5.3887457621391039</c:v>
                </c:pt>
                <c:pt idx="182">
                  <c:v>7.7359974856259432</c:v>
                </c:pt>
                <c:pt idx="183">
                  <c:v>5.3718814663169212</c:v>
                </c:pt>
                <c:pt idx="184">
                  <c:v>7.2199380618088984</c:v>
                </c:pt>
                <c:pt idx="185">
                  <c:v>5.1108413747088015</c:v>
                </c:pt>
                <c:pt idx="186">
                  <c:v>5.1329196121845762</c:v>
                </c:pt>
                <c:pt idx="187">
                  <c:v>6.1430842341686596</c:v>
                </c:pt>
                <c:pt idx="188">
                  <c:v>4.8441803761864826</c:v>
                </c:pt>
                <c:pt idx="189">
                  <c:v>5.3645042132184928</c:v>
                </c:pt>
                <c:pt idx="190">
                  <c:v>4.5865880741967029</c:v>
                </c:pt>
                <c:pt idx="191">
                  <c:v>5.018375302659182</c:v>
                </c:pt>
                <c:pt idx="192">
                  <c:v>5.9288130028363089</c:v>
                </c:pt>
                <c:pt idx="193">
                  <c:v>4.5646290066077313</c:v>
                </c:pt>
                <c:pt idx="194">
                  <c:v>4.6797059664612917</c:v>
                </c:pt>
                <c:pt idx="195">
                  <c:v>3.7399521083887466</c:v>
                </c:pt>
                <c:pt idx="196">
                  <c:v>4.0286484030415277</c:v>
                </c:pt>
                <c:pt idx="197">
                  <c:v>7.4948705181728528</c:v>
                </c:pt>
                <c:pt idx="198">
                  <c:v>4.3056655675997959</c:v>
                </c:pt>
                <c:pt idx="199">
                  <c:v>4.3588655577931315</c:v>
                </c:pt>
                <c:pt idx="200">
                  <c:v>4.902911371620374</c:v>
                </c:pt>
                <c:pt idx="201">
                  <c:v>4.2785548715627124</c:v>
                </c:pt>
                <c:pt idx="202">
                  <c:v>4.3056655675997959</c:v>
                </c:pt>
                <c:pt idx="203">
                  <c:v>4.6608661787607701</c:v>
                </c:pt>
                <c:pt idx="204">
                  <c:v>5.0940230855210826</c:v>
                </c:pt>
                <c:pt idx="205">
                  <c:v>4.668192343729725</c:v>
                </c:pt>
                <c:pt idx="206">
                  <c:v>5.7329621543856621</c:v>
                </c:pt>
                <c:pt idx="207">
                  <c:v>7.0248974680829699</c:v>
                </c:pt>
                <c:pt idx="208">
                  <c:v>5.4878797676834115</c:v>
                </c:pt>
                <c:pt idx="209">
                  <c:v>4.2806400492292003</c:v>
                </c:pt>
                <c:pt idx="210">
                  <c:v>6.1006192605528557</c:v>
                </c:pt>
                <c:pt idx="211">
                  <c:v>5.6589532695595643</c:v>
                </c:pt>
                <c:pt idx="212">
                  <c:v>8.0575861376688493</c:v>
                </c:pt>
                <c:pt idx="213">
                  <c:v>4.3338267500399263</c:v>
                </c:pt>
                <c:pt idx="214">
                  <c:v>5.9002062424253126</c:v>
                </c:pt>
                <c:pt idx="215">
                  <c:v>4.2952375084701817</c:v>
                </c:pt>
                <c:pt idx="216">
                  <c:v>5.8980875373014774</c:v>
                </c:pt>
                <c:pt idx="217">
                  <c:v>4.1587301341445482</c:v>
                </c:pt>
                <c:pt idx="218">
                  <c:v>3.7586194364134071</c:v>
                </c:pt>
                <c:pt idx="219">
                  <c:v>6.1091108727625079</c:v>
                </c:pt>
                <c:pt idx="220">
                  <c:v>4.218103598691771</c:v>
                </c:pt>
                <c:pt idx="221">
                  <c:v>4.34947527180924</c:v>
                </c:pt>
                <c:pt idx="222">
                  <c:v>3.8457797894905354</c:v>
                </c:pt>
                <c:pt idx="223">
                  <c:v>4.616920390087035</c:v>
                </c:pt>
                <c:pt idx="224">
                  <c:v>4.34947527180924</c:v>
                </c:pt>
                <c:pt idx="225">
                  <c:v>4.6472618590060861</c:v>
                </c:pt>
                <c:pt idx="226">
                  <c:v>4.0026523505251195</c:v>
                </c:pt>
                <c:pt idx="227">
                  <c:v>5.0856149869207385</c:v>
                </c:pt>
                <c:pt idx="228">
                  <c:v>4.3348699088078497</c:v>
                </c:pt>
                <c:pt idx="229">
                  <c:v>5.2612786898628112</c:v>
                </c:pt>
                <c:pt idx="230">
                  <c:v>5.4604501043054432</c:v>
                </c:pt>
                <c:pt idx="231">
                  <c:v>4.5865880741967029</c:v>
                </c:pt>
                <c:pt idx="232">
                  <c:v>4.1608128174003198</c:v>
                </c:pt>
                <c:pt idx="233">
                  <c:v>4.0733774307066923</c:v>
                </c:pt>
                <c:pt idx="234">
                  <c:v>4.5698569208098734</c:v>
                </c:pt>
                <c:pt idx="235">
                  <c:v>4.0005729583320031</c:v>
                </c:pt>
                <c:pt idx="236">
                  <c:v>4.2639598433346659</c:v>
                </c:pt>
                <c:pt idx="237">
                  <c:v>6.3950431699887655</c:v>
                </c:pt>
                <c:pt idx="238">
                  <c:v>6.7148438042037109</c:v>
                </c:pt>
                <c:pt idx="239">
                  <c:v>5.9913515447143109</c:v>
                </c:pt>
                <c:pt idx="240">
                  <c:v>5.7953823838398755</c:v>
                </c:pt>
                <c:pt idx="241">
                  <c:v>5.3191985051566251</c:v>
                </c:pt>
                <c:pt idx="242">
                  <c:v>4.809587037601923</c:v>
                </c:pt>
                <c:pt idx="243">
                  <c:v>4.9102551483793029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4-42D1-BFE1-D3643E5A8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05567"/>
        <c:axId val="275104127"/>
      </c:scatterChart>
      <c:valAx>
        <c:axId val="27510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04127"/>
        <c:crosses val="autoZero"/>
        <c:crossBetween val="midCat"/>
      </c:valAx>
      <c:valAx>
        <c:axId val="2751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0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154045</xdr:colOff>
      <xdr:row>2</xdr:row>
      <xdr:rowOff>115946</xdr:rowOff>
    </xdr:from>
    <xdr:to>
      <xdr:col>24</xdr:col>
      <xdr:colOff>4726044</xdr:colOff>
      <xdr:row>17</xdr:row>
      <xdr:rowOff>36923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05133-0796-67C6-1CA1-BD9AD87AD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165804</xdr:colOff>
      <xdr:row>21</xdr:row>
      <xdr:rowOff>45389</xdr:rowOff>
    </xdr:from>
    <xdr:to>
      <xdr:col>24</xdr:col>
      <xdr:colOff>4737804</xdr:colOff>
      <xdr:row>35</xdr:row>
      <xdr:rowOff>154515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5C420-5989-32B0-759F-6DEFDFB25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146049</xdr:colOff>
      <xdr:row>37</xdr:row>
      <xdr:rowOff>12700</xdr:rowOff>
    </xdr:from>
    <xdr:to>
      <xdr:col>26</xdr:col>
      <xdr:colOff>231689</xdr:colOff>
      <xdr:row>58</xdr:row>
      <xdr:rowOff>141588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35234C-74BC-8ED6-3D4C-67222C3A9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workbookViewId="0">
      <selection activeCell="H20" sqref="H20"/>
    </sheetView>
  </sheetViews>
  <sheetFormatPr defaultRowHeight="15" x14ac:dyDescent="0.25"/>
  <cols>
    <col min="1" max="1" width="18.85546875" customWidth="1"/>
    <col min="2" max="3" width="13.42578125" customWidth="1"/>
    <col min="4" max="5" width="14.140625" customWidth="1"/>
    <col min="6" max="7" width="11.85546875" customWidth="1"/>
    <col min="8" max="8" width="15.85546875" customWidth="1"/>
    <col min="10" max="11" width="12.5703125" customWidth="1"/>
    <col min="12" max="12" width="12.42578125" customWidth="1"/>
    <col min="13" max="13" width="13.140625" customWidth="1"/>
  </cols>
  <sheetData>
    <row r="1" spans="1:13" x14ac:dyDescent="0.25">
      <c r="A1" t="s">
        <v>23</v>
      </c>
    </row>
    <row r="2" spans="1:13" ht="15.75" thickBot="1" x14ac:dyDescent="0.3"/>
    <row r="3" spans="1:13" x14ac:dyDescent="0.25">
      <c r="A3" s="4" t="s">
        <v>24</v>
      </c>
      <c r="B3" s="4"/>
      <c r="C3" s="6"/>
      <c r="H3" s="1"/>
    </row>
    <row r="4" spans="1:13" x14ac:dyDescent="0.25">
      <c r="A4" t="s">
        <v>25</v>
      </c>
      <c r="B4">
        <v>0.67573410921136501</v>
      </c>
      <c r="C4" t="s">
        <v>62</v>
      </c>
    </row>
    <row r="5" spans="1:13" x14ac:dyDescent="0.25">
      <c r="A5" t="s">
        <v>26</v>
      </c>
      <c r="B5">
        <v>0.45661658635167701</v>
      </c>
      <c r="C5" t="s">
        <v>62</v>
      </c>
    </row>
    <row r="6" spans="1:13" x14ac:dyDescent="0.25">
      <c r="A6" t="s">
        <v>27</v>
      </c>
      <c r="B6">
        <v>0.45437120034486556</v>
      </c>
    </row>
    <row r="7" spans="1:13" x14ac:dyDescent="0.25">
      <c r="A7" t="s">
        <v>28</v>
      </c>
      <c r="B7">
        <v>1.0220477416247402</v>
      </c>
      <c r="C7" t="s">
        <v>62</v>
      </c>
    </row>
    <row r="8" spans="1:13" ht="15.75" thickBot="1" x14ac:dyDescent="0.3">
      <c r="A8" s="2" t="s">
        <v>29</v>
      </c>
      <c r="B8" s="2">
        <v>244</v>
      </c>
      <c r="C8" t="s">
        <v>62</v>
      </c>
    </row>
    <row r="10" spans="1:13" ht="15.75" thickBot="1" x14ac:dyDescent="0.3">
      <c r="A10" t="s">
        <v>30</v>
      </c>
      <c r="D10" t="s">
        <v>47</v>
      </c>
      <c r="F10" t="s">
        <v>48</v>
      </c>
      <c r="H10" t="s">
        <v>49</v>
      </c>
    </row>
    <row r="11" spans="1:13" x14ac:dyDescent="0.25">
      <c r="A11" s="3"/>
      <c r="B11" s="3" t="s">
        <v>35</v>
      </c>
      <c r="C11" s="3"/>
      <c r="D11" s="3" t="s">
        <v>36</v>
      </c>
      <c r="E11" s="3"/>
      <c r="F11" s="3" t="s">
        <v>37</v>
      </c>
      <c r="G11" s="3"/>
      <c r="H11" s="3" t="s">
        <v>38</v>
      </c>
      <c r="I11" s="3"/>
      <c r="J11" s="3" t="s">
        <v>39</v>
      </c>
    </row>
    <row r="12" spans="1:13" x14ac:dyDescent="0.25">
      <c r="A12" t="s">
        <v>31</v>
      </c>
      <c r="B12">
        <v>1</v>
      </c>
      <c r="D12">
        <v>212.42373319840499</v>
      </c>
      <c r="E12" t="s">
        <v>62</v>
      </c>
      <c r="F12">
        <f xml:space="preserve"> D12 / B12</f>
        <v>212.42373319840499</v>
      </c>
      <c r="G12" t="s">
        <v>62</v>
      </c>
      <c r="H12">
        <f xml:space="preserve"> F12 / F13</f>
        <v>203.35772333423139</v>
      </c>
      <c r="I12" t="s">
        <v>62</v>
      </c>
      <c r="J12" s="1">
        <v>6.6924706468629502E-34</v>
      </c>
    </row>
    <row r="13" spans="1:13" x14ac:dyDescent="0.25">
      <c r="A13" t="s">
        <v>32</v>
      </c>
      <c r="B13">
        <v>242</v>
      </c>
      <c r="D13">
        <v>252.78874385077609</v>
      </c>
      <c r="E13" t="s">
        <v>62</v>
      </c>
      <c r="F13">
        <f xml:space="preserve"> D13 / B13</f>
        <v>1.0445815861602317</v>
      </c>
      <c r="G13" t="s">
        <v>62</v>
      </c>
    </row>
    <row r="14" spans="1:13" ht="15.75" thickBot="1" x14ac:dyDescent="0.3">
      <c r="A14" s="2" t="s">
        <v>33</v>
      </c>
      <c r="B14" s="2">
        <v>243</v>
      </c>
      <c r="C14" s="2"/>
      <c r="D14" s="2">
        <v>465.21247704918102</v>
      </c>
      <c r="E14" s="2" t="s">
        <v>62</v>
      </c>
      <c r="F14" s="2"/>
      <c r="G14" s="2"/>
      <c r="H14" s="2"/>
      <c r="I14" s="2"/>
      <c r="J14" s="2"/>
    </row>
    <row r="15" spans="1:13" ht="15.75" thickBot="1" x14ac:dyDescent="0.3">
      <c r="H15" t="s">
        <v>79</v>
      </c>
    </row>
    <row r="16" spans="1:13" x14ac:dyDescent="0.25">
      <c r="A16" s="3"/>
      <c r="B16" s="3" t="s">
        <v>40</v>
      </c>
      <c r="C16" s="3"/>
      <c r="D16" s="3" t="s">
        <v>28</v>
      </c>
      <c r="E16" s="3"/>
      <c r="F16" s="3" t="s">
        <v>41</v>
      </c>
      <c r="G16" s="3"/>
      <c r="H16" s="3" t="s">
        <v>42</v>
      </c>
      <c r="I16" s="3"/>
      <c r="J16" s="3" t="s">
        <v>43</v>
      </c>
      <c r="K16" s="3" t="s">
        <v>44</v>
      </c>
      <c r="L16" s="3" t="s">
        <v>45</v>
      </c>
      <c r="M16" s="3" t="s">
        <v>46</v>
      </c>
    </row>
    <row r="17" spans="1:13" x14ac:dyDescent="0.25">
      <c r="A17" t="s">
        <v>34</v>
      </c>
      <c r="B17">
        <v>0.92026961355467096</v>
      </c>
      <c r="C17" t="s">
        <v>62</v>
      </c>
      <c r="D17">
        <v>0.15973474637643237</v>
      </c>
      <c r="F17">
        <v>5.7612362646881792</v>
      </c>
      <c r="H17" s="13">
        <v>2.5264434602897501E-8</v>
      </c>
      <c r="J17">
        <v>0.6056216926950877</v>
      </c>
      <c r="K17">
        <v>1.234917534414254</v>
      </c>
      <c r="L17">
        <v>0.6056216926950877</v>
      </c>
      <c r="M17">
        <v>1.234917534414254</v>
      </c>
    </row>
    <row r="18" spans="1:13" ht="15.75" thickBot="1" x14ac:dyDescent="0.3">
      <c r="A18" s="2" t="s">
        <v>0</v>
      </c>
      <c r="B18" s="2">
        <v>0.10502451738435301</v>
      </c>
      <c r="C18" s="2" t="s">
        <v>62</v>
      </c>
      <c r="D18" s="2">
        <v>7.3647898487625959E-3</v>
      </c>
      <c r="E18" s="2" t="s">
        <v>62</v>
      </c>
      <c r="F18" s="2">
        <v>14.2603549512006</v>
      </c>
      <c r="G18" s="2" t="s">
        <v>62</v>
      </c>
      <c r="H18" s="14">
        <v>6.6924706468631401E-34</v>
      </c>
      <c r="I18" s="5"/>
      <c r="J18" s="2">
        <v>9.0517242880533796E-2</v>
      </c>
      <c r="K18" s="2">
        <v>0.11953179188817312</v>
      </c>
      <c r="L18" s="2">
        <v>9.0517242880533838E-2</v>
      </c>
      <c r="M18" s="2">
        <v>0.11953179188817312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45"/>
  <sheetViews>
    <sheetView tabSelected="1" topLeftCell="Q1" zoomScale="74" workbookViewId="0">
      <selection activeCell="S11" sqref="S11"/>
    </sheetView>
  </sheetViews>
  <sheetFormatPr defaultRowHeight="15" x14ac:dyDescent="0.25"/>
  <cols>
    <col min="3" max="3" width="12.85546875" customWidth="1"/>
    <col min="4" max="4" width="12.7109375" customWidth="1"/>
    <col min="5" max="5" width="13.140625" customWidth="1"/>
    <col min="6" max="6" width="16" customWidth="1"/>
    <col min="7" max="9" width="12.85546875" customWidth="1"/>
    <col min="10" max="10" width="16.140625" customWidth="1"/>
    <col min="11" max="15" width="15.7109375" customWidth="1"/>
    <col min="16" max="16" width="20.140625" customWidth="1"/>
    <col min="17" max="17" width="21.28515625" customWidth="1"/>
    <col min="18" max="19" width="22.5703125" customWidth="1"/>
    <col min="20" max="20" width="19.5703125" customWidth="1"/>
    <col min="21" max="21" width="22.42578125" customWidth="1"/>
    <col min="22" max="22" width="18.140625" customWidth="1"/>
    <col min="25" max="25" width="81.85546875" customWidth="1"/>
  </cols>
  <sheetData>
    <row r="1" spans="1:33" x14ac:dyDescent="0.25">
      <c r="A1" s="7" t="s">
        <v>0</v>
      </c>
      <c r="B1" s="7" t="s">
        <v>1</v>
      </c>
      <c r="C1" s="7" t="s">
        <v>83</v>
      </c>
      <c r="D1" s="7" t="s">
        <v>84</v>
      </c>
      <c r="E1" s="7" t="s">
        <v>3</v>
      </c>
      <c r="F1" s="7" t="s">
        <v>4</v>
      </c>
      <c r="G1" s="7" t="s">
        <v>5</v>
      </c>
      <c r="H1" s="7" t="s">
        <v>64</v>
      </c>
      <c r="I1" s="7" t="s">
        <v>65</v>
      </c>
      <c r="J1" s="8" t="s">
        <v>6</v>
      </c>
      <c r="K1" s="9" t="s">
        <v>7</v>
      </c>
      <c r="L1" s="7" t="s">
        <v>66</v>
      </c>
      <c r="M1" s="7" t="s">
        <v>67</v>
      </c>
      <c r="N1" s="7" t="s">
        <v>69</v>
      </c>
      <c r="O1" s="7" t="s">
        <v>70</v>
      </c>
      <c r="P1" s="8" t="s">
        <v>8</v>
      </c>
      <c r="Q1" s="8" t="s">
        <v>80</v>
      </c>
      <c r="R1" s="8" t="s">
        <v>85</v>
      </c>
      <c r="S1" s="8" t="s">
        <v>86</v>
      </c>
      <c r="T1" s="10" t="s">
        <v>9</v>
      </c>
      <c r="U1" s="10" t="s">
        <v>50</v>
      </c>
      <c r="V1" s="10" t="s">
        <v>54</v>
      </c>
      <c r="W1" s="7"/>
      <c r="X1" s="7"/>
      <c r="Y1" s="7" t="s">
        <v>10</v>
      </c>
      <c r="Z1" s="7"/>
      <c r="AA1" s="7"/>
      <c r="AB1" s="7"/>
      <c r="AC1" s="7"/>
      <c r="AD1" s="7"/>
      <c r="AE1" s="7"/>
      <c r="AF1" s="7"/>
      <c r="AG1" s="7"/>
    </row>
    <row r="2" spans="1:33" x14ac:dyDescent="0.25">
      <c r="A2">
        <v>16.989999999999998</v>
      </c>
      <c r="B2">
        <v>1.01</v>
      </c>
      <c r="C2">
        <f xml:space="preserve"> A2 - 19.78594262</f>
        <v>-2.7959426200000017</v>
      </c>
      <c r="D2">
        <f xml:space="preserve"> B2 - 2.998278689</f>
        <v>-1.9882786890000002</v>
      </c>
      <c r="E2">
        <f xml:space="preserve"> POWER(C2, 2)</f>
        <v>7.8172951343324737</v>
      </c>
      <c r="F2">
        <f xml:space="preserve"> POWER(D2, 2)</f>
        <v>3.9532521451315592</v>
      </c>
      <c r="G2">
        <f xml:space="preserve"> C2 * D2</f>
        <v>5.5591131270128287</v>
      </c>
      <c r="H2">
        <f xml:space="preserve"> C2 / SQRT(19258.4640831967 / 244)</f>
        <v>-0.31471130475835007</v>
      </c>
      <c r="I2">
        <f xml:space="preserve"> D2 / SQRT(465.21247704918 / 244)</f>
        <v>-1.4399469550133999</v>
      </c>
      <c r="J2">
        <f xml:space="preserve"> 0.920269613554673 + 0.105024517384353 * A2</f>
        <v>2.7046361639148304</v>
      </c>
      <c r="K2">
        <f t="shared" ref="K2:K65" si="0" xml:space="preserve"> POWER(B2 - J2, 2)</f>
        <v>2.8717917280479721</v>
      </c>
      <c r="L2">
        <f xml:space="preserve"> J2 - 1.9698 * (1.02204774162474 * SQRT(1 / 242 + (E2)/19258.4640831967))</f>
        <v>2.5690134106874418</v>
      </c>
      <c r="M2">
        <f xml:space="preserve"> J2 + 1.9698 * (1.02204774162474 * SQRT(1 / 242 + (E2)/19258.4640831967))</f>
        <v>2.840258917142219</v>
      </c>
      <c r="N2">
        <f xml:space="preserve"> J2 - 1.9698 * SQRT(( POWER(1.02204774162474, 2) + POWER((1.04458158616023 * SQRT(1 / 242 + (E2)/19258.4640831967)), 2)))</f>
        <v>0.68664034300457466</v>
      </c>
      <c r="O2">
        <f xml:space="preserve"> J2 + 1.9698 * SQRT(( POWER(1.02204774162474, 2) + POWER((1.04458158616023 * SQRT(1 / 242 + (E2)/19258.4640831967)), 2)))</f>
        <v>4.7226319848250862</v>
      </c>
      <c r="P2">
        <v>2.70463616391483</v>
      </c>
      <c r="Q2">
        <f xml:space="preserve"> P2 - J2</f>
        <v>0</v>
      </c>
      <c r="R2">
        <v>2.70463616391483</v>
      </c>
      <c r="S2">
        <f xml:space="preserve"> P2 - R2</f>
        <v>0</v>
      </c>
      <c r="T2" t="s">
        <v>11</v>
      </c>
      <c r="V2" t="s">
        <v>3</v>
      </c>
      <c r="Y2" t="s">
        <v>12</v>
      </c>
    </row>
    <row r="3" spans="1:33" x14ac:dyDescent="0.25">
      <c r="A3">
        <v>10.34</v>
      </c>
      <c r="B3">
        <v>1.66</v>
      </c>
      <c r="C3">
        <f xml:space="preserve"> A3 - 19.78594262</f>
        <v>-9.4459426200000003</v>
      </c>
      <c r="D3">
        <f xml:space="preserve"> B3 - 2.998278689</f>
        <v>-1.3382786890000002</v>
      </c>
      <c r="E3">
        <f t="shared" ref="E3:E66" si="1" xml:space="preserve"> POWER(C3, 2)</f>
        <v>89.225831980332472</v>
      </c>
      <c r="F3">
        <f t="shared" ref="F3:F66" si="2" xml:space="preserve"> POWER(D3, 2)</f>
        <v>1.7909898494315595</v>
      </c>
      <c r="G3">
        <f t="shared" ref="G3:G66" si="3" xml:space="preserve"> C3 * D3</f>
        <v>12.641303705862828</v>
      </c>
      <c r="H3">
        <f t="shared" ref="H3:H66" si="4" xml:space="preserve"> C3 / SQRT(19258.4640831967 / 244)</f>
        <v>-1.0632353129667254</v>
      </c>
      <c r="I3">
        <f t="shared" ref="I3:I66" si="5" xml:space="preserve"> D3 / SQRT(465.21247704918 / 244)</f>
        <v>-0.96920534020011073</v>
      </c>
      <c r="J3">
        <f t="shared" ref="J3:J66" si="6" xml:space="preserve"> 0.920269613554673 + 0.105024517384353 * A3</f>
        <v>2.006223123308883</v>
      </c>
      <c r="K3">
        <f t="shared" si="0"/>
        <v>0.11987045111375803</v>
      </c>
      <c r="L3">
        <f t="shared" ref="L3:L66" si="7" xml:space="preserve"> J3 - 1.9698 * (1.02204774162474 * SQRT(1 / 242 + (E3)/19258.4640831967))</f>
        <v>1.8177381342591317</v>
      </c>
      <c r="M3">
        <f t="shared" ref="M3:M66" si="8" xml:space="preserve"> J3 + 1.9698 * (1.02204774162474 * SQRT(1 / 242 + (E3)/19258.4640831967))</f>
        <v>2.1947081123586343</v>
      </c>
      <c r="N3">
        <f xml:space="preserve"> J3 - 1.9698 * SQRT(( POWER(1.02204774162474, 2) + POWER((1.04458158616023 * SQRT(1 / 242 + (E3)/19258.4640831967)), 2)))</f>
        <v>-1.6202156423762215E-2</v>
      </c>
      <c r="O3">
        <f xml:space="preserve"> J3 + 1.9698 * SQRT(( POWER(1.02204774162474, 2) + POWER((1.04458158616023 * SQRT(1 / 242 + (E3)/19258.4640831967)), 2)))</f>
        <v>4.0286484030415277</v>
      </c>
      <c r="P3">
        <v>2.0062231233088799</v>
      </c>
      <c r="Q3">
        <f t="shared" ref="Q3:Q66" si="9" xml:space="preserve"> P3 - J3</f>
        <v>0</v>
      </c>
      <c r="R3">
        <v>2.0062231233088799</v>
      </c>
      <c r="S3">
        <f t="shared" ref="S3:S66" si="10" xml:space="preserve"> P3 - R3</f>
        <v>0</v>
      </c>
      <c r="T3">
        <f xml:space="preserve"> SUM(A2:A245) / 244</f>
        <v>19.785942622950824</v>
      </c>
      <c r="V3">
        <f xml:space="preserve"> SUM(E2:E245)</f>
        <v>19258.464083196715</v>
      </c>
    </row>
    <row r="4" spans="1:33" x14ac:dyDescent="0.25">
      <c r="A4">
        <v>21.01</v>
      </c>
      <c r="B4">
        <v>3.5</v>
      </c>
      <c r="C4">
        <f t="shared" ref="C4:C67" si="11" xml:space="preserve"> A4 - 19.78594262</f>
        <v>1.2240573800000014</v>
      </c>
      <c r="D4">
        <f t="shared" ref="D4:D67" si="12" xml:space="preserve"> B4 - 2.998278689</f>
        <v>0.50172131099999984</v>
      </c>
      <c r="E4">
        <f t="shared" si="1"/>
        <v>1.4983164695324678</v>
      </c>
      <c r="F4">
        <f t="shared" si="2"/>
        <v>0.25172427391155855</v>
      </c>
      <c r="G4">
        <f t="shared" si="3"/>
        <v>0.61413567343282571</v>
      </c>
      <c r="H4">
        <f t="shared" si="4"/>
        <v>0.13777990020370581</v>
      </c>
      <c r="I4">
        <f t="shared" si="5"/>
        <v>0.36335553865596992</v>
      </c>
      <c r="J4">
        <f t="shared" si="6"/>
        <v>3.1268347237999299</v>
      </c>
      <c r="K4">
        <f t="shared" si="0"/>
        <v>0.13925232336147461</v>
      </c>
      <c r="L4">
        <f t="shared" si="7"/>
        <v>2.9962068057505324</v>
      </c>
      <c r="M4">
        <f t="shared" si="8"/>
        <v>3.2574626418493273</v>
      </c>
      <c r="N4">
        <f t="shared" ref="N4:N67" si="13" xml:space="preserve"> J4 - 1.9698 * SQRT(( POWER(1.02204774162474, 2) + POWER((1.04458158616023 * SQRT(1 / 242 + (E4)/19258.4640831967)), 2)))</f>
        <v>1.1091831267912204</v>
      </c>
      <c r="O4">
        <f t="shared" ref="O4:O67" si="14" xml:space="preserve"> J4 + 1.9698 * SQRT(( POWER(1.02204774162474, 2) + POWER((1.04458158616023 * SQRT(1 / 242 + (E4)/19258.4640831967)), 2)))</f>
        <v>5.1444863208086389</v>
      </c>
      <c r="P4">
        <v>3.1268347237999299</v>
      </c>
      <c r="Q4">
        <f t="shared" si="9"/>
        <v>0</v>
      </c>
      <c r="R4">
        <v>3.1268347237999299</v>
      </c>
      <c r="S4">
        <f t="shared" si="10"/>
        <v>0</v>
      </c>
    </row>
    <row r="5" spans="1:33" x14ac:dyDescent="0.25">
      <c r="A5">
        <v>23.68</v>
      </c>
      <c r="B5">
        <v>3.31</v>
      </c>
      <c r="C5">
        <f t="shared" si="11"/>
        <v>3.8940573799999996</v>
      </c>
      <c r="D5">
        <f t="shared" si="12"/>
        <v>0.31172131099999989</v>
      </c>
      <c r="E5">
        <f t="shared" si="1"/>
        <v>15.163682878732461</v>
      </c>
      <c r="F5">
        <f t="shared" si="2"/>
        <v>9.7170175731558658E-2</v>
      </c>
      <c r="G5">
        <f t="shared" si="3"/>
        <v>1.2138606716028246</v>
      </c>
      <c r="H5">
        <f t="shared" si="4"/>
        <v>0.43831510349939923</v>
      </c>
      <c r="I5">
        <f t="shared" si="5"/>
        <v>0.22575414355670079</v>
      </c>
      <c r="J5">
        <f t="shared" si="6"/>
        <v>3.4072501852161521</v>
      </c>
      <c r="K5">
        <f t="shared" si="0"/>
        <v>9.4575985245758751E-3</v>
      </c>
      <c r="L5">
        <f t="shared" si="7"/>
        <v>3.2660424104809938</v>
      </c>
      <c r="M5">
        <f t="shared" si="8"/>
        <v>3.5484579599513104</v>
      </c>
      <c r="N5">
        <f t="shared" si="13"/>
        <v>1.3888542464933238</v>
      </c>
      <c r="O5">
        <f t="shared" si="14"/>
        <v>5.4256461239389804</v>
      </c>
      <c r="P5">
        <v>3.4072501852161601</v>
      </c>
      <c r="Q5">
        <f t="shared" si="9"/>
        <v>7.9936057773011271E-15</v>
      </c>
      <c r="R5">
        <v>3.4072501852161601</v>
      </c>
      <c r="S5">
        <f t="shared" si="10"/>
        <v>0</v>
      </c>
      <c r="T5" t="s">
        <v>13</v>
      </c>
      <c r="V5" t="s">
        <v>4</v>
      </c>
    </row>
    <row r="6" spans="1:33" x14ac:dyDescent="0.25">
      <c r="A6">
        <v>24.59</v>
      </c>
      <c r="B6">
        <v>3.61</v>
      </c>
      <c r="C6">
        <f t="shared" si="11"/>
        <v>4.8040573799999997</v>
      </c>
      <c r="D6">
        <f t="shared" si="12"/>
        <v>0.61172131099999971</v>
      </c>
      <c r="E6">
        <f t="shared" si="1"/>
        <v>23.078967310332462</v>
      </c>
      <c r="F6">
        <f t="shared" si="2"/>
        <v>0.37420296233155836</v>
      </c>
      <c r="G6">
        <f t="shared" si="3"/>
        <v>2.9387442786128237</v>
      </c>
      <c r="H6">
        <f t="shared" si="4"/>
        <v>0.54074470462265056</v>
      </c>
      <c r="I6">
        <f t="shared" si="5"/>
        <v>0.44301950423975728</v>
      </c>
      <c r="J6">
        <f t="shared" si="6"/>
        <v>3.5028224960359133</v>
      </c>
      <c r="K6">
        <f t="shared" si="0"/>
        <v>1.1487017355971785E-2</v>
      </c>
      <c r="L6">
        <f t="shared" si="7"/>
        <v>3.3558345073023563</v>
      </c>
      <c r="M6">
        <f t="shared" si="8"/>
        <v>3.6498104847694703</v>
      </c>
      <c r="N6">
        <f t="shared" si="13"/>
        <v>1.4839955435397836</v>
      </c>
      <c r="O6">
        <f t="shared" si="14"/>
        <v>5.5216494485320435</v>
      </c>
      <c r="P6">
        <v>3.50282249603592</v>
      </c>
      <c r="Q6">
        <f t="shared" si="9"/>
        <v>6.6613381477509392E-15</v>
      </c>
      <c r="R6">
        <v>3.50282249603592</v>
      </c>
      <c r="S6">
        <f t="shared" si="10"/>
        <v>0</v>
      </c>
      <c r="T6">
        <f xml:space="preserve"> SUM(B2:B245) / 244</f>
        <v>2.9982786885245902</v>
      </c>
      <c r="V6">
        <f xml:space="preserve"> SUM(F2:F245)</f>
        <v>465.21247704918028</v>
      </c>
    </row>
    <row r="7" spans="1:33" x14ac:dyDescent="0.25">
      <c r="A7">
        <v>25.29</v>
      </c>
      <c r="B7">
        <v>4.71</v>
      </c>
      <c r="C7">
        <f t="shared" si="11"/>
        <v>5.504057379999999</v>
      </c>
      <c r="D7">
        <f t="shared" si="12"/>
        <v>1.7117213109999998</v>
      </c>
      <c r="E7">
        <f t="shared" si="1"/>
        <v>30.294647642332453</v>
      </c>
      <c r="F7">
        <f t="shared" si="2"/>
        <v>2.9299898465315581</v>
      </c>
      <c r="G7">
        <f t="shared" si="3"/>
        <v>9.421412314312823</v>
      </c>
      <c r="H7">
        <f t="shared" si="4"/>
        <v>0.61953670548669004</v>
      </c>
      <c r="I7">
        <f t="shared" si="5"/>
        <v>1.2396591600776317</v>
      </c>
      <c r="J7">
        <f t="shared" si="6"/>
        <v>3.5763396582049607</v>
      </c>
      <c r="K7">
        <f t="shared" si="0"/>
        <v>1.2851857705588452</v>
      </c>
      <c r="L7">
        <f t="shared" si="7"/>
        <v>3.4242736695920399</v>
      </c>
      <c r="M7">
        <f t="shared" si="8"/>
        <v>3.7284056468178814</v>
      </c>
      <c r="N7">
        <f t="shared" si="13"/>
        <v>1.5571198678882081</v>
      </c>
      <c r="O7">
        <f t="shared" si="14"/>
        <v>5.5955594485217137</v>
      </c>
      <c r="P7">
        <v>3.5763396582049598</v>
      </c>
      <c r="Q7">
        <f t="shared" si="9"/>
        <v>0</v>
      </c>
      <c r="R7">
        <v>3.57633965820497</v>
      </c>
      <c r="S7">
        <f t="shared" si="10"/>
        <v>-1.021405182655144E-14</v>
      </c>
    </row>
    <row r="8" spans="1:33" x14ac:dyDescent="0.25">
      <c r="A8">
        <v>8.77</v>
      </c>
      <c r="B8">
        <v>2</v>
      </c>
      <c r="C8">
        <f t="shared" si="11"/>
        <v>-11.015942620000001</v>
      </c>
      <c r="D8">
        <f t="shared" si="12"/>
        <v>-0.99827868900000016</v>
      </c>
      <c r="E8">
        <f t="shared" si="1"/>
        <v>121.35099180713247</v>
      </c>
      <c r="F8">
        <f t="shared" si="2"/>
        <v>0.99656034091155909</v>
      </c>
      <c r="G8">
        <f t="shared" si="3"/>
        <v>10.996980756792828</v>
      </c>
      <c r="H8">
        <f t="shared" si="4"/>
        <v>-1.2399545149046427</v>
      </c>
      <c r="I8">
        <f t="shared" si="5"/>
        <v>-0.72297126475931317</v>
      </c>
      <c r="J8">
        <f t="shared" si="6"/>
        <v>1.8413346310154488</v>
      </c>
      <c r="K8">
        <f t="shared" si="0"/>
        <v>2.5174699315003778E-2</v>
      </c>
      <c r="L8">
        <f t="shared" si="7"/>
        <v>1.6356951870774263</v>
      </c>
      <c r="M8">
        <f t="shared" si="8"/>
        <v>2.0469740749534715</v>
      </c>
      <c r="N8">
        <f t="shared" si="13"/>
        <v>-0.18283591949586886</v>
      </c>
      <c r="O8">
        <f t="shared" si="14"/>
        <v>3.8655051815267667</v>
      </c>
      <c r="P8">
        <v>1.8413346310154499</v>
      </c>
      <c r="Q8">
        <f t="shared" si="9"/>
        <v>0</v>
      </c>
      <c r="R8">
        <v>1.8413346310154499</v>
      </c>
      <c r="S8">
        <f t="shared" si="10"/>
        <v>0</v>
      </c>
      <c r="T8" t="s">
        <v>76</v>
      </c>
      <c r="V8" t="s">
        <v>29</v>
      </c>
    </row>
    <row r="9" spans="1:33" x14ac:dyDescent="0.25">
      <c r="A9">
        <v>26.88</v>
      </c>
      <c r="B9">
        <v>3.12</v>
      </c>
      <c r="C9">
        <f t="shared" si="11"/>
        <v>7.0940573799999989</v>
      </c>
      <c r="D9">
        <f t="shared" si="12"/>
        <v>0.12172131099999994</v>
      </c>
      <c r="E9">
        <f t="shared" si="1"/>
        <v>50.325650110732447</v>
      </c>
      <c r="F9">
        <f t="shared" si="2"/>
        <v>1.4816077551558707E-2</v>
      </c>
      <c r="G9">
        <f t="shared" si="3"/>
        <v>0.86349796460282469</v>
      </c>
      <c r="H9">
        <f t="shared" si="4"/>
        <v>0.7985071074492941</v>
      </c>
      <c r="I9">
        <f t="shared" si="5"/>
        <v>8.8152748457431651E-2</v>
      </c>
      <c r="J9">
        <f t="shared" si="6"/>
        <v>3.743328640846082</v>
      </c>
      <c r="K9">
        <f t="shared" si="0"/>
        <v>0.38853859449902373</v>
      </c>
      <c r="L9">
        <f t="shared" si="7"/>
        <v>3.5779812937393203</v>
      </c>
      <c r="M9">
        <f t="shared" si="8"/>
        <v>3.9086759879528437</v>
      </c>
      <c r="N9">
        <f t="shared" si="13"/>
        <v>1.7230187181797909</v>
      </c>
      <c r="O9">
        <f t="shared" si="14"/>
        <v>5.763638563512373</v>
      </c>
      <c r="P9">
        <v>3.74332864084609</v>
      </c>
      <c r="Q9">
        <f t="shared" si="9"/>
        <v>7.9936057773011271E-15</v>
      </c>
      <c r="R9">
        <v>3.74332864084609</v>
      </c>
      <c r="S9">
        <f t="shared" si="10"/>
        <v>0</v>
      </c>
      <c r="T9">
        <f xml:space="preserve"> SUM(G2:G245)</f>
        <v>2022.610895901639</v>
      </c>
      <c r="V9">
        <v>244</v>
      </c>
    </row>
    <row r="10" spans="1:33" x14ac:dyDescent="0.25">
      <c r="A10">
        <v>15.04</v>
      </c>
      <c r="B10">
        <v>1.96</v>
      </c>
      <c r="C10">
        <f t="shared" si="11"/>
        <v>-4.745942620000001</v>
      </c>
      <c r="D10">
        <f t="shared" si="12"/>
        <v>-1.0382786890000002</v>
      </c>
      <c r="E10">
        <f t="shared" si="1"/>
        <v>22.523971352332474</v>
      </c>
      <c r="F10">
        <f t="shared" si="2"/>
        <v>1.0780226360315592</v>
      </c>
      <c r="G10">
        <f t="shared" si="3"/>
        <v>4.9276110815628273</v>
      </c>
      <c r="H10">
        <f t="shared" si="4"/>
        <v>-0.53420330716531728</v>
      </c>
      <c r="I10">
        <f t="shared" si="5"/>
        <v>-0.75193997951705405</v>
      </c>
      <c r="J10">
        <f t="shared" si="6"/>
        <v>2.499838355015342</v>
      </c>
      <c r="K10">
        <f t="shared" si="0"/>
        <v>0.29142544954567046</v>
      </c>
      <c r="L10">
        <f t="shared" si="7"/>
        <v>2.3532482270566852</v>
      </c>
      <c r="M10">
        <f t="shared" si="8"/>
        <v>2.6464284829739988</v>
      </c>
      <c r="N10">
        <f t="shared" si="13"/>
        <v>0.48104162090981895</v>
      </c>
      <c r="O10">
        <f t="shared" si="14"/>
        <v>4.5186350891208651</v>
      </c>
      <c r="P10">
        <v>2.4998383550153398</v>
      </c>
      <c r="Q10">
        <f t="shared" si="9"/>
        <v>0</v>
      </c>
      <c r="R10">
        <v>2.4998383550153398</v>
      </c>
      <c r="S10">
        <f t="shared" si="10"/>
        <v>0</v>
      </c>
    </row>
    <row r="11" spans="1:33" x14ac:dyDescent="0.25">
      <c r="A11">
        <v>14.78</v>
      </c>
      <c r="B11">
        <v>3.23</v>
      </c>
      <c r="C11">
        <f t="shared" si="11"/>
        <v>-5.0059426200000008</v>
      </c>
      <c r="D11">
        <f t="shared" si="12"/>
        <v>0.23172131099999982</v>
      </c>
      <c r="E11">
        <f t="shared" si="1"/>
        <v>25.059461514732472</v>
      </c>
      <c r="F11">
        <f t="shared" si="2"/>
        <v>5.3694765971558638E-2</v>
      </c>
      <c r="G11">
        <f t="shared" si="3"/>
        <v>-1.1599835866971742</v>
      </c>
      <c r="H11">
        <f t="shared" si="4"/>
        <v>-0.56346890748624623</v>
      </c>
      <c r="I11">
        <f t="shared" si="5"/>
        <v>0.16781671404121898</v>
      </c>
      <c r="J11">
        <f t="shared" si="6"/>
        <v>2.4725319804954102</v>
      </c>
      <c r="K11">
        <f t="shared" si="0"/>
        <v>0.5737578005722056</v>
      </c>
      <c r="L11">
        <f t="shared" si="7"/>
        <v>2.324132926439527</v>
      </c>
      <c r="M11">
        <f t="shared" si="8"/>
        <v>2.6209310345512935</v>
      </c>
      <c r="N11">
        <f t="shared" si="13"/>
        <v>0.45359719784222019</v>
      </c>
      <c r="O11">
        <f t="shared" si="14"/>
        <v>4.4914667631486003</v>
      </c>
      <c r="P11">
        <v>2.4725319804954098</v>
      </c>
      <c r="Q11">
        <f t="shared" si="9"/>
        <v>0</v>
      </c>
      <c r="R11">
        <v>2.4725319804954098</v>
      </c>
      <c r="S11">
        <f t="shared" si="10"/>
        <v>0</v>
      </c>
      <c r="T11" t="s">
        <v>2</v>
      </c>
      <c r="V11" t="s">
        <v>53</v>
      </c>
    </row>
    <row r="12" spans="1:33" x14ac:dyDescent="0.25">
      <c r="A12">
        <v>10.27</v>
      </c>
      <c r="B12">
        <v>1.71</v>
      </c>
      <c r="C12">
        <f t="shared" si="11"/>
        <v>-9.5159426200000006</v>
      </c>
      <c r="D12">
        <f t="shared" si="12"/>
        <v>-1.2882786890000002</v>
      </c>
      <c r="E12">
        <f t="shared" si="1"/>
        <v>90.553163947132475</v>
      </c>
      <c r="F12">
        <f t="shared" si="2"/>
        <v>1.6596619805315593</v>
      </c>
      <c r="G12">
        <f t="shared" si="3"/>
        <v>12.259186083092828</v>
      </c>
      <c r="H12">
        <f t="shared" si="4"/>
        <v>-1.0711145130531294</v>
      </c>
      <c r="I12">
        <f t="shared" si="5"/>
        <v>-0.93299444675293453</v>
      </c>
      <c r="J12">
        <f t="shared" si="6"/>
        <v>1.9988714070919782</v>
      </c>
      <c r="K12">
        <f t="shared" si="0"/>
        <v>8.3446689835299404E-2</v>
      </c>
      <c r="L12">
        <f t="shared" si="7"/>
        <v>1.8096468356547741</v>
      </c>
      <c r="M12">
        <f t="shared" si="8"/>
        <v>2.1880959785291823</v>
      </c>
      <c r="N12">
        <f t="shared" si="13"/>
        <v>-2.3626012730261881E-2</v>
      </c>
      <c r="O12">
        <f t="shared" si="14"/>
        <v>4.0213688269142178</v>
      </c>
      <c r="P12">
        <v>1.99887140709198</v>
      </c>
      <c r="Q12">
        <f t="shared" si="9"/>
        <v>1.7763568394002505E-15</v>
      </c>
      <c r="R12">
        <v>1.99887140709198</v>
      </c>
      <c r="S12">
        <f t="shared" si="10"/>
        <v>0</v>
      </c>
      <c r="T12">
        <f xml:space="preserve"> SQRT(V3)</f>
        <v>138.77486834148579</v>
      </c>
      <c r="V12">
        <v>2</v>
      </c>
    </row>
    <row r="13" spans="1:33" x14ac:dyDescent="0.25">
      <c r="A13">
        <v>35.26</v>
      </c>
      <c r="B13">
        <v>5</v>
      </c>
      <c r="C13">
        <f t="shared" si="11"/>
        <v>15.474057379999998</v>
      </c>
      <c r="D13">
        <f t="shared" si="12"/>
        <v>2.0017213109999998</v>
      </c>
      <c r="E13">
        <f t="shared" si="1"/>
        <v>239.44645179953241</v>
      </c>
      <c r="F13">
        <f t="shared" si="2"/>
        <v>4.0068882069115581</v>
      </c>
      <c r="G13">
        <f t="shared" si="3"/>
        <v>30.974750425182819</v>
      </c>
      <c r="H13">
        <f t="shared" si="4"/>
        <v>1.7417599177930814</v>
      </c>
      <c r="I13">
        <f t="shared" si="5"/>
        <v>1.449682342071253</v>
      </c>
      <c r="J13">
        <f t="shared" si="6"/>
        <v>4.6234340965269594</v>
      </c>
      <c r="K13">
        <f t="shared" si="0"/>
        <v>0.14180187965846736</v>
      </c>
      <c r="L13">
        <f t="shared" si="7"/>
        <v>4.3643169624108431</v>
      </c>
      <c r="M13">
        <f t="shared" si="8"/>
        <v>4.8825512306430756</v>
      </c>
      <c r="N13">
        <f t="shared" si="13"/>
        <v>2.592860640230231</v>
      </c>
      <c r="O13">
        <f t="shared" si="14"/>
        <v>6.6540075528236873</v>
      </c>
      <c r="P13">
        <v>4.62343409652697</v>
      </c>
      <c r="Q13">
        <f t="shared" si="9"/>
        <v>1.0658141036401503E-14</v>
      </c>
      <c r="R13">
        <v>4.62343409652697</v>
      </c>
      <c r="S13">
        <f t="shared" si="10"/>
        <v>0</v>
      </c>
    </row>
    <row r="14" spans="1:33" x14ac:dyDescent="0.25">
      <c r="A14">
        <v>15.42</v>
      </c>
      <c r="B14">
        <v>1.57</v>
      </c>
      <c r="C14">
        <f t="shared" si="11"/>
        <v>-4.3659426200000002</v>
      </c>
      <c r="D14">
        <f t="shared" si="12"/>
        <v>-1.4282786890000001</v>
      </c>
      <c r="E14">
        <f t="shared" si="1"/>
        <v>19.061454961132466</v>
      </c>
      <c r="F14">
        <f t="shared" si="2"/>
        <v>2.0399800134515589</v>
      </c>
      <c r="G14">
        <f t="shared" si="3"/>
        <v>6.2357828015428263</v>
      </c>
      <c r="H14">
        <f t="shared" si="4"/>
        <v>-0.49143050669626714</v>
      </c>
      <c r="I14">
        <f t="shared" si="5"/>
        <v>-1.0343849484050276</v>
      </c>
      <c r="J14">
        <f t="shared" si="6"/>
        <v>2.5397476716213965</v>
      </c>
      <c r="K14">
        <f t="shared" si="0"/>
        <v>0.94041054661511969</v>
      </c>
      <c r="L14">
        <f t="shared" si="7"/>
        <v>2.3956645285981519</v>
      </c>
      <c r="M14">
        <f t="shared" si="8"/>
        <v>2.683830814644641</v>
      </c>
      <c r="N14">
        <f t="shared" si="13"/>
        <v>0.52113947464025623</v>
      </c>
      <c r="O14">
        <f t="shared" si="14"/>
        <v>4.5583558686025363</v>
      </c>
      <c r="P14">
        <v>2.5397476716214</v>
      </c>
      <c r="Q14">
        <f t="shared" si="9"/>
        <v>3.5527136788005009E-15</v>
      </c>
      <c r="R14">
        <v>2.5397476716214</v>
      </c>
      <c r="S14">
        <f t="shared" si="10"/>
        <v>0</v>
      </c>
      <c r="T14" t="s">
        <v>77</v>
      </c>
      <c r="V14" t="s">
        <v>71</v>
      </c>
    </row>
    <row r="15" spans="1:33" x14ac:dyDescent="0.25">
      <c r="A15">
        <v>18.43</v>
      </c>
      <c r="B15">
        <v>3</v>
      </c>
      <c r="C15">
        <f t="shared" si="11"/>
        <v>-1.3559426200000004</v>
      </c>
      <c r="D15">
        <f t="shared" si="12"/>
        <v>1.7213109999998366E-3</v>
      </c>
      <c r="E15">
        <f t="shared" si="1"/>
        <v>1.8385803887324657</v>
      </c>
      <c r="F15">
        <f t="shared" si="2"/>
        <v>2.9629115587204373E-6</v>
      </c>
      <c r="G15">
        <f t="shared" si="3"/>
        <v>-2.3339989471745991E-3</v>
      </c>
      <c r="H15">
        <f t="shared" si="4"/>
        <v>-0.1526249029808972</v>
      </c>
      <c r="I15">
        <f t="shared" si="5"/>
        <v>1.2466041842089245E-3</v>
      </c>
      <c r="J15">
        <f t="shared" si="6"/>
        <v>2.8558714689482989</v>
      </c>
      <c r="K15">
        <f t="shared" si="0"/>
        <v>2.0773033463121166E-2</v>
      </c>
      <c r="L15">
        <f t="shared" si="7"/>
        <v>2.7249697341896302</v>
      </c>
      <c r="M15">
        <f t="shared" si="8"/>
        <v>2.9867732037069676</v>
      </c>
      <c r="N15">
        <f t="shared" si="13"/>
        <v>0.8382013346991215</v>
      </c>
      <c r="O15">
        <f t="shared" si="14"/>
        <v>4.8735416031974763</v>
      </c>
      <c r="P15">
        <v>2.8558714689482998</v>
      </c>
      <c r="Q15">
        <f t="shared" si="9"/>
        <v>0</v>
      </c>
      <c r="R15">
        <v>2.8558714689482998</v>
      </c>
      <c r="S15">
        <f t="shared" si="10"/>
        <v>0</v>
      </c>
      <c r="T15" s="1">
        <f xml:space="preserve"> SQRT(V6)</f>
        <v>21.568784783783723</v>
      </c>
      <c r="U15" s="1"/>
      <c r="V15" s="11">
        <v>1.9698</v>
      </c>
    </row>
    <row r="16" spans="1:33" x14ac:dyDescent="0.25">
      <c r="A16">
        <v>14.83</v>
      </c>
      <c r="B16">
        <v>3.02</v>
      </c>
      <c r="C16">
        <f t="shared" si="11"/>
        <v>-4.9559426200000001</v>
      </c>
      <c r="D16">
        <f t="shared" si="12"/>
        <v>2.1721310999999854E-2</v>
      </c>
      <c r="E16">
        <f t="shared" si="1"/>
        <v>24.561367252732467</v>
      </c>
      <c r="F16">
        <f t="shared" si="2"/>
        <v>4.718153515587147E-4</v>
      </c>
      <c r="G16">
        <f t="shared" si="3"/>
        <v>-0.1076495709471741</v>
      </c>
      <c r="H16">
        <f t="shared" si="4"/>
        <v>-0.55784090742452896</v>
      </c>
      <c r="I16">
        <f t="shared" si="5"/>
        <v>1.573096156307938E-2</v>
      </c>
      <c r="J16">
        <f t="shared" si="6"/>
        <v>2.4777832063646281</v>
      </c>
      <c r="K16">
        <f t="shared" si="0"/>
        <v>0.29399905130022347</v>
      </c>
      <c r="L16">
        <f t="shared" si="7"/>
        <v>2.3297377693114214</v>
      </c>
      <c r="M16">
        <f t="shared" si="8"/>
        <v>2.6258286434178348</v>
      </c>
      <c r="N16">
        <f t="shared" si="13"/>
        <v>0.45887554245220263</v>
      </c>
      <c r="O16">
        <f t="shared" si="14"/>
        <v>4.4966908702770532</v>
      </c>
      <c r="P16">
        <v>2.4777832063646299</v>
      </c>
      <c r="Q16">
        <f t="shared" si="9"/>
        <v>0</v>
      </c>
      <c r="R16">
        <v>2.4777832063646299</v>
      </c>
      <c r="S16">
        <f t="shared" si="10"/>
        <v>0</v>
      </c>
    </row>
    <row r="17" spans="1:25" x14ac:dyDescent="0.25">
      <c r="A17">
        <v>21.58</v>
      </c>
      <c r="B17">
        <v>3.92</v>
      </c>
      <c r="C17">
        <f t="shared" si="11"/>
        <v>1.7940573799999981</v>
      </c>
      <c r="D17">
        <f t="shared" si="12"/>
        <v>0.92172131099999977</v>
      </c>
      <c r="E17">
        <f t="shared" si="1"/>
        <v>3.2186418827324577</v>
      </c>
      <c r="F17">
        <f t="shared" si="2"/>
        <v>0.8495701751515583</v>
      </c>
      <c r="G17">
        <f t="shared" si="3"/>
        <v>1.6536209203028231</v>
      </c>
      <c r="H17">
        <f t="shared" si="4"/>
        <v>0.20193910090728048</v>
      </c>
      <c r="I17">
        <f t="shared" si="5"/>
        <v>0.66752704361224913</v>
      </c>
      <c r="J17">
        <f t="shared" si="6"/>
        <v>3.1866986987090109</v>
      </c>
      <c r="K17">
        <f t="shared" si="0"/>
        <v>0.53773079847505789</v>
      </c>
      <c r="L17">
        <f t="shared" si="7"/>
        <v>3.0546922259868343</v>
      </c>
      <c r="M17">
        <f t="shared" si="8"/>
        <v>3.3187051714311875</v>
      </c>
      <c r="N17">
        <f t="shared" si="13"/>
        <v>1.1689533818260203</v>
      </c>
      <c r="O17">
        <f t="shared" si="14"/>
        <v>5.2044440155920011</v>
      </c>
      <c r="P17">
        <v>3.18669869870901</v>
      </c>
      <c r="Q17">
        <f t="shared" si="9"/>
        <v>0</v>
      </c>
      <c r="R17">
        <v>3.18669869870901</v>
      </c>
      <c r="S17">
        <f t="shared" si="10"/>
        <v>0</v>
      </c>
      <c r="T17" t="s">
        <v>14</v>
      </c>
      <c r="U17" t="s">
        <v>57</v>
      </c>
      <c r="V17" t="s">
        <v>64</v>
      </c>
    </row>
    <row r="18" spans="1:25" x14ac:dyDescent="0.25">
      <c r="A18">
        <v>10.33</v>
      </c>
      <c r="B18">
        <v>1.67</v>
      </c>
      <c r="C18">
        <f t="shared" si="11"/>
        <v>-9.4559426200000001</v>
      </c>
      <c r="D18">
        <f t="shared" si="12"/>
        <v>-1.3282786890000002</v>
      </c>
      <c r="E18">
        <f t="shared" si="1"/>
        <v>89.414850832732469</v>
      </c>
      <c r="F18">
        <f t="shared" si="2"/>
        <v>1.7643242756515594</v>
      </c>
      <c r="G18">
        <f t="shared" si="3"/>
        <v>12.560127066552827</v>
      </c>
      <c r="H18">
        <f t="shared" si="4"/>
        <v>-1.0643609129790688</v>
      </c>
      <c r="I18">
        <f t="shared" si="5"/>
        <v>-0.9619631615106754</v>
      </c>
      <c r="J18">
        <f t="shared" si="6"/>
        <v>2.0051728781350393</v>
      </c>
      <c r="K18">
        <f t="shared" si="0"/>
        <v>0.11234085823732595</v>
      </c>
      <c r="L18">
        <f t="shared" si="7"/>
        <v>1.8165823916701564</v>
      </c>
      <c r="M18">
        <f t="shared" si="8"/>
        <v>2.1937633645999224</v>
      </c>
      <c r="N18">
        <f t="shared" si="13"/>
        <v>-1.7262674872001949E-2</v>
      </c>
      <c r="O18">
        <f t="shared" si="14"/>
        <v>4.027608431142081</v>
      </c>
      <c r="P18">
        <v>2.0051728781350402</v>
      </c>
      <c r="Q18">
        <f t="shared" si="9"/>
        <v>0</v>
      </c>
      <c r="R18">
        <v>2.0051728781350402</v>
      </c>
      <c r="S18">
        <f t="shared" si="10"/>
        <v>0</v>
      </c>
      <c r="T18">
        <f xml:space="preserve"> SUM(F2:F245)</f>
        <v>465.21247704918028</v>
      </c>
      <c r="U18">
        <v>465.21247704918102</v>
      </c>
      <c r="V18">
        <f xml:space="preserve"> SUM(H2:H245)</f>
        <v>8.1043199512409458E-8</v>
      </c>
    </row>
    <row r="19" spans="1:25" x14ac:dyDescent="0.25">
      <c r="A19">
        <v>16.29</v>
      </c>
      <c r="B19">
        <v>3.71</v>
      </c>
      <c r="C19">
        <f t="shared" si="11"/>
        <v>-3.495942620000001</v>
      </c>
      <c r="D19">
        <f t="shared" si="12"/>
        <v>0.7117213109999998</v>
      </c>
      <c r="E19">
        <f t="shared" si="1"/>
        <v>12.221614802332471</v>
      </c>
      <c r="F19">
        <f t="shared" si="2"/>
        <v>0.50654722453155843</v>
      </c>
      <c r="G19">
        <f t="shared" si="3"/>
        <v>-2.4881368646871747</v>
      </c>
      <c r="H19">
        <f t="shared" si="4"/>
        <v>-0.39350330562238955</v>
      </c>
      <c r="I19">
        <f t="shared" si="5"/>
        <v>0.51544129113410952</v>
      </c>
      <c r="J19">
        <f t="shared" si="6"/>
        <v>2.6311190017457835</v>
      </c>
      <c r="K19">
        <f t="shared" si="0"/>
        <v>1.1639842083940146</v>
      </c>
      <c r="L19">
        <f t="shared" si="7"/>
        <v>2.4921209638786981</v>
      </c>
      <c r="M19">
        <f t="shared" si="8"/>
        <v>2.7701170396128689</v>
      </c>
      <c r="N19">
        <f t="shared" si="13"/>
        <v>0.61288329195818925</v>
      </c>
      <c r="O19">
        <f t="shared" si="14"/>
        <v>4.6493547115333778</v>
      </c>
      <c r="P19">
        <v>2.63111900174578</v>
      </c>
      <c r="Q19">
        <f t="shared" si="9"/>
        <v>-3.5527136788005009E-15</v>
      </c>
      <c r="R19">
        <v>2.63111900174578</v>
      </c>
      <c r="S19">
        <f t="shared" si="10"/>
        <v>0</v>
      </c>
    </row>
    <row r="20" spans="1:25" x14ac:dyDescent="0.25">
      <c r="A20">
        <v>16.97</v>
      </c>
      <c r="B20">
        <v>3.5</v>
      </c>
      <c r="C20">
        <f t="shared" si="11"/>
        <v>-2.8159426200000013</v>
      </c>
      <c r="D20">
        <f t="shared" si="12"/>
        <v>0.50172131099999984</v>
      </c>
      <c r="E20">
        <f t="shared" si="1"/>
        <v>7.929532839132472</v>
      </c>
      <c r="F20">
        <f t="shared" si="2"/>
        <v>0.25172427391155855</v>
      </c>
      <c r="G20">
        <f t="shared" si="3"/>
        <v>-1.412818423007175</v>
      </c>
      <c r="H20">
        <f t="shared" si="4"/>
        <v>-0.31696250478303689</v>
      </c>
      <c r="I20">
        <f t="shared" si="5"/>
        <v>0.36335553865596992</v>
      </c>
      <c r="J20">
        <f t="shared" si="6"/>
        <v>2.7025356735671435</v>
      </c>
      <c r="K20">
        <f t="shared" si="0"/>
        <v>0.6359493519330095</v>
      </c>
      <c r="L20">
        <f t="shared" si="7"/>
        <v>2.5668258637112773</v>
      </c>
      <c r="M20">
        <f t="shared" si="8"/>
        <v>2.8382454834230098</v>
      </c>
      <c r="N20">
        <f t="shared" si="13"/>
        <v>0.68453373908235848</v>
      </c>
      <c r="O20">
        <f t="shared" si="14"/>
        <v>4.720537608051929</v>
      </c>
      <c r="P20">
        <v>2.70253567356714</v>
      </c>
      <c r="Q20">
        <f t="shared" si="9"/>
        <v>-3.5527136788005009E-15</v>
      </c>
      <c r="R20">
        <v>2.70253567356714</v>
      </c>
      <c r="S20">
        <f t="shared" si="10"/>
        <v>0</v>
      </c>
      <c r="T20" t="s">
        <v>15</v>
      </c>
      <c r="U20" t="s">
        <v>59</v>
      </c>
      <c r="V20" t="s">
        <v>65</v>
      </c>
    </row>
    <row r="21" spans="1:25" x14ac:dyDescent="0.25">
      <c r="A21">
        <v>20.65</v>
      </c>
      <c r="B21">
        <v>3.35</v>
      </c>
      <c r="C21">
        <f t="shared" si="11"/>
        <v>0.86405737999999843</v>
      </c>
      <c r="D21">
        <f t="shared" si="12"/>
        <v>0.35172131099999993</v>
      </c>
      <c r="E21">
        <f t="shared" si="1"/>
        <v>0.74659515593246173</v>
      </c>
      <c r="F21">
        <f t="shared" si="2"/>
        <v>0.12370788061155867</v>
      </c>
      <c r="G21">
        <f t="shared" si="3"/>
        <v>0.30390739447282455</v>
      </c>
      <c r="H21">
        <f t="shared" si="4"/>
        <v>9.725829975934229E-2</v>
      </c>
      <c r="I21">
        <f t="shared" si="5"/>
        <v>0.25472285831444169</v>
      </c>
      <c r="J21">
        <f t="shared" si="6"/>
        <v>3.0890258975415623</v>
      </c>
      <c r="K21">
        <f t="shared" si="0"/>
        <v>6.8107482153987181E-2</v>
      </c>
      <c r="L21">
        <f t="shared" si="7"/>
        <v>2.959004947785798</v>
      </c>
      <c r="M21">
        <f t="shared" si="8"/>
        <v>3.2190468472973266</v>
      </c>
      <c r="N21">
        <f t="shared" si="13"/>
        <v>1.0714152541673894</v>
      </c>
      <c r="O21">
        <f t="shared" si="14"/>
        <v>5.1066365409157353</v>
      </c>
      <c r="P21">
        <v>3.0890258975415699</v>
      </c>
      <c r="Q21">
        <f t="shared" si="9"/>
        <v>7.5495165674510645E-15</v>
      </c>
      <c r="R21">
        <v>3.0890258975415699</v>
      </c>
      <c r="S21">
        <f t="shared" si="10"/>
        <v>0</v>
      </c>
      <c r="T21" s="1">
        <f xml:space="preserve"> T9 / SUM(E2:E245)</f>
        <v>0.10502451738435339</v>
      </c>
      <c r="U21">
        <v>0.10502451738435301</v>
      </c>
      <c r="V21">
        <f xml:space="preserve"> SUM(I2:I245)</f>
        <v>-8.4009309328286416E-8</v>
      </c>
      <c r="Y21" t="s">
        <v>68</v>
      </c>
    </row>
    <row r="22" spans="1:25" x14ac:dyDescent="0.25">
      <c r="A22">
        <v>17.920000000000002</v>
      </c>
      <c r="B22">
        <v>4.08</v>
      </c>
      <c r="C22">
        <f t="shared" si="11"/>
        <v>-1.8659426199999984</v>
      </c>
      <c r="D22">
        <f t="shared" si="12"/>
        <v>1.0817213109999999</v>
      </c>
      <c r="E22">
        <f t="shared" si="1"/>
        <v>3.4817418611324586</v>
      </c>
      <c r="F22">
        <f t="shared" si="2"/>
        <v>1.1701209946715585</v>
      </c>
      <c r="G22">
        <f t="shared" si="3"/>
        <v>-2.0184298971571728</v>
      </c>
      <c r="H22">
        <f t="shared" si="4"/>
        <v>-0.21003050361041151</v>
      </c>
      <c r="I22">
        <f t="shared" si="5"/>
        <v>0.78340190264321274</v>
      </c>
      <c r="J22">
        <f t="shared" si="6"/>
        <v>2.802308965082279</v>
      </c>
      <c r="K22">
        <f t="shared" si="0"/>
        <v>1.632494380709117</v>
      </c>
      <c r="L22">
        <f t="shared" si="7"/>
        <v>2.670092928695559</v>
      </c>
      <c r="M22">
        <f t="shared" si="8"/>
        <v>2.934525001468999</v>
      </c>
      <c r="N22">
        <f t="shared" si="13"/>
        <v>0.78454931542451956</v>
      </c>
      <c r="O22">
        <f t="shared" si="14"/>
        <v>4.8200686147400384</v>
      </c>
      <c r="P22">
        <v>2.8023089650822799</v>
      </c>
      <c r="Q22">
        <f t="shared" si="9"/>
        <v>0</v>
      </c>
      <c r="R22">
        <v>2.8023089650822799</v>
      </c>
      <c r="S22">
        <f t="shared" si="10"/>
        <v>0</v>
      </c>
      <c r="T22">
        <v>0.10502451738435339</v>
      </c>
    </row>
    <row r="23" spans="1:25" x14ac:dyDescent="0.25">
      <c r="A23">
        <v>20.29</v>
      </c>
      <c r="B23">
        <v>2.75</v>
      </c>
      <c r="C23">
        <f t="shared" si="11"/>
        <v>0.504057379999999</v>
      </c>
      <c r="D23">
        <f t="shared" si="12"/>
        <v>-0.24827868900000016</v>
      </c>
      <c r="E23">
        <f t="shared" si="1"/>
        <v>0.25407384233246338</v>
      </c>
      <c r="F23">
        <f t="shared" si="2"/>
        <v>6.1642307411558801E-2</v>
      </c>
      <c r="G23">
        <f t="shared" si="3"/>
        <v>-0.12514670548717466</v>
      </c>
      <c r="H23">
        <f t="shared" si="4"/>
        <v>5.6736699314979169E-2</v>
      </c>
      <c r="I23">
        <f t="shared" si="5"/>
        <v>-0.1798078630516716</v>
      </c>
      <c r="J23">
        <f t="shared" si="6"/>
        <v>3.0512170712831956</v>
      </c>
      <c r="K23">
        <f t="shared" si="0"/>
        <v>9.0731724032425756E-2</v>
      </c>
      <c r="L23">
        <f t="shared" si="7"/>
        <v>2.9215953430377697</v>
      </c>
      <c r="M23">
        <f t="shared" si="8"/>
        <v>3.1808387995286216</v>
      </c>
      <c r="N23">
        <f t="shared" si="13"/>
        <v>1.0336332608274925</v>
      </c>
      <c r="O23">
        <f t="shared" si="14"/>
        <v>5.0688008817388983</v>
      </c>
      <c r="P23">
        <v>3.0512170712832001</v>
      </c>
      <c r="Q23">
        <f t="shared" si="9"/>
        <v>4.4408920985006262E-15</v>
      </c>
      <c r="R23">
        <v>3.0512170712832001</v>
      </c>
      <c r="S23">
        <f t="shared" si="10"/>
        <v>0</v>
      </c>
      <c r="T23" t="s">
        <v>16</v>
      </c>
      <c r="U23" t="s">
        <v>58</v>
      </c>
      <c r="V23" t="s">
        <v>73</v>
      </c>
    </row>
    <row r="24" spans="1:25" x14ac:dyDescent="0.25">
      <c r="A24">
        <v>15.77</v>
      </c>
      <c r="B24">
        <v>2.23</v>
      </c>
      <c r="C24">
        <f t="shared" si="11"/>
        <v>-4.0159426200000006</v>
      </c>
      <c r="D24">
        <f t="shared" si="12"/>
        <v>-0.76827868900000018</v>
      </c>
      <c r="E24">
        <f t="shared" si="1"/>
        <v>16.127795127132469</v>
      </c>
      <c r="F24">
        <f t="shared" si="2"/>
        <v>0.59025214397155901</v>
      </c>
      <c r="G24">
        <f t="shared" si="3"/>
        <v>3.0853631311928265</v>
      </c>
      <c r="H24">
        <f t="shared" si="4"/>
        <v>-0.4520345062642474</v>
      </c>
      <c r="I24">
        <f t="shared" si="5"/>
        <v>-0.55640115490230302</v>
      </c>
      <c r="J24">
        <f t="shared" si="6"/>
        <v>2.5765062527059199</v>
      </c>
      <c r="K24">
        <f t="shared" si="0"/>
        <v>0.12006658316429886</v>
      </c>
      <c r="L24">
        <f t="shared" si="7"/>
        <v>2.4345818341982968</v>
      </c>
      <c r="M24">
        <f t="shared" si="8"/>
        <v>2.7184306712135431</v>
      </c>
      <c r="N24">
        <f t="shared" si="13"/>
        <v>0.5580578099164617</v>
      </c>
      <c r="O24">
        <f t="shared" si="14"/>
        <v>4.5949546954953782</v>
      </c>
      <c r="P24">
        <v>2.5765062527059199</v>
      </c>
      <c r="Q24">
        <f t="shared" si="9"/>
        <v>0</v>
      </c>
      <c r="R24">
        <v>2.5765062527059199</v>
      </c>
      <c r="S24">
        <f t="shared" si="10"/>
        <v>0</v>
      </c>
      <c r="T24" s="1">
        <f xml:space="preserve"> T6 - T21 * T3</f>
        <v>0.92026961355467263</v>
      </c>
      <c r="U24">
        <v>0.92026961355467096</v>
      </c>
      <c r="V24">
        <f xml:space="preserve"> T58 / SQRT(V3)</f>
        <v>7.3647898487625941E-3</v>
      </c>
    </row>
    <row r="25" spans="1:25" x14ac:dyDescent="0.25">
      <c r="A25">
        <v>39.42</v>
      </c>
      <c r="B25">
        <v>7.58</v>
      </c>
      <c r="C25">
        <f t="shared" si="11"/>
        <v>19.634057380000002</v>
      </c>
      <c r="D25">
        <f t="shared" si="12"/>
        <v>4.5817213109999999</v>
      </c>
      <c r="E25">
        <f t="shared" si="1"/>
        <v>385.4962092011325</v>
      </c>
      <c r="F25">
        <f t="shared" si="2"/>
        <v>20.992170171671557</v>
      </c>
      <c r="G25">
        <f t="shared" si="3"/>
        <v>89.957779119342831</v>
      </c>
      <c r="H25">
        <f t="shared" si="4"/>
        <v>2.2100095229279453</v>
      </c>
      <c r="I25">
        <f t="shared" si="5"/>
        <v>3.3181644439455398</v>
      </c>
      <c r="J25">
        <f t="shared" si="6"/>
        <v>5.0603360888458688</v>
      </c>
      <c r="K25">
        <f t="shared" si="0"/>
        <v>6.3487062251725339</v>
      </c>
      <c r="L25">
        <f t="shared" si="7"/>
        <v>4.7474798968907796</v>
      </c>
      <c r="M25">
        <f t="shared" si="8"/>
        <v>5.373192280800958</v>
      </c>
      <c r="N25">
        <f t="shared" si="13"/>
        <v>3.0218719152587155</v>
      </c>
      <c r="O25">
        <f t="shared" si="14"/>
        <v>7.0988002624330218</v>
      </c>
      <c r="P25">
        <v>5.0603360888458804</v>
      </c>
      <c r="Q25">
        <f t="shared" si="9"/>
        <v>1.1546319456101628E-14</v>
      </c>
      <c r="R25">
        <v>5.0603360888458804</v>
      </c>
      <c r="S25">
        <f t="shared" si="10"/>
        <v>0</v>
      </c>
      <c r="T25">
        <v>0.92026961355467263</v>
      </c>
    </row>
    <row r="26" spans="1:25" x14ac:dyDescent="0.25">
      <c r="A26">
        <v>19.82</v>
      </c>
      <c r="B26">
        <v>3.18</v>
      </c>
      <c r="C26">
        <f t="shared" si="11"/>
        <v>3.4057380000000137E-2</v>
      </c>
      <c r="D26">
        <f t="shared" si="12"/>
        <v>0.181721311</v>
      </c>
      <c r="E26">
        <f t="shared" si="1"/>
        <v>1.1599051324644094E-3</v>
      </c>
      <c r="F26">
        <f t="shared" si="2"/>
        <v>3.3022634871558723E-2</v>
      </c>
      <c r="G26">
        <f t="shared" si="3"/>
        <v>6.1889517428252048E-3</v>
      </c>
      <c r="H26">
        <f t="shared" si="4"/>
        <v>3.8334987348384759E-3</v>
      </c>
      <c r="I26">
        <f t="shared" si="5"/>
        <v>0.13160582059404302</v>
      </c>
      <c r="J26">
        <f t="shared" si="6"/>
        <v>3.0018555481125495</v>
      </c>
      <c r="K26">
        <f t="shared" si="0"/>
        <v>3.1735445738280223E-2</v>
      </c>
      <c r="L26">
        <f t="shared" si="7"/>
        <v>2.8724393021166117</v>
      </c>
      <c r="M26">
        <f t="shared" si="8"/>
        <v>3.1312717941084873</v>
      </c>
      <c r="N26">
        <f t="shared" si="13"/>
        <v>0.98428551673030285</v>
      </c>
      <c r="O26">
        <f t="shared" si="14"/>
        <v>5.0194255794947962</v>
      </c>
      <c r="P26">
        <v>3.00185554811255</v>
      </c>
      <c r="Q26">
        <f t="shared" si="9"/>
        <v>0</v>
      </c>
      <c r="R26">
        <v>3.00185554811255</v>
      </c>
      <c r="S26">
        <f t="shared" si="10"/>
        <v>0</v>
      </c>
      <c r="T26" t="s">
        <v>17</v>
      </c>
      <c r="U26" t="s">
        <v>60</v>
      </c>
      <c r="V26" t="s">
        <v>82</v>
      </c>
    </row>
    <row r="27" spans="1:25" x14ac:dyDescent="0.25">
      <c r="A27">
        <v>17.809999999999999</v>
      </c>
      <c r="B27">
        <v>2.34</v>
      </c>
      <c r="C27">
        <f t="shared" si="11"/>
        <v>-1.9759426200000014</v>
      </c>
      <c r="D27">
        <f t="shared" si="12"/>
        <v>-0.65827868900000031</v>
      </c>
      <c r="E27">
        <f t="shared" si="1"/>
        <v>3.90434923753247</v>
      </c>
      <c r="F27">
        <f t="shared" si="2"/>
        <v>0.43333083239155912</v>
      </c>
      <c r="G27">
        <f t="shared" si="3"/>
        <v>1.3007209174328267</v>
      </c>
      <c r="H27">
        <f t="shared" si="4"/>
        <v>-0.22241210374618947</v>
      </c>
      <c r="I27">
        <f t="shared" si="5"/>
        <v>-0.47673718931851572</v>
      </c>
      <c r="J27">
        <f t="shared" si="6"/>
        <v>2.79075626817</v>
      </c>
      <c r="K27">
        <f t="shared" si="0"/>
        <v>0.20318121329454508</v>
      </c>
      <c r="L27">
        <f t="shared" si="7"/>
        <v>2.6582043112327707</v>
      </c>
      <c r="M27">
        <f t="shared" si="8"/>
        <v>2.9233082251072293</v>
      </c>
      <c r="N27">
        <f t="shared" si="13"/>
        <v>0.77297359654047515</v>
      </c>
      <c r="O27">
        <f t="shared" si="14"/>
        <v>4.8085389397995248</v>
      </c>
      <c r="P27">
        <v>2.79075626817</v>
      </c>
      <c r="Q27">
        <f t="shared" si="9"/>
        <v>0</v>
      </c>
      <c r="R27">
        <v>2.79075626817</v>
      </c>
      <c r="S27">
        <f t="shared" si="10"/>
        <v>0</v>
      </c>
      <c r="T27">
        <f xml:space="preserve"> SUM(K2:K245)</f>
        <v>252.78874385077597</v>
      </c>
      <c r="U27">
        <v>252.78874385077609</v>
      </c>
      <c r="V27">
        <f xml:space="preserve"> SUM(A2:A245)</f>
        <v>4827.7700000000013</v>
      </c>
    </row>
    <row r="28" spans="1:25" x14ac:dyDescent="0.25">
      <c r="A28">
        <v>13.37</v>
      </c>
      <c r="B28">
        <v>2</v>
      </c>
      <c r="C28">
        <f t="shared" si="11"/>
        <v>-6.4159426200000009</v>
      </c>
      <c r="D28">
        <f t="shared" si="12"/>
        <v>-0.99827868900000016</v>
      </c>
      <c r="E28">
        <f t="shared" si="1"/>
        <v>41.164319703132477</v>
      </c>
      <c r="F28">
        <f t="shared" si="2"/>
        <v>0.99656034091155909</v>
      </c>
      <c r="G28">
        <f t="shared" si="3"/>
        <v>6.4048987873928276</v>
      </c>
      <c r="H28">
        <f t="shared" si="4"/>
        <v>-0.72217850922666871</v>
      </c>
      <c r="I28">
        <f t="shared" si="5"/>
        <v>-0.72297126475931317</v>
      </c>
      <c r="J28">
        <f t="shared" si="6"/>
        <v>2.3244474109834727</v>
      </c>
      <c r="K28">
        <f t="shared" si="0"/>
        <v>0.10526612249387847</v>
      </c>
      <c r="L28">
        <f t="shared" si="7"/>
        <v>2.1650370225528892</v>
      </c>
      <c r="M28">
        <f t="shared" si="8"/>
        <v>2.4838577994140563</v>
      </c>
      <c r="N28">
        <f t="shared" si="13"/>
        <v>0.30463599557750687</v>
      </c>
      <c r="O28">
        <f t="shared" si="14"/>
        <v>4.3442588263894386</v>
      </c>
      <c r="P28">
        <v>2.3244474109834701</v>
      </c>
      <c r="Q28">
        <f t="shared" si="9"/>
        <v>0</v>
      </c>
      <c r="R28">
        <v>2.3244474109834701</v>
      </c>
      <c r="S28">
        <f t="shared" si="10"/>
        <v>0</v>
      </c>
    </row>
    <row r="29" spans="1:25" x14ac:dyDescent="0.25">
      <c r="A29">
        <v>12.69</v>
      </c>
      <c r="B29">
        <v>2</v>
      </c>
      <c r="C29">
        <f t="shared" si="11"/>
        <v>-7.0959426200000006</v>
      </c>
      <c r="D29">
        <f t="shared" si="12"/>
        <v>-0.99827868900000016</v>
      </c>
      <c r="E29">
        <f t="shared" si="1"/>
        <v>50.352401666332476</v>
      </c>
      <c r="F29">
        <f t="shared" si="2"/>
        <v>0.99656034091155909</v>
      </c>
      <c r="G29">
        <f t="shared" si="3"/>
        <v>7.0837282959128274</v>
      </c>
      <c r="H29">
        <f t="shared" si="4"/>
        <v>-0.79871931006602137</v>
      </c>
      <c r="I29">
        <f t="shared" si="5"/>
        <v>-0.72297126475931317</v>
      </c>
      <c r="J29">
        <f t="shared" si="6"/>
        <v>2.2530307391621127</v>
      </c>
      <c r="K29">
        <f t="shared" si="0"/>
        <v>6.4024554960925129E-2</v>
      </c>
      <c r="L29">
        <f t="shared" si="7"/>
        <v>2.0876663679443803</v>
      </c>
      <c r="M29">
        <f t="shared" si="8"/>
        <v>2.4183951103798451</v>
      </c>
      <c r="N29">
        <f t="shared" si="13"/>
        <v>0.2327193610091185</v>
      </c>
      <c r="O29">
        <f t="shared" si="14"/>
        <v>4.2733421173151065</v>
      </c>
      <c r="P29">
        <v>2.2530307391621101</v>
      </c>
      <c r="Q29">
        <f t="shared" si="9"/>
        <v>0</v>
      </c>
      <c r="R29">
        <v>2.2530307391621101</v>
      </c>
      <c r="S29">
        <f t="shared" si="10"/>
        <v>0</v>
      </c>
      <c r="T29" t="s">
        <v>18</v>
      </c>
      <c r="U29" t="s">
        <v>61</v>
      </c>
    </row>
    <row r="30" spans="1:25" x14ac:dyDescent="0.25">
      <c r="A30">
        <v>21.7</v>
      </c>
      <c r="B30">
        <v>4.3</v>
      </c>
      <c r="C30">
        <f t="shared" si="11"/>
        <v>1.9140573799999991</v>
      </c>
      <c r="D30">
        <f t="shared" si="12"/>
        <v>1.3017213109999997</v>
      </c>
      <c r="E30">
        <f t="shared" si="1"/>
        <v>3.6636156539324611</v>
      </c>
      <c r="F30">
        <f t="shared" si="2"/>
        <v>1.6944783715115579</v>
      </c>
      <c r="G30">
        <f t="shared" si="3"/>
        <v>2.4915692820228235</v>
      </c>
      <c r="H30">
        <f t="shared" si="4"/>
        <v>0.21544630105540166</v>
      </c>
      <c r="I30">
        <f t="shared" si="5"/>
        <v>0.94272983381078745</v>
      </c>
      <c r="J30">
        <f t="shared" si="6"/>
        <v>3.1993016407951331</v>
      </c>
      <c r="K30">
        <f t="shared" si="0"/>
        <v>1.2115368779562858</v>
      </c>
      <c r="L30">
        <f t="shared" si="7"/>
        <v>3.0669409327567867</v>
      </c>
      <c r="M30">
        <f t="shared" si="8"/>
        <v>3.3316623488334796</v>
      </c>
      <c r="N30">
        <f t="shared" si="13"/>
        <v>1.181532083343134</v>
      </c>
      <c r="O30">
        <f t="shared" si="14"/>
        <v>5.2170711982471323</v>
      </c>
      <c r="P30">
        <v>3.1993016407951398</v>
      </c>
      <c r="Q30">
        <f t="shared" si="9"/>
        <v>6.6613381477509392E-15</v>
      </c>
      <c r="R30">
        <v>3.1993016407951398</v>
      </c>
      <c r="S30">
        <f t="shared" si="10"/>
        <v>0</v>
      </c>
      <c r="T30">
        <f xml:space="preserve"> T18 - T27</f>
        <v>212.42373319840431</v>
      </c>
      <c r="U30">
        <v>212.42373319840499</v>
      </c>
    </row>
    <row r="31" spans="1:25" x14ac:dyDescent="0.25">
      <c r="A31">
        <v>19.649999999999999</v>
      </c>
      <c r="B31">
        <v>3</v>
      </c>
      <c r="C31">
        <f t="shared" si="11"/>
        <v>-0.13594262000000157</v>
      </c>
      <c r="D31">
        <f t="shared" si="12"/>
        <v>1.7213109999998366E-3</v>
      </c>
      <c r="E31">
        <f t="shared" si="1"/>
        <v>1.8480395932464828E-2</v>
      </c>
      <c r="F31">
        <f t="shared" si="2"/>
        <v>2.9629115587204373E-6</v>
      </c>
      <c r="G31">
        <f t="shared" si="3"/>
        <v>-2.3399952717480048E-4</v>
      </c>
      <c r="H31">
        <f t="shared" si="4"/>
        <v>-1.5301701474999886E-2</v>
      </c>
      <c r="I31">
        <f t="shared" si="5"/>
        <v>1.2466041842089245E-3</v>
      </c>
      <c r="J31">
        <f t="shared" si="6"/>
        <v>2.9840013801572094</v>
      </c>
      <c r="K31">
        <f t="shared" si="0"/>
        <v>2.5595583687413334E-4</v>
      </c>
      <c r="L31">
        <f t="shared" si="7"/>
        <v>2.8545710515641156</v>
      </c>
      <c r="M31">
        <f t="shared" si="8"/>
        <v>3.1134317087503032</v>
      </c>
      <c r="N31">
        <f t="shared" si="13"/>
        <v>0.96643040512956002</v>
      </c>
      <c r="O31">
        <f t="shared" si="14"/>
        <v>5.0015723551848588</v>
      </c>
      <c r="P31">
        <v>2.9840013801572098</v>
      </c>
      <c r="Q31">
        <f t="shared" si="9"/>
        <v>0</v>
      </c>
      <c r="R31">
        <v>2.9840013801572098</v>
      </c>
      <c r="S31">
        <f t="shared" si="10"/>
        <v>0</v>
      </c>
    </row>
    <row r="32" spans="1:25" x14ac:dyDescent="0.25">
      <c r="A32">
        <v>9.5500000000000007</v>
      </c>
      <c r="B32">
        <v>1.45</v>
      </c>
      <c r="C32">
        <f t="shared" si="11"/>
        <v>-10.235942619999999</v>
      </c>
      <c r="D32">
        <f t="shared" si="12"/>
        <v>-1.5482786890000002</v>
      </c>
      <c r="E32">
        <f t="shared" si="1"/>
        <v>104.77452131993245</v>
      </c>
      <c r="F32">
        <f t="shared" si="2"/>
        <v>2.3971668988115593</v>
      </c>
      <c r="G32">
        <f t="shared" si="3"/>
        <v>15.848091820372826</v>
      </c>
      <c r="H32">
        <f t="shared" si="4"/>
        <v>-1.1521577139418555</v>
      </c>
      <c r="I32">
        <f t="shared" si="5"/>
        <v>-1.1212910926782502</v>
      </c>
      <c r="J32">
        <f t="shared" si="6"/>
        <v>1.9232537545752444</v>
      </c>
      <c r="K32">
        <f t="shared" si="0"/>
        <v>0.22396911621956569</v>
      </c>
      <c r="L32">
        <f t="shared" si="7"/>
        <v>1.7262793051382708</v>
      </c>
      <c r="M32">
        <f t="shared" si="8"/>
        <v>2.1202282040122178</v>
      </c>
      <c r="N32">
        <f t="shared" si="13"/>
        <v>-0.10001643028901741</v>
      </c>
      <c r="O32">
        <f t="shared" si="14"/>
        <v>3.9465239394395062</v>
      </c>
      <c r="P32">
        <v>1.9232537545752399</v>
      </c>
      <c r="Q32">
        <f t="shared" si="9"/>
        <v>-4.4408920985006262E-15</v>
      </c>
      <c r="R32">
        <v>1.9232537545752399</v>
      </c>
      <c r="S32">
        <f t="shared" si="10"/>
        <v>0</v>
      </c>
      <c r="T32" t="s">
        <v>19</v>
      </c>
      <c r="U32" t="s">
        <v>56</v>
      </c>
      <c r="V32" t="s">
        <v>19</v>
      </c>
    </row>
    <row r="33" spans="1:22" x14ac:dyDescent="0.25">
      <c r="A33">
        <v>18.350000000000001</v>
      </c>
      <c r="B33">
        <v>2.5</v>
      </c>
      <c r="C33">
        <f t="shared" si="11"/>
        <v>-1.4359426199999987</v>
      </c>
      <c r="D33">
        <f t="shared" si="12"/>
        <v>-0.49827868900000016</v>
      </c>
      <c r="E33">
        <f t="shared" si="1"/>
        <v>2.0619312079324605</v>
      </c>
      <c r="F33">
        <f t="shared" si="2"/>
        <v>0.24828165191155888</v>
      </c>
      <c r="G33">
        <f t="shared" si="3"/>
        <v>0.71549960617282482</v>
      </c>
      <c r="H33">
        <f t="shared" si="4"/>
        <v>-0.16162970307964439</v>
      </c>
      <c r="I33">
        <f t="shared" si="5"/>
        <v>-0.3608623302875521</v>
      </c>
      <c r="J33">
        <f t="shared" si="6"/>
        <v>2.8474695075575509</v>
      </c>
      <c r="K33">
        <f t="shared" si="0"/>
        <v>0.12073505868228693</v>
      </c>
      <c r="L33">
        <f t="shared" si="7"/>
        <v>2.716388349184935</v>
      </c>
      <c r="M33">
        <f t="shared" si="8"/>
        <v>2.9785506659301668</v>
      </c>
      <c r="N33">
        <f t="shared" si="13"/>
        <v>0.8297872054700961</v>
      </c>
      <c r="O33">
        <f t="shared" si="14"/>
        <v>4.8651518096450062</v>
      </c>
      <c r="P33">
        <v>2.84746950755755</v>
      </c>
      <c r="Q33">
        <f t="shared" si="9"/>
        <v>0</v>
      </c>
      <c r="R33">
        <v>2.84746950755755</v>
      </c>
      <c r="S33">
        <f t="shared" si="10"/>
        <v>0</v>
      </c>
      <c r="T33">
        <f>T9/SQRT(V3 * V6)</f>
        <v>0.67573410921136456</v>
      </c>
      <c r="U33">
        <v>0.67573410921136501</v>
      </c>
      <c r="V33" s="1">
        <f xml:space="preserve"> T33 * (T15 / T12)</f>
        <v>0.10502451738435341</v>
      </c>
    </row>
    <row r="34" spans="1:22" x14ac:dyDescent="0.25">
      <c r="A34">
        <v>15.06</v>
      </c>
      <c r="B34">
        <v>3</v>
      </c>
      <c r="C34">
        <f t="shared" si="11"/>
        <v>-4.7259426199999996</v>
      </c>
      <c r="D34">
        <f t="shared" si="12"/>
        <v>1.7213109999998366E-3</v>
      </c>
      <c r="E34">
        <f t="shared" si="1"/>
        <v>22.33453364753246</v>
      </c>
      <c r="F34">
        <f t="shared" si="2"/>
        <v>2.9629115587204373E-6</v>
      </c>
      <c r="G34">
        <f t="shared" si="3"/>
        <v>-8.1348170171740477E-3</v>
      </c>
      <c r="H34">
        <f t="shared" si="4"/>
        <v>-0.53195210714063024</v>
      </c>
      <c r="I34">
        <f t="shared" si="5"/>
        <v>1.2466041842089245E-3</v>
      </c>
      <c r="J34">
        <f t="shared" si="6"/>
        <v>2.5019388453630294</v>
      </c>
      <c r="K34">
        <f t="shared" si="0"/>
        <v>0.24806491375831238</v>
      </c>
      <c r="L34">
        <f t="shared" si="7"/>
        <v>2.3554847673173396</v>
      </c>
      <c r="M34">
        <f t="shared" si="8"/>
        <v>2.6483929234087191</v>
      </c>
      <c r="N34">
        <f t="shared" si="13"/>
        <v>0.4831524258551978</v>
      </c>
      <c r="O34">
        <f t="shared" si="14"/>
        <v>4.5207252648708609</v>
      </c>
      <c r="P34">
        <v>2.5019388453630298</v>
      </c>
      <c r="Q34">
        <f t="shared" si="9"/>
        <v>0</v>
      </c>
      <c r="R34">
        <v>2.5019388453630298</v>
      </c>
      <c r="S34">
        <f t="shared" si="10"/>
        <v>0</v>
      </c>
      <c r="T34" s="1"/>
    </row>
    <row r="35" spans="1:22" x14ac:dyDescent="0.25">
      <c r="A35">
        <v>20.69</v>
      </c>
      <c r="B35">
        <v>2.4500000000000002</v>
      </c>
      <c r="C35">
        <f t="shared" si="11"/>
        <v>0.90405738000000113</v>
      </c>
      <c r="D35">
        <f t="shared" si="12"/>
        <v>-0.54827868899999999</v>
      </c>
      <c r="E35">
        <f t="shared" si="1"/>
        <v>0.8173197463324664</v>
      </c>
      <c r="F35">
        <f t="shared" si="2"/>
        <v>0.30060952081155873</v>
      </c>
      <c r="G35">
        <f t="shared" si="3"/>
        <v>-0.49567539508717545</v>
      </c>
      <c r="H35">
        <f t="shared" si="4"/>
        <v>0.10176069980871628</v>
      </c>
      <c r="I35">
        <f t="shared" si="5"/>
        <v>-0.39707322373472809</v>
      </c>
      <c r="J35">
        <f t="shared" si="6"/>
        <v>3.093226878236937</v>
      </c>
      <c r="K35">
        <f t="shared" si="0"/>
        <v>0.4137408168864351</v>
      </c>
      <c r="L35">
        <f t="shared" si="7"/>
        <v>2.9631487020671856</v>
      </c>
      <c r="M35">
        <f t="shared" si="8"/>
        <v>3.2233050544066884</v>
      </c>
      <c r="N35">
        <f t="shared" si="13"/>
        <v>1.075612381765072</v>
      </c>
      <c r="O35">
        <f t="shared" si="14"/>
        <v>5.1108413747088015</v>
      </c>
      <c r="P35">
        <v>3.0932268782369401</v>
      </c>
      <c r="Q35">
        <f t="shared" si="9"/>
        <v>0</v>
      </c>
      <c r="R35">
        <v>3.0932268782369401</v>
      </c>
      <c r="S35">
        <f t="shared" si="10"/>
        <v>0</v>
      </c>
      <c r="T35" t="s">
        <v>55</v>
      </c>
      <c r="U35" t="s">
        <v>55</v>
      </c>
    </row>
    <row r="36" spans="1:22" x14ac:dyDescent="0.25">
      <c r="A36">
        <v>17.78</v>
      </c>
      <c r="B36">
        <v>3.27</v>
      </c>
      <c r="C36">
        <f t="shared" si="11"/>
        <v>-2.005942619999999</v>
      </c>
      <c r="D36">
        <f t="shared" si="12"/>
        <v>0.27172131099999985</v>
      </c>
      <c r="E36">
        <f t="shared" si="1"/>
        <v>4.0238057947324606</v>
      </c>
      <c r="F36">
        <f t="shared" si="2"/>
        <v>7.383247085155864E-2</v>
      </c>
      <c r="G36">
        <f t="shared" si="3"/>
        <v>-0.54505735849717429</v>
      </c>
      <c r="H36">
        <f t="shared" si="4"/>
        <v>-0.22578890378321947</v>
      </c>
      <c r="I36">
        <f t="shared" si="5"/>
        <v>0.19678542879895988</v>
      </c>
      <c r="J36">
        <f t="shared" si="6"/>
        <v>2.7876055326484694</v>
      </c>
      <c r="K36">
        <f t="shared" si="0"/>
        <v>0.23270442213136691</v>
      </c>
      <c r="L36">
        <f t="shared" si="7"/>
        <v>2.6549587767526894</v>
      </c>
      <c r="M36">
        <f t="shared" si="8"/>
        <v>2.9202522885442495</v>
      </c>
      <c r="N36">
        <f t="shared" si="13"/>
        <v>0.7698163535476672</v>
      </c>
      <c r="O36">
        <f t="shared" si="14"/>
        <v>4.8053947117492717</v>
      </c>
      <c r="P36">
        <v>2.7876055326484699</v>
      </c>
      <c r="Q36">
        <f t="shared" si="9"/>
        <v>0</v>
      </c>
      <c r="R36">
        <v>2.7876055326484699</v>
      </c>
      <c r="S36">
        <f t="shared" si="10"/>
        <v>0</v>
      </c>
      <c r="T36">
        <f xml:space="preserve"> T30 / T18</f>
        <v>0.4566165863516764</v>
      </c>
      <c r="U36">
        <v>0.45661658635167701</v>
      </c>
    </row>
    <row r="37" spans="1:22" x14ac:dyDescent="0.25">
      <c r="A37">
        <v>24.06</v>
      </c>
      <c r="B37">
        <v>3.6</v>
      </c>
      <c r="C37">
        <f t="shared" si="11"/>
        <v>4.2740573799999986</v>
      </c>
      <c r="D37">
        <f t="shared" si="12"/>
        <v>0.60172131099999993</v>
      </c>
      <c r="E37">
        <f t="shared" si="1"/>
        <v>18.267566487532452</v>
      </c>
      <c r="F37">
        <f t="shared" si="2"/>
        <v>0.36206853611155865</v>
      </c>
      <c r="G37">
        <f t="shared" si="3"/>
        <v>2.5717914099828239</v>
      </c>
      <c r="H37">
        <f t="shared" si="4"/>
        <v>0.48108790396844914</v>
      </c>
      <c r="I37">
        <f t="shared" si="5"/>
        <v>0.43577732555032223</v>
      </c>
      <c r="J37">
        <f t="shared" si="6"/>
        <v>3.4471595018222061</v>
      </c>
      <c r="K37">
        <f t="shared" si="0"/>
        <v>2.3360217883236251E-2</v>
      </c>
      <c r="L37">
        <f t="shared" si="7"/>
        <v>3.3036573342495088</v>
      </c>
      <c r="M37">
        <f t="shared" si="8"/>
        <v>3.5906616693949034</v>
      </c>
      <c r="N37">
        <f t="shared" si="13"/>
        <v>1.4285945352624476</v>
      </c>
      <c r="O37">
        <f t="shared" si="14"/>
        <v>5.4657244683819641</v>
      </c>
      <c r="P37">
        <v>3.4471595018222101</v>
      </c>
      <c r="Q37">
        <f t="shared" si="9"/>
        <v>3.9968028886505635E-15</v>
      </c>
      <c r="R37">
        <v>3.4471595018222101</v>
      </c>
      <c r="S37">
        <f t="shared" si="10"/>
        <v>0</v>
      </c>
    </row>
    <row r="38" spans="1:22" x14ac:dyDescent="0.25">
      <c r="A38">
        <v>16.309999999999999</v>
      </c>
      <c r="B38">
        <v>2</v>
      </c>
      <c r="C38">
        <f t="shared" si="11"/>
        <v>-3.4759426200000014</v>
      </c>
      <c r="D38">
        <f t="shared" si="12"/>
        <v>-0.99827868900000016</v>
      </c>
      <c r="E38">
        <f t="shared" si="1"/>
        <v>12.082177097532474</v>
      </c>
      <c r="F38">
        <f t="shared" si="2"/>
        <v>0.99656034091155909</v>
      </c>
      <c r="G38">
        <f t="shared" si="3"/>
        <v>3.469959441732827</v>
      </c>
      <c r="H38">
        <f t="shared" si="4"/>
        <v>-0.39125210559770274</v>
      </c>
      <c r="I38">
        <f t="shared" si="5"/>
        <v>-0.72297126475931317</v>
      </c>
      <c r="J38">
        <f t="shared" si="6"/>
        <v>2.6332194920934704</v>
      </c>
      <c r="K38">
        <f t="shared" si="0"/>
        <v>0.40096692516711263</v>
      </c>
      <c r="L38">
        <f t="shared" si="7"/>
        <v>2.4943270560821573</v>
      </c>
      <c r="M38">
        <f t="shared" si="8"/>
        <v>2.7721119281047835</v>
      </c>
      <c r="N38">
        <f t="shared" si="13"/>
        <v>0.61499137658421965</v>
      </c>
      <c r="O38">
        <f t="shared" si="14"/>
        <v>4.6514476076027211</v>
      </c>
      <c r="P38">
        <v>2.6332194920934699</v>
      </c>
      <c r="Q38">
        <f t="shared" si="9"/>
        <v>0</v>
      </c>
      <c r="R38">
        <v>2.6332194920934699</v>
      </c>
      <c r="S38">
        <f t="shared" si="10"/>
        <v>0</v>
      </c>
      <c r="T38" t="s">
        <v>20</v>
      </c>
      <c r="U38" t="s">
        <v>20</v>
      </c>
    </row>
    <row r="39" spans="1:22" x14ac:dyDescent="0.25">
      <c r="A39">
        <v>16.93</v>
      </c>
      <c r="B39">
        <v>3.07</v>
      </c>
      <c r="C39">
        <f t="shared" si="11"/>
        <v>-2.8559426200000004</v>
      </c>
      <c r="D39">
        <f t="shared" si="12"/>
        <v>7.1721310999999677E-2</v>
      </c>
      <c r="E39">
        <f t="shared" si="1"/>
        <v>8.1564082487324665</v>
      </c>
      <c r="F39">
        <f t="shared" si="2"/>
        <v>5.1439464515586749E-3</v>
      </c>
      <c r="G39">
        <f t="shared" si="3"/>
        <v>-0.20483194884717393</v>
      </c>
      <c r="H39">
        <f t="shared" si="4"/>
        <v>-0.32146490483241047</v>
      </c>
      <c r="I39">
        <f t="shared" si="5"/>
        <v>5.1941855010255354E-2</v>
      </c>
      <c r="J39">
        <f t="shared" si="6"/>
        <v>2.6983346928717693</v>
      </c>
      <c r="K39">
        <f t="shared" si="0"/>
        <v>0.13813510052272193</v>
      </c>
      <c r="L39">
        <f t="shared" si="7"/>
        <v>2.5624490785262366</v>
      </c>
      <c r="M39">
        <f t="shared" si="8"/>
        <v>2.834220307217302</v>
      </c>
      <c r="N39">
        <f t="shared" si="13"/>
        <v>0.6803204005667669</v>
      </c>
      <c r="O39">
        <f t="shared" si="14"/>
        <v>4.7163489851767721</v>
      </c>
      <c r="P39">
        <v>2.6983346928717702</v>
      </c>
      <c r="Q39">
        <f t="shared" si="9"/>
        <v>0</v>
      </c>
      <c r="R39">
        <v>2.6983346928717702</v>
      </c>
      <c r="S39">
        <f t="shared" si="10"/>
        <v>0</v>
      </c>
    </row>
    <row r="40" spans="1:22" x14ac:dyDescent="0.25">
      <c r="A40">
        <v>18.690000000000001</v>
      </c>
      <c r="B40">
        <v>2.31</v>
      </c>
      <c r="C40">
        <f t="shared" si="11"/>
        <v>-1.0959426199999989</v>
      </c>
      <c r="D40">
        <f t="shared" si="12"/>
        <v>-0.68827868900000011</v>
      </c>
      <c r="E40">
        <f t="shared" si="1"/>
        <v>1.2010902263324619</v>
      </c>
      <c r="F40">
        <f t="shared" si="2"/>
        <v>0.47372755373155889</v>
      </c>
      <c r="G40">
        <f t="shared" si="3"/>
        <v>0.75431394971282451</v>
      </c>
      <c r="H40">
        <f t="shared" si="4"/>
        <v>-0.12335930265996807</v>
      </c>
      <c r="I40">
        <f t="shared" si="5"/>
        <v>-0.49846372538682127</v>
      </c>
      <c r="J40">
        <f t="shared" si="6"/>
        <v>2.8831778434682307</v>
      </c>
      <c r="K40">
        <f t="shared" si="0"/>
        <v>0.32853284024289153</v>
      </c>
      <c r="L40">
        <f t="shared" si="7"/>
        <v>2.7527895794306225</v>
      </c>
      <c r="M40">
        <f t="shared" si="8"/>
        <v>3.0135661075058389</v>
      </c>
      <c r="N40">
        <f t="shared" si="13"/>
        <v>0.86554243918949547</v>
      </c>
      <c r="O40">
        <f t="shared" si="14"/>
        <v>4.9008132477469655</v>
      </c>
      <c r="P40">
        <v>2.8831778434682298</v>
      </c>
      <c r="Q40">
        <f t="shared" si="9"/>
        <v>0</v>
      </c>
      <c r="R40">
        <v>2.8831778434682298</v>
      </c>
      <c r="S40">
        <f t="shared" si="10"/>
        <v>0</v>
      </c>
    </row>
    <row r="41" spans="1:22" x14ac:dyDescent="0.25">
      <c r="A41">
        <v>31.27</v>
      </c>
      <c r="B41">
        <v>5</v>
      </c>
      <c r="C41">
        <f t="shared" si="11"/>
        <v>11.484057379999999</v>
      </c>
      <c r="D41">
        <f t="shared" si="12"/>
        <v>2.0017213109999998</v>
      </c>
      <c r="E41">
        <f t="shared" si="1"/>
        <v>131.88357390713244</v>
      </c>
      <c r="F41">
        <f t="shared" si="2"/>
        <v>4.0068882069115581</v>
      </c>
      <c r="G41">
        <f t="shared" si="3"/>
        <v>22.987882394292821</v>
      </c>
      <c r="H41">
        <f t="shared" si="4"/>
        <v>1.2926455128680563</v>
      </c>
      <c r="I41">
        <f t="shared" si="5"/>
        <v>1.449682342071253</v>
      </c>
      <c r="J41">
        <f t="shared" si="6"/>
        <v>4.2043862721633909</v>
      </c>
      <c r="K41">
        <f t="shared" si="0"/>
        <v>0.63300120392206594</v>
      </c>
      <c r="L41">
        <f t="shared" si="7"/>
        <v>3.9934259802949157</v>
      </c>
      <c r="M41">
        <f t="shared" si="8"/>
        <v>4.4153465640318661</v>
      </c>
      <c r="N41">
        <f t="shared" si="13"/>
        <v>2.1796438431642238</v>
      </c>
      <c r="O41">
        <f t="shared" si="14"/>
        <v>6.2291287011625585</v>
      </c>
      <c r="P41">
        <v>4.2043862721633998</v>
      </c>
      <c r="Q41">
        <f t="shared" si="9"/>
        <v>8.8817841970012523E-15</v>
      </c>
      <c r="R41">
        <v>4.2043862721633998</v>
      </c>
      <c r="S41">
        <f t="shared" si="10"/>
        <v>0</v>
      </c>
      <c r="T41" t="s">
        <v>38</v>
      </c>
      <c r="U41" t="s">
        <v>38</v>
      </c>
    </row>
    <row r="42" spans="1:22" x14ac:dyDescent="0.25">
      <c r="A42">
        <v>16.04</v>
      </c>
      <c r="B42">
        <v>2.2400000000000002</v>
      </c>
      <c r="C42">
        <f t="shared" si="11"/>
        <v>-3.745942620000001</v>
      </c>
      <c r="D42">
        <f t="shared" si="12"/>
        <v>-0.75827868899999995</v>
      </c>
      <c r="E42">
        <f t="shared" si="1"/>
        <v>14.032086112332472</v>
      </c>
      <c r="F42">
        <f t="shared" si="2"/>
        <v>0.57498657019155863</v>
      </c>
      <c r="G42">
        <f t="shared" si="3"/>
        <v>2.840468458962826</v>
      </c>
      <c r="H42">
        <f t="shared" si="4"/>
        <v>-0.4216433059309751</v>
      </c>
      <c r="I42">
        <f t="shared" si="5"/>
        <v>-0.54915897621286769</v>
      </c>
      <c r="J42">
        <f t="shared" si="6"/>
        <v>2.6048628723996949</v>
      </c>
      <c r="K42">
        <f t="shared" si="0"/>
        <v>0.1331249156557559</v>
      </c>
      <c r="L42">
        <f t="shared" si="7"/>
        <v>2.4645009035377208</v>
      </c>
      <c r="M42">
        <f t="shared" si="8"/>
        <v>2.7452248412616691</v>
      </c>
      <c r="N42">
        <f t="shared" si="13"/>
        <v>0.58652856043445789</v>
      </c>
      <c r="O42">
        <f t="shared" si="14"/>
        <v>4.6231971843649315</v>
      </c>
      <c r="P42">
        <v>2.6048628723996998</v>
      </c>
      <c r="Q42">
        <f t="shared" si="9"/>
        <v>4.8849813083506888E-15</v>
      </c>
      <c r="R42">
        <v>2.6048628723996998</v>
      </c>
      <c r="S42">
        <f t="shared" si="10"/>
        <v>0</v>
      </c>
      <c r="T42">
        <f xml:space="preserve"> T30 / T52</f>
        <v>203.35772333423083</v>
      </c>
      <c r="U42">
        <v>203.357723334231</v>
      </c>
    </row>
    <row r="43" spans="1:22" x14ac:dyDescent="0.25">
      <c r="A43">
        <v>17.46</v>
      </c>
      <c r="B43">
        <v>2.54</v>
      </c>
      <c r="C43">
        <f t="shared" si="11"/>
        <v>-2.3259426199999993</v>
      </c>
      <c r="D43">
        <f t="shared" si="12"/>
        <v>-0.45827868900000013</v>
      </c>
      <c r="E43">
        <f t="shared" si="1"/>
        <v>5.4100090715324614</v>
      </c>
      <c r="F43">
        <f t="shared" si="2"/>
        <v>0.21001935679155884</v>
      </c>
      <c r="G43">
        <f t="shared" si="3"/>
        <v>1.0659299345828253</v>
      </c>
      <c r="H43">
        <f t="shared" si="4"/>
        <v>-0.26180810417820899</v>
      </c>
      <c r="I43">
        <f t="shared" si="5"/>
        <v>-0.33189361552981117</v>
      </c>
      <c r="J43">
        <f t="shared" si="6"/>
        <v>2.7539976870854765</v>
      </c>
      <c r="K43">
        <f t="shared" si="0"/>
        <v>4.5795010077933518E-2</v>
      </c>
      <c r="L43">
        <f t="shared" si="7"/>
        <v>2.6202557747566653</v>
      </c>
      <c r="M43">
        <f t="shared" si="8"/>
        <v>2.8877395994142878</v>
      </c>
      <c r="N43">
        <f t="shared" si="13"/>
        <v>0.73613299522183739</v>
      </c>
      <c r="O43">
        <f t="shared" si="14"/>
        <v>4.7718623789491161</v>
      </c>
      <c r="P43">
        <v>2.7539976870854801</v>
      </c>
      <c r="Q43">
        <f t="shared" si="9"/>
        <v>3.5527136788005009E-15</v>
      </c>
      <c r="R43">
        <v>2.7539976870854801</v>
      </c>
      <c r="S43">
        <f t="shared" si="10"/>
        <v>0</v>
      </c>
    </row>
    <row r="44" spans="1:22" x14ac:dyDescent="0.25">
      <c r="A44">
        <v>13.94</v>
      </c>
      <c r="B44">
        <v>3.06</v>
      </c>
      <c r="C44">
        <f t="shared" si="11"/>
        <v>-5.8459426200000006</v>
      </c>
      <c r="D44">
        <f t="shared" si="12"/>
        <v>6.172131099999989E-2</v>
      </c>
      <c r="E44">
        <f t="shared" si="1"/>
        <v>34.17504511633247</v>
      </c>
      <c r="F44">
        <f t="shared" si="2"/>
        <v>3.8095202315587074E-3</v>
      </c>
      <c r="G44">
        <f t="shared" si="3"/>
        <v>-0.36081924253717423</v>
      </c>
      <c r="H44">
        <f t="shared" si="4"/>
        <v>-0.65801930852309365</v>
      </c>
      <c r="I44">
        <f t="shared" si="5"/>
        <v>4.4699676320820288E-2</v>
      </c>
      <c r="J44">
        <f t="shared" si="6"/>
        <v>2.3843113858925538</v>
      </c>
      <c r="K44">
        <f t="shared" si="0"/>
        <v>0.45655510323444148</v>
      </c>
      <c r="L44">
        <f t="shared" si="7"/>
        <v>2.2295834804290546</v>
      </c>
      <c r="M44">
        <f t="shared" si="8"/>
        <v>2.5390392913560529</v>
      </c>
      <c r="N44">
        <f t="shared" si="13"/>
        <v>0.3648803696322851</v>
      </c>
      <c r="O44">
        <f t="shared" si="14"/>
        <v>4.4037424021528224</v>
      </c>
      <c r="P44">
        <v>2.3843113858925502</v>
      </c>
      <c r="Q44">
        <f t="shared" si="9"/>
        <v>-3.5527136788005009E-15</v>
      </c>
      <c r="R44">
        <v>2.3843113858925502</v>
      </c>
      <c r="S44">
        <f t="shared" si="10"/>
        <v>0</v>
      </c>
      <c r="T44" t="s">
        <v>72</v>
      </c>
      <c r="U44" t="s">
        <v>74</v>
      </c>
    </row>
    <row r="45" spans="1:22" x14ac:dyDescent="0.25">
      <c r="A45">
        <v>9.68</v>
      </c>
      <c r="B45">
        <v>1.32</v>
      </c>
      <c r="C45">
        <f t="shared" si="11"/>
        <v>-10.10594262</v>
      </c>
      <c r="D45">
        <f t="shared" si="12"/>
        <v>-1.6782786890000001</v>
      </c>
      <c r="E45">
        <f t="shared" si="1"/>
        <v>102.13007623873247</v>
      </c>
      <c r="F45">
        <f t="shared" si="2"/>
        <v>2.8166193579515593</v>
      </c>
      <c r="G45">
        <f t="shared" si="3"/>
        <v>16.960588131402826</v>
      </c>
      <c r="H45">
        <f t="shared" si="4"/>
        <v>-1.1375249137813912</v>
      </c>
      <c r="I45">
        <f t="shared" si="5"/>
        <v>-1.2154394156409081</v>
      </c>
      <c r="J45">
        <f t="shared" si="6"/>
        <v>1.9369069418352098</v>
      </c>
      <c r="K45">
        <f t="shared" si="0"/>
        <v>0.38057417488447087</v>
      </c>
      <c r="L45">
        <f t="shared" si="7"/>
        <v>1.7413503267822605</v>
      </c>
      <c r="M45">
        <f t="shared" si="8"/>
        <v>2.1324635568881591</v>
      </c>
      <c r="N45">
        <f t="shared" si="13"/>
        <v>-8.6219570596615114E-2</v>
      </c>
      <c r="O45">
        <f t="shared" si="14"/>
        <v>3.9600334542670348</v>
      </c>
      <c r="P45">
        <v>1.9369069418352101</v>
      </c>
      <c r="Q45">
        <f t="shared" si="9"/>
        <v>0</v>
      </c>
      <c r="R45">
        <v>1.9369069418352101</v>
      </c>
      <c r="S45">
        <f t="shared" si="10"/>
        <v>0</v>
      </c>
      <c r="T45" s="1">
        <f xml:space="preserve"> T21 / V24</f>
        <v>14.260354951200576</v>
      </c>
      <c r="U45">
        <v>14.2603549512006</v>
      </c>
    </row>
    <row r="46" spans="1:22" x14ac:dyDescent="0.25">
      <c r="A46">
        <v>30.4</v>
      </c>
      <c r="B46">
        <v>5.6</v>
      </c>
      <c r="C46">
        <f t="shared" si="11"/>
        <v>10.614057379999998</v>
      </c>
      <c r="D46">
        <f t="shared" si="12"/>
        <v>2.6017213109999995</v>
      </c>
      <c r="E46">
        <f t="shared" si="1"/>
        <v>112.65821406593243</v>
      </c>
      <c r="F46">
        <f t="shared" si="2"/>
        <v>6.7689537801115565</v>
      </c>
      <c r="G46">
        <f t="shared" si="3"/>
        <v>27.614819281722816</v>
      </c>
      <c r="H46">
        <f t="shared" si="4"/>
        <v>1.1947183117941784</v>
      </c>
      <c r="I46">
        <f t="shared" si="5"/>
        <v>1.8842130634373659</v>
      </c>
      <c r="J46">
        <f t="shared" si="6"/>
        <v>4.1130149420390039</v>
      </c>
      <c r="K46">
        <f t="shared" si="0"/>
        <v>2.2111245625992662</v>
      </c>
      <c r="L46">
        <f t="shared" si="7"/>
        <v>3.9118729071450633</v>
      </c>
      <c r="M46">
        <f t="shared" si="8"/>
        <v>4.314156976932944</v>
      </c>
      <c r="N46">
        <f t="shared" si="13"/>
        <v>2.0893164974810317</v>
      </c>
      <c r="O46">
        <f t="shared" si="14"/>
        <v>6.1367133865969761</v>
      </c>
      <c r="P46">
        <v>4.1130149420390101</v>
      </c>
      <c r="Q46">
        <f t="shared" si="9"/>
        <v>0</v>
      </c>
      <c r="R46">
        <v>4.1130149420390101</v>
      </c>
      <c r="S46">
        <f t="shared" si="10"/>
        <v>0</v>
      </c>
      <c r="T46">
        <v>14.260354951200576</v>
      </c>
    </row>
    <row r="47" spans="1:22" x14ac:dyDescent="0.25">
      <c r="A47">
        <v>18.29</v>
      </c>
      <c r="B47">
        <v>3</v>
      </c>
      <c r="C47">
        <f t="shared" si="11"/>
        <v>-1.495942620000001</v>
      </c>
      <c r="D47">
        <f t="shared" si="12"/>
        <v>1.7213109999998366E-3</v>
      </c>
      <c r="E47">
        <f t="shared" si="1"/>
        <v>2.2378443223324673</v>
      </c>
      <c r="F47">
        <f t="shared" si="2"/>
        <v>2.9629115587204373E-6</v>
      </c>
      <c r="G47">
        <f t="shared" si="3"/>
        <v>-2.5749824871745771E-3</v>
      </c>
      <c r="H47">
        <f t="shared" si="4"/>
        <v>-0.16838330315370517</v>
      </c>
      <c r="I47">
        <f t="shared" si="5"/>
        <v>1.2466041842089245E-3</v>
      </c>
      <c r="J47">
        <f t="shared" si="6"/>
        <v>2.8411680365144893</v>
      </c>
      <c r="K47">
        <f t="shared" si="0"/>
        <v>2.5227592624662589E-2</v>
      </c>
      <c r="L47">
        <f t="shared" si="7"/>
        <v>2.7099457351943106</v>
      </c>
      <c r="M47">
        <f t="shared" si="8"/>
        <v>2.9723903378346681</v>
      </c>
      <c r="N47">
        <f t="shared" si="13"/>
        <v>0.82347615097980542</v>
      </c>
      <c r="O47">
        <f t="shared" si="14"/>
        <v>4.8588599220491737</v>
      </c>
      <c r="P47">
        <v>2.8411680365144898</v>
      </c>
      <c r="Q47">
        <f t="shared" si="9"/>
        <v>0</v>
      </c>
      <c r="R47">
        <v>2.8411680365144898</v>
      </c>
      <c r="S47">
        <f t="shared" si="10"/>
        <v>0</v>
      </c>
      <c r="T47" t="s">
        <v>22</v>
      </c>
      <c r="U47" t="s">
        <v>22</v>
      </c>
    </row>
    <row r="48" spans="1:22" x14ac:dyDescent="0.25">
      <c r="A48">
        <v>22.23</v>
      </c>
      <c r="B48">
        <v>5</v>
      </c>
      <c r="C48">
        <f t="shared" si="11"/>
        <v>2.4440573800000003</v>
      </c>
      <c r="D48">
        <f t="shared" si="12"/>
        <v>2.0017213109999998</v>
      </c>
      <c r="E48">
        <f t="shared" si="1"/>
        <v>5.9734164767324653</v>
      </c>
      <c r="F48">
        <f t="shared" si="2"/>
        <v>4.0068882069115581</v>
      </c>
      <c r="G48">
        <f t="shared" si="3"/>
        <v>4.8923217428528254</v>
      </c>
      <c r="H48">
        <f t="shared" si="4"/>
        <v>0.27510310170960312</v>
      </c>
      <c r="I48">
        <f t="shared" si="5"/>
        <v>1.449682342071253</v>
      </c>
      <c r="J48">
        <f t="shared" si="6"/>
        <v>3.2549646350088404</v>
      </c>
      <c r="K48">
        <f t="shared" si="0"/>
        <v>3.0451484250698297</v>
      </c>
      <c r="L48">
        <f t="shared" si="7"/>
        <v>3.1207801627891785</v>
      </c>
      <c r="M48">
        <f t="shared" si="8"/>
        <v>3.3891491072285023</v>
      </c>
      <c r="N48">
        <f t="shared" si="13"/>
        <v>1.2370692526029838</v>
      </c>
      <c r="O48">
        <f t="shared" si="14"/>
        <v>5.2728600174146969</v>
      </c>
      <c r="P48">
        <v>3.2549646350088399</v>
      </c>
      <c r="Q48">
        <f t="shared" si="9"/>
        <v>0</v>
      </c>
      <c r="R48">
        <v>3.2549646350088399</v>
      </c>
      <c r="S48">
        <f t="shared" si="10"/>
        <v>0</v>
      </c>
      <c r="T48">
        <f xml:space="preserve"> MIN(L2:L245)</f>
        <v>0.96782216673795463</v>
      </c>
    </row>
    <row r="49" spans="1:22" x14ac:dyDescent="0.25">
      <c r="A49">
        <v>32.4</v>
      </c>
      <c r="B49">
        <v>6</v>
      </c>
      <c r="C49">
        <f t="shared" si="11"/>
        <v>12.614057379999998</v>
      </c>
      <c r="D49">
        <f t="shared" si="12"/>
        <v>3.0017213109999998</v>
      </c>
      <c r="E49">
        <f t="shared" si="1"/>
        <v>159.11444358593243</v>
      </c>
      <c r="F49">
        <f t="shared" si="2"/>
        <v>9.0103308289115578</v>
      </c>
      <c r="G49">
        <f t="shared" si="3"/>
        <v>37.863884855722816</v>
      </c>
      <c r="H49">
        <f t="shared" si="4"/>
        <v>1.4198383142628628</v>
      </c>
      <c r="I49">
        <f t="shared" si="5"/>
        <v>2.1739002110147752</v>
      </c>
      <c r="J49">
        <f t="shared" si="6"/>
        <v>4.3230639768077097</v>
      </c>
      <c r="K49">
        <f t="shared" si="0"/>
        <v>2.8121144258799737</v>
      </c>
      <c r="L49">
        <f t="shared" si="7"/>
        <v>4.0989318882659758</v>
      </c>
      <c r="M49">
        <f t="shared" si="8"/>
        <v>4.5471960653494436</v>
      </c>
      <c r="N49">
        <f t="shared" si="13"/>
        <v>2.2968437649534352</v>
      </c>
      <c r="O49">
        <f t="shared" si="14"/>
        <v>6.3492841886619846</v>
      </c>
      <c r="P49">
        <v>4.3230639768077204</v>
      </c>
      <c r="Q49">
        <f t="shared" si="9"/>
        <v>1.0658141036401503E-14</v>
      </c>
      <c r="R49">
        <v>4.3230639768077204</v>
      </c>
      <c r="S49">
        <f t="shared" si="10"/>
        <v>0</v>
      </c>
      <c r="U49" t="s">
        <v>51</v>
      </c>
    </row>
    <row r="50" spans="1:22" x14ac:dyDescent="0.25">
      <c r="A50">
        <v>28.55</v>
      </c>
      <c r="B50">
        <v>2.0499999999999998</v>
      </c>
      <c r="C50">
        <f t="shared" si="11"/>
        <v>8.7640573800000006</v>
      </c>
      <c r="D50">
        <f t="shared" si="12"/>
        <v>-0.94827868900000034</v>
      </c>
      <c r="E50">
        <f t="shared" si="1"/>
        <v>76.808701759932475</v>
      </c>
      <c r="F50">
        <f t="shared" si="2"/>
        <v>0.89923247201155931</v>
      </c>
      <c r="G50">
        <f t="shared" si="3"/>
        <v>-8.3107688426271782</v>
      </c>
      <c r="H50">
        <f t="shared" si="4"/>
        <v>0.98648230951064575</v>
      </c>
      <c r="I50">
        <f t="shared" si="5"/>
        <v>-0.68676037131213719</v>
      </c>
      <c r="J50">
        <f t="shared" si="6"/>
        <v>3.9187195848779512</v>
      </c>
      <c r="K50">
        <f t="shared" si="0"/>
        <v>3.4921128869064231</v>
      </c>
      <c r="L50">
        <f t="shared" si="7"/>
        <v>3.737299328450931</v>
      </c>
      <c r="M50">
        <f t="shared" si="8"/>
        <v>4.1001398413049719</v>
      </c>
      <c r="N50">
        <f t="shared" si="13"/>
        <v>1.8969692970814176</v>
      </c>
      <c r="O50">
        <f t="shared" si="14"/>
        <v>5.9404698726744849</v>
      </c>
      <c r="P50">
        <v>3.9187195848779601</v>
      </c>
      <c r="Q50">
        <f t="shared" si="9"/>
        <v>8.8817841970012523E-15</v>
      </c>
      <c r="R50">
        <v>3.9187195848779601</v>
      </c>
      <c r="S50">
        <f t="shared" si="10"/>
        <v>0</v>
      </c>
    </row>
    <row r="51" spans="1:22" x14ac:dyDescent="0.25">
      <c r="A51">
        <v>18.04</v>
      </c>
      <c r="B51">
        <v>3</v>
      </c>
      <c r="C51">
        <f t="shared" si="11"/>
        <v>-1.745942620000001</v>
      </c>
      <c r="D51">
        <f t="shared" si="12"/>
        <v>1.7213109999998366E-3</v>
      </c>
      <c r="E51">
        <f t="shared" si="1"/>
        <v>3.0483156323324678</v>
      </c>
      <c r="F51">
        <f t="shared" si="2"/>
        <v>2.9629115587204373E-6</v>
      </c>
      <c r="G51">
        <f t="shared" si="3"/>
        <v>-3.0053102371745363E-3</v>
      </c>
      <c r="H51">
        <f t="shared" si="4"/>
        <v>-0.19652330346229072</v>
      </c>
      <c r="I51">
        <f t="shared" si="5"/>
        <v>1.2466041842089245E-3</v>
      </c>
      <c r="J51">
        <f t="shared" si="6"/>
        <v>2.8149119071684012</v>
      </c>
      <c r="K51">
        <f t="shared" si="0"/>
        <v>3.4257602108038528E-2</v>
      </c>
      <c r="L51">
        <f t="shared" si="7"/>
        <v>2.6830412798244545</v>
      </c>
      <c r="M51">
        <f t="shared" si="8"/>
        <v>2.946782534512348</v>
      </c>
      <c r="N51">
        <f t="shared" si="13"/>
        <v>0.79717586912337524</v>
      </c>
      <c r="O51">
        <f t="shared" si="14"/>
        <v>4.8326479452134272</v>
      </c>
      <c r="P51">
        <v>2.8149119071683999</v>
      </c>
      <c r="Q51">
        <f t="shared" si="9"/>
        <v>0</v>
      </c>
      <c r="R51">
        <v>2.8149119071683999</v>
      </c>
      <c r="S51">
        <f t="shared" si="10"/>
        <v>0</v>
      </c>
      <c r="T51" t="s">
        <v>52</v>
      </c>
      <c r="U51" t="s">
        <v>63</v>
      </c>
    </row>
    <row r="52" spans="1:22" x14ac:dyDescent="0.25">
      <c r="A52">
        <v>12.54</v>
      </c>
      <c r="B52">
        <v>2.5</v>
      </c>
      <c r="C52">
        <f t="shared" si="11"/>
        <v>-7.245942620000001</v>
      </c>
      <c r="D52">
        <f t="shared" si="12"/>
        <v>-0.49827868900000016</v>
      </c>
      <c r="E52">
        <f t="shared" si="1"/>
        <v>52.503684452332479</v>
      </c>
      <c r="F52">
        <f t="shared" si="2"/>
        <v>0.24828165191155888</v>
      </c>
      <c r="G52">
        <f t="shared" si="3"/>
        <v>3.6104987892628269</v>
      </c>
      <c r="H52">
        <f t="shared" si="4"/>
        <v>-0.81560331025117272</v>
      </c>
      <c r="I52">
        <f t="shared" si="5"/>
        <v>-0.3608623302875521</v>
      </c>
      <c r="J52">
        <f t="shared" si="6"/>
        <v>2.2372770615544595</v>
      </c>
      <c r="K52">
        <f t="shared" si="0"/>
        <v>6.9023342385459263E-2</v>
      </c>
      <c r="L52">
        <f t="shared" si="7"/>
        <v>2.070549351000265</v>
      </c>
      <c r="M52">
        <f t="shared" si="8"/>
        <v>2.4040047721086539</v>
      </c>
      <c r="N52">
        <f t="shared" si="13"/>
        <v>0.21684864079980049</v>
      </c>
      <c r="O52">
        <f t="shared" si="14"/>
        <v>4.2577054823091185</v>
      </c>
      <c r="P52">
        <v>2.2372770615544599</v>
      </c>
      <c r="Q52">
        <f t="shared" si="9"/>
        <v>0</v>
      </c>
      <c r="R52">
        <v>2.2372770615544599</v>
      </c>
      <c r="S52">
        <f t="shared" si="10"/>
        <v>0</v>
      </c>
      <c r="T52">
        <f xml:space="preserve"> T27 / (V9 - V12)</f>
        <v>1.0445815861602312</v>
      </c>
      <c r="U52">
        <v>1.0445815861602299</v>
      </c>
    </row>
    <row r="53" spans="1:22" x14ac:dyDescent="0.25">
      <c r="A53">
        <v>10.29</v>
      </c>
      <c r="B53">
        <v>2.6</v>
      </c>
      <c r="C53">
        <f t="shared" si="11"/>
        <v>-9.495942620000001</v>
      </c>
      <c r="D53">
        <f t="shared" si="12"/>
        <v>-0.39827868900000007</v>
      </c>
      <c r="E53">
        <f t="shared" si="1"/>
        <v>90.17292624233248</v>
      </c>
      <c r="F53">
        <f t="shared" si="2"/>
        <v>0.15862591411155877</v>
      </c>
      <c r="G53">
        <f t="shared" si="3"/>
        <v>3.7820315775128264</v>
      </c>
      <c r="H53">
        <f t="shared" si="4"/>
        <v>-1.0688633130284426</v>
      </c>
      <c r="I53">
        <f t="shared" si="5"/>
        <v>-0.28844054339319986</v>
      </c>
      <c r="J53">
        <f t="shared" si="6"/>
        <v>2.0009718974396651</v>
      </c>
      <c r="K53">
        <f t="shared" si="0"/>
        <v>0.35883466765703526</v>
      </c>
      <c r="L53">
        <f t="shared" si="7"/>
        <v>1.8119588966896485</v>
      </c>
      <c r="M53">
        <f t="shared" si="8"/>
        <v>2.1899848981896817</v>
      </c>
      <c r="N53">
        <f t="shared" si="13"/>
        <v>-2.1504856841692455E-2</v>
      </c>
      <c r="O53">
        <f t="shared" si="14"/>
        <v>4.0234486517210222</v>
      </c>
      <c r="P53">
        <v>2.0009718974396602</v>
      </c>
      <c r="Q53">
        <f t="shared" si="9"/>
        <v>-4.8849813083506888E-15</v>
      </c>
      <c r="R53">
        <v>2.0009718974396602</v>
      </c>
      <c r="S53">
        <f t="shared" si="10"/>
        <v>0</v>
      </c>
    </row>
    <row r="54" spans="1:22" x14ac:dyDescent="0.25">
      <c r="A54">
        <v>34.81</v>
      </c>
      <c r="B54">
        <v>5.2</v>
      </c>
      <c r="C54">
        <f t="shared" si="11"/>
        <v>15.024057380000002</v>
      </c>
      <c r="D54">
        <f t="shared" si="12"/>
        <v>2.201721311</v>
      </c>
      <c r="E54">
        <f t="shared" si="1"/>
        <v>225.72230015753252</v>
      </c>
      <c r="F54">
        <f t="shared" si="2"/>
        <v>4.847576731311559</v>
      </c>
      <c r="G54">
        <f t="shared" si="3"/>
        <v>33.07878731123283</v>
      </c>
      <c r="H54">
        <f t="shared" si="4"/>
        <v>1.691107917237628</v>
      </c>
      <c r="I54">
        <f t="shared" si="5"/>
        <v>1.5945259158599576</v>
      </c>
      <c r="J54">
        <f t="shared" si="6"/>
        <v>4.576173063704001</v>
      </c>
      <c r="K54">
        <f t="shared" si="0"/>
        <v>0.38916004644845259</v>
      </c>
      <c r="L54">
        <f t="shared" si="7"/>
        <v>4.3226906487098899</v>
      </c>
      <c r="M54">
        <f t="shared" si="8"/>
        <v>4.8296554786981121</v>
      </c>
      <c r="N54">
        <f t="shared" si="13"/>
        <v>2.5463426669685076</v>
      </c>
      <c r="O54">
        <f t="shared" si="14"/>
        <v>6.6060034604394939</v>
      </c>
      <c r="P54">
        <v>4.5761730637040099</v>
      </c>
      <c r="Q54">
        <f t="shared" si="9"/>
        <v>8.8817841970012523E-15</v>
      </c>
      <c r="R54">
        <v>4.5761730637040099</v>
      </c>
      <c r="S54">
        <f t="shared" si="10"/>
        <v>0</v>
      </c>
      <c r="T54" t="s">
        <v>78</v>
      </c>
      <c r="U54" t="s">
        <v>39</v>
      </c>
    </row>
    <row r="55" spans="1:22" x14ac:dyDescent="0.25">
      <c r="A55">
        <v>9.94</v>
      </c>
      <c r="B55">
        <v>1.56</v>
      </c>
      <c r="C55">
        <f t="shared" si="11"/>
        <v>-9.8459426200000006</v>
      </c>
      <c r="D55">
        <f t="shared" si="12"/>
        <v>-1.4382786890000001</v>
      </c>
      <c r="E55">
        <f t="shared" si="1"/>
        <v>96.942586076332475</v>
      </c>
      <c r="F55">
        <f t="shared" si="2"/>
        <v>2.068645587231559</v>
      </c>
      <c r="G55">
        <f t="shared" si="3"/>
        <v>14.161209443462827</v>
      </c>
      <c r="H55">
        <f t="shared" si="4"/>
        <v>-1.1082593134604624</v>
      </c>
      <c r="I55">
        <f t="shared" si="5"/>
        <v>-1.0416271270944628</v>
      </c>
      <c r="J55">
        <f t="shared" si="6"/>
        <v>1.9642133163551416</v>
      </c>
      <c r="K55">
        <f t="shared" si="0"/>
        <v>0.16338840511882177</v>
      </c>
      <c r="L55">
        <f t="shared" si="7"/>
        <v>1.7714682981841012</v>
      </c>
      <c r="M55">
        <f t="shared" si="8"/>
        <v>2.1569583345261822</v>
      </c>
      <c r="N55">
        <f t="shared" si="13"/>
        <v>-5.8631330621220723E-2</v>
      </c>
      <c r="O55">
        <f t="shared" si="14"/>
        <v>3.987057963331504</v>
      </c>
      <c r="P55">
        <v>1.9642133163551401</v>
      </c>
      <c r="Q55">
        <f t="shared" si="9"/>
        <v>0</v>
      </c>
      <c r="R55">
        <v>1.9642133163551401</v>
      </c>
      <c r="S55">
        <f t="shared" si="10"/>
        <v>0</v>
      </c>
      <c r="U55" s="1">
        <v>6.6924706468629502E-34</v>
      </c>
    </row>
    <row r="56" spans="1:22" x14ac:dyDescent="0.25">
      <c r="A56">
        <v>25.56</v>
      </c>
      <c r="B56">
        <v>4.34</v>
      </c>
      <c r="C56">
        <f t="shared" si="11"/>
        <v>5.7740573799999986</v>
      </c>
      <c r="D56">
        <f t="shared" si="12"/>
        <v>1.3417213109999997</v>
      </c>
      <c r="E56">
        <f t="shared" si="1"/>
        <v>33.339738627532448</v>
      </c>
      <c r="F56">
        <f t="shared" si="2"/>
        <v>1.800216076391558</v>
      </c>
      <c r="G56">
        <f t="shared" si="3"/>
        <v>7.7471758376828213</v>
      </c>
      <c r="H56">
        <f t="shared" si="4"/>
        <v>0.6499279058199624</v>
      </c>
      <c r="I56">
        <f t="shared" si="5"/>
        <v>0.97169854856852833</v>
      </c>
      <c r="J56">
        <f t="shared" si="6"/>
        <v>3.6046962778987357</v>
      </c>
      <c r="K56">
        <f t="shared" si="0"/>
        <v>0.54067156373597314</v>
      </c>
      <c r="L56">
        <f t="shared" si="7"/>
        <v>3.4505375026693859</v>
      </c>
      <c r="M56">
        <f t="shared" si="8"/>
        <v>3.7588550531280855</v>
      </c>
      <c r="N56">
        <f t="shared" si="13"/>
        <v>1.5853107289291573</v>
      </c>
      <c r="O56">
        <f t="shared" si="14"/>
        <v>5.6240818268683146</v>
      </c>
      <c r="P56">
        <v>3.6046962778987401</v>
      </c>
      <c r="Q56">
        <f t="shared" si="9"/>
        <v>4.4408920985006262E-15</v>
      </c>
      <c r="R56">
        <v>3.6046962778987401</v>
      </c>
      <c r="S56">
        <f t="shared" si="10"/>
        <v>0</v>
      </c>
    </row>
    <row r="57" spans="1:22" x14ac:dyDescent="0.25">
      <c r="A57">
        <v>19.489999999999998</v>
      </c>
      <c r="B57">
        <v>3.51</v>
      </c>
      <c r="C57">
        <f t="shared" si="11"/>
        <v>-0.29594262000000171</v>
      </c>
      <c r="D57">
        <f t="shared" si="12"/>
        <v>0.51172131099999962</v>
      </c>
      <c r="E57">
        <f t="shared" si="1"/>
        <v>8.7582034332465405E-2</v>
      </c>
      <c r="F57">
        <f t="shared" si="2"/>
        <v>0.26185870013155832</v>
      </c>
      <c r="G57">
        <f t="shared" si="3"/>
        <v>-0.15144014548717558</v>
      </c>
      <c r="H57">
        <f t="shared" si="4"/>
        <v>-3.3311301672494652E-2</v>
      </c>
      <c r="I57">
        <f t="shared" si="5"/>
        <v>0.37059771734540503</v>
      </c>
      <c r="J57">
        <f t="shared" si="6"/>
        <v>2.9671974573757129</v>
      </c>
      <c r="K57">
        <f t="shared" si="0"/>
        <v>0.29463460027939076</v>
      </c>
      <c r="L57">
        <f t="shared" si="7"/>
        <v>2.837710960253041</v>
      </c>
      <c r="M57">
        <f t="shared" si="8"/>
        <v>3.0966839544983848</v>
      </c>
      <c r="N57">
        <f t="shared" si="13"/>
        <v>0.94962271759520034</v>
      </c>
      <c r="O57">
        <f t="shared" si="14"/>
        <v>4.9847721971562251</v>
      </c>
      <c r="P57">
        <v>2.96719745737572</v>
      </c>
      <c r="Q57">
        <f t="shared" si="9"/>
        <v>7.1054273576010019E-15</v>
      </c>
      <c r="R57">
        <v>2.96719745737572</v>
      </c>
      <c r="S57">
        <f t="shared" si="10"/>
        <v>0</v>
      </c>
      <c r="T57" t="s">
        <v>28</v>
      </c>
      <c r="U57" t="s">
        <v>28</v>
      </c>
    </row>
    <row r="58" spans="1:22" x14ac:dyDescent="0.25">
      <c r="A58">
        <v>38.01</v>
      </c>
      <c r="B58">
        <v>3</v>
      </c>
      <c r="C58">
        <f t="shared" si="11"/>
        <v>18.224057379999998</v>
      </c>
      <c r="D58">
        <f t="shared" si="12"/>
        <v>1.7213109999998366E-3</v>
      </c>
      <c r="E58">
        <f t="shared" si="1"/>
        <v>332.11626738953237</v>
      </c>
      <c r="F58">
        <f t="shared" si="2"/>
        <v>2.9629115587204373E-6</v>
      </c>
      <c r="G58">
        <f t="shared" si="3"/>
        <v>3.1369270432822199E-2</v>
      </c>
      <c r="H58">
        <f t="shared" si="4"/>
        <v>2.0512999211875225</v>
      </c>
      <c r="I58">
        <f t="shared" si="5"/>
        <v>1.2466041842089245E-3</v>
      </c>
      <c r="J58">
        <f t="shared" si="6"/>
        <v>4.91225151933393</v>
      </c>
      <c r="K58">
        <f t="shared" si="0"/>
        <v>3.6567058731949236</v>
      </c>
      <c r="L58">
        <f t="shared" si="7"/>
        <v>4.6178966776607551</v>
      </c>
      <c r="M58">
        <f t="shared" si="8"/>
        <v>5.2066063610071049</v>
      </c>
      <c r="N58">
        <f t="shared" si="13"/>
        <v>2.8766677889401886</v>
      </c>
      <c r="O58">
        <f t="shared" si="14"/>
        <v>6.947835249727671</v>
      </c>
      <c r="P58">
        <v>4.9122515193339398</v>
      </c>
      <c r="Q58">
        <f t="shared" si="9"/>
        <v>9.7699626167013776E-15</v>
      </c>
      <c r="R58">
        <v>4.9122515193339398</v>
      </c>
      <c r="S58">
        <f t="shared" si="10"/>
        <v>0</v>
      </c>
      <c r="T58">
        <f xml:space="preserve"> SQRT(T52)</f>
        <v>1.02204774162474</v>
      </c>
      <c r="U58">
        <v>1.02204774162474</v>
      </c>
    </row>
    <row r="59" spans="1:22" x14ac:dyDescent="0.25">
      <c r="A59">
        <v>26.41</v>
      </c>
      <c r="B59">
        <v>1.5</v>
      </c>
      <c r="C59">
        <f t="shared" si="11"/>
        <v>6.62405738</v>
      </c>
      <c r="D59">
        <f t="shared" si="12"/>
        <v>-1.4982786890000002</v>
      </c>
      <c r="E59">
        <f t="shared" si="1"/>
        <v>43.878136173532461</v>
      </c>
      <c r="F59">
        <f t="shared" si="2"/>
        <v>2.2448390299115593</v>
      </c>
      <c r="G59">
        <f t="shared" si="3"/>
        <v>-9.9246840071671762</v>
      </c>
      <c r="H59">
        <f t="shared" si="4"/>
        <v>0.74560390686915334</v>
      </c>
      <c r="I59">
        <f t="shared" si="5"/>
        <v>-1.0850801992310741</v>
      </c>
      <c r="J59">
        <f t="shared" si="6"/>
        <v>3.6939671176754358</v>
      </c>
      <c r="K59">
        <f t="shared" si="0"/>
        <v>4.81349171344106</v>
      </c>
      <c r="L59">
        <f t="shared" si="7"/>
        <v>3.5327752576819522</v>
      </c>
      <c r="M59">
        <f t="shared" si="8"/>
        <v>3.8551589776689195</v>
      </c>
      <c r="N59">
        <f t="shared" si="13"/>
        <v>1.6740080190576347</v>
      </c>
      <c r="O59">
        <f t="shared" si="14"/>
        <v>5.7139262162932365</v>
      </c>
      <c r="P59">
        <v>3.6939671176754398</v>
      </c>
      <c r="Q59">
        <f t="shared" si="9"/>
        <v>3.9968028886505635E-15</v>
      </c>
      <c r="R59">
        <v>3.6939671176754398</v>
      </c>
      <c r="S59">
        <f t="shared" si="10"/>
        <v>0</v>
      </c>
      <c r="T59">
        <v>1.02204774162474</v>
      </c>
    </row>
    <row r="60" spans="1:22" x14ac:dyDescent="0.25">
      <c r="A60">
        <v>11.24</v>
      </c>
      <c r="B60">
        <v>1.76</v>
      </c>
      <c r="C60">
        <f t="shared" si="11"/>
        <v>-8.5459426199999999</v>
      </c>
      <c r="D60">
        <f t="shared" si="12"/>
        <v>-1.2382786890000002</v>
      </c>
      <c r="E60">
        <f t="shared" si="1"/>
        <v>73.033135264332458</v>
      </c>
      <c r="F60">
        <f t="shared" si="2"/>
        <v>1.5333341116315591</v>
      </c>
      <c r="G60">
        <f t="shared" si="3"/>
        <v>10.582258623762826</v>
      </c>
      <c r="H60">
        <f t="shared" si="4"/>
        <v>-0.96193131185581737</v>
      </c>
      <c r="I60">
        <f t="shared" si="5"/>
        <v>-0.89678355330575843</v>
      </c>
      <c r="J60">
        <f t="shared" si="6"/>
        <v>2.1007451889548006</v>
      </c>
      <c r="K60">
        <f t="shared" si="0"/>
        <v>0.11610728379584273</v>
      </c>
      <c r="L60">
        <f t="shared" si="7"/>
        <v>1.9215282475103728</v>
      </c>
      <c r="M60">
        <f t="shared" si="8"/>
        <v>2.2799621303992281</v>
      </c>
      <c r="N60">
        <f t="shared" si="13"/>
        <v>7.9200184643944738E-2</v>
      </c>
      <c r="O60">
        <f t="shared" si="14"/>
        <v>4.1222901932656564</v>
      </c>
      <c r="P60">
        <v>2.1007451889548001</v>
      </c>
      <c r="Q60">
        <f t="shared" si="9"/>
        <v>0</v>
      </c>
      <c r="R60">
        <v>2.1007451889548001</v>
      </c>
      <c r="S60">
        <f t="shared" si="10"/>
        <v>0</v>
      </c>
      <c r="T60" t="s">
        <v>21</v>
      </c>
    </row>
    <row r="61" spans="1:22" x14ac:dyDescent="0.25">
      <c r="A61">
        <v>48.27</v>
      </c>
      <c r="B61">
        <v>6.73</v>
      </c>
      <c r="C61">
        <f t="shared" si="11"/>
        <v>28.484057380000003</v>
      </c>
      <c r="D61">
        <f t="shared" si="12"/>
        <v>3.7317213110000003</v>
      </c>
      <c r="E61">
        <f t="shared" si="1"/>
        <v>811.34152482713262</v>
      </c>
      <c r="F61">
        <f t="shared" si="2"/>
        <v>13.925743942971561</v>
      </c>
      <c r="G61">
        <f t="shared" si="3"/>
        <v>106.29456394869284</v>
      </c>
      <c r="H61">
        <f t="shared" si="4"/>
        <v>3.2061655338518738</v>
      </c>
      <c r="I61">
        <f t="shared" si="5"/>
        <v>2.7025792553435464</v>
      </c>
      <c r="J61">
        <f t="shared" si="6"/>
        <v>5.9898030676973928</v>
      </c>
      <c r="K61">
        <f t="shared" si="0"/>
        <v>0.54789149859019115</v>
      </c>
      <c r="L61">
        <f t="shared" si="7"/>
        <v>5.5567886840804173</v>
      </c>
      <c r="M61">
        <f t="shared" si="8"/>
        <v>6.4228174513143683</v>
      </c>
      <c r="N61">
        <f t="shared" si="13"/>
        <v>3.9285039244442062</v>
      </c>
      <c r="O61">
        <f t="shared" si="14"/>
        <v>8.0511022109505799</v>
      </c>
      <c r="P61">
        <v>5.9898030676974097</v>
      </c>
      <c r="Q61">
        <f t="shared" si="9"/>
        <v>1.6875389974302379E-14</v>
      </c>
      <c r="R61">
        <v>5.9898030676974097</v>
      </c>
      <c r="S61">
        <f t="shared" si="10"/>
        <v>0</v>
      </c>
      <c r="T61" t="b">
        <f xml:space="preserve"> T45 &gt; V15</f>
        <v>1</v>
      </c>
      <c r="V61" t="s">
        <v>75</v>
      </c>
    </row>
    <row r="62" spans="1:22" x14ac:dyDescent="0.25">
      <c r="A62">
        <v>20.29</v>
      </c>
      <c r="B62">
        <v>3.21</v>
      </c>
      <c r="C62">
        <f t="shared" si="11"/>
        <v>0.504057379999999</v>
      </c>
      <c r="D62">
        <f t="shared" si="12"/>
        <v>0.2117213109999998</v>
      </c>
      <c r="E62">
        <f t="shared" si="1"/>
        <v>0.25407384233246338</v>
      </c>
      <c r="F62">
        <f t="shared" si="2"/>
        <v>4.4825913531558639E-2</v>
      </c>
      <c r="G62">
        <f t="shared" si="3"/>
        <v>0.10671968931282487</v>
      </c>
      <c r="H62">
        <f t="shared" si="4"/>
        <v>5.6736699314979169E-2</v>
      </c>
      <c r="I62">
        <f t="shared" si="5"/>
        <v>0.15333235666234854</v>
      </c>
      <c r="J62">
        <f t="shared" si="6"/>
        <v>3.0512170712831956</v>
      </c>
      <c r="K62">
        <f t="shared" si="0"/>
        <v>2.5212018451885764E-2</v>
      </c>
      <c r="L62">
        <f t="shared" si="7"/>
        <v>2.9215953430377697</v>
      </c>
      <c r="M62">
        <f t="shared" si="8"/>
        <v>3.1808387995286216</v>
      </c>
      <c r="N62">
        <f t="shared" si="13"/>
        <v>1.0336332608274925</v>
      </c>
      <c r="O62">
        <f t="shared" si="14"/>
        <v>5.0688008817388983</v>
      </c>
      <c r="P62">
        <v>3.0512170712832001</v>
      </c>
      <c r="Q62">
        <f t="shared" si="9"/>
        <v>4.4408920985006262E-15</v>
      </c>
      <c r="R62">
        <v>3.0512170712832001</v>
      </c>
      <c r="S62">
        <f t="shared" si="10"/>
        <v>0</v>
      </c>
      <c r="T62" s="1"/>
    </row>
    <row r="63" spans="1:22" x14ac:dyDescent="0.25">
      <c r="A63">
        <v>13.81</v>
      </c>
      <c r="B63">
        <v>2</v>
      </c>
      <c r="C63">
        <f t="shared" si="11"/>
        <v>-5.9759426199999996</v>
      </c>
      <c r="D63">
        <f t="shared" si="12"/>
        <v>-0.99827868900000016</v>
      </c>
      <c r="E63">
        <f t="shared" si="1"/>
        <v>35.711890197532462</v>
      </c>
      <c r="F63">
        <f t="shared" si="2"/>
        <v>0.99656034091155909</v>
      </c>
      <c r="G63">
        <f t="shared" si="3"/>
        <v>5.9656561642328256</v>
      </c>
      <c r="H63">
        <f t="shared" si="4"/>
        <v>-0.67265210868355796</v>
      </c>
      <c r="I63">
        <f t="shared" si="5"/>
        <v>-0.72297126475931317</v>
      </c>
      <c r="J63">
        <f t="shared" si="6"/>
        <v>2.3706581986325879</v>
      </c>
      <c r="K63">
        <f t="shared" si="0"/>
        <v>0.13738750021355495</v>
      </c>
      <c r="L63">
        <f t="shared" si="7"/>
        <v>2.2148886068231421</v>
      </c>
      <c r="M63">
        <f t="shared" si="8"/>
        <v>2.5264277904420336</v>
      </c>
      <c r="N63">
        <f t="shared" si="13"/>
        <v>0.35114353170137225</v>
      </c>
      <c r="O63">
        <f t="shared" si="14"/>
        <v>4.3901728655638035</v>
      </c>
      <c r="P63">
        <v>2.3706581986325901</v>
      </c>
      <c r="Q63">
        <f t="shared" si="9"/>
        <v>0</v>
      </c>
      <c r="R63">
        <v>2.3706581986325901</v>
      </c>
      <c r="S63">
        <f t="shared" si="10"/>
        <v>0</v>
      </c>
      <c r="T63" t="s">
        <v>87</v>
      </c>
    </row>
    <row r="64" spans="1:22" x14ac:dyDescent="0.25">
      <c r="A64">
        <v>11.02</v>
      </c>
      <c r="B64">
        <v>1.98</v>
      </c>
      <c r="C64">
        <f t="shared" si="11"/>
        <v>-8.7659426200000006</v>
      </c>
      <c r="D64">
        <f t="shared" si="12"/>
        <v>-1.0182786890000002</v>
      </c>
      <c r="E64">
        <f t="shared" si="1"/>
        <v>76.841750017132469</v>
      </c>
      <c r="F64">
        <f t="shared" si="2"/>
        <v>1.036891488471559</v>
      </c>
      <c r="G64">
        <f t="shared" si="3"/>
        <v>8.9261725589428274</v>
      </c>
      <c r="H64">
        <f t="shared" si="4"/>
        <v>-0.9866945121273728</v>
      </c>
      <c r="I64">
        <f t="shared" si="5"/>
        <v>-0.73745562213818361</v>
      </c>
      <c r="J64">
        <f t="shared" si="6"/>
        <v>2.077639795130243</v>
      </c>
      <c r="K64">
        <f t="shared" si="0"/>
        <v>9.533529593075827E-3</v>
      </c>
      <c r="L64">
        <f t="shared" si="7"/>
        <v>1.8962003707901196</v>
      </c>
      <c r="M64">
        <f t="shared" si="8"/>
        <v>2.2590792194703666</v>
      </c>
      <c r="N64">
        <f t="shared" si="13"/>
        <v>5.5887710540036828E-2</v>
      </c>
      <c r="O64">
        <f t="shared" si="14"/>
        <v>4.0993918797204492</v>
      </c>
      <c r="P64">
        <v>2.0776397951302399</v>
      </c>
      <c r="Q64">
        <f t="shared" si="9"/>
        <v>0</v>
      </c>
      <c r="R64">
        <v>2.0776397951302399</v>
      </c>
      <c r="S64">
        <f t="shared" si="10"/>
        <v>0</v>
      </c>
      <c r="T64" s="1">
        <f xml:space="preserve"> SUM(Q2:Q245)</f>
        <v>5.5155879863377777E-13</v>
      </c>
      <c r="U64" s="1"/>
      <c r="V64" t="s">
        <v>81</v>
      </c>
    </row>
    <row r="65" spans="1:22" x14ac:dyDescent="0.25">
      <c r="A65">
        <v>18.29</v>
      </c>
      <c r="B65">
        <v>3.76</v>
      </c>
      <c r="C65">
        <f t="shared" si="11"/>
        <v>-1.495942620000001</v>
      </c>
      <c r="D65">
        <f t="shared" si="12"/>
        <v>0.76172131099999962</v>
      </c>
      <c r="E65">
        <f t="shared" si="1"/>
        <v>2.2378443223324673</v>
      </c>
      <c r="F65">
        <f t="shared" si="2"/>
        <v>0.58021935563155813</v>
      </c>
      <c r="G65">
        <f t="shared" si="3"/>
        <v>-1.139491373687175</v>
      </c>
      <c r="H65">
        <f t="shared" si="4"/>
        <v>-0.16838330315370517</v>
      </c>
      <c r="I65">
        <f t="shared" si="5"/>
        <v>0.55165218458128551</v>
      </c>
      <c r="J65">
        <f t="shared" si="6"/>
        <v>2.8411680365144893</v>
      </c>
      <c r="K65">
        <f t="shared" si="0"/>
        <v>0.84425217712263834</v>
      </c>
      <c r="L65">
        <f t="shared" si="7"/>
        <v>2.7099457351943106</v>
      </c>
      <c r="M65">
        <f t="shared" si="8"/>
        <v>2.9723903378346681</v>
      </c>
      <c r="N65">
        <f t="shared" si="13"/>
        <v>0.82347615097980542</v>
      </c>
      <c r="O65">
        <f t="shared" si="14"/>
        <v>4.8588599220491737</v>
      </c>
      <c r="P65">
        <v>2.8411680365144898</v>
      </c>
      <c r="Q65">
        <f t="shared" si="9"/>
        <v>0</v>
      </c>
      <c r="R65">
        <v>2.8411680365144898</v>
      </c>
      <c r="S65">
        <f t="shared" si="10"/>
        <v>0</v>
      </c>
      <c r="T65" s="1"/>
    </row>
    <row r="66" spans="1:22" x14ac:dyDescent="0.25">
      <c r="A66">
        <v>17.59</v>
      </c>
      <c r="B66">
        <v>2.64</v>
      </c>
      <c r="C66">
        <f t="shared" si="11"/>
        <v>-2.1959426200000003</v>
      </c>
      <c r="D66">
        <f t="shared" si="12"/>
        <v>-0.35827868900000004</v>
      </c>
      <c r="E66">
        <f t="shared" si="1"/>
        <v>4.8221639903324656</v>
      </c>
      <c r="F66">
        <f t="shared" si="2"/>
        <v>0.12836361899155874</v>
      </c>
      <c r="G66">
        <f t="shared" si="3"/>
        <v>0.78675944301282541</v>
      </c>
      <c r="H66">
        <f t="shared" si="4"/>
        <v>-0.24717530401774462</v>
      </c>
      <c r="I66">
        <f t="shared" si="5"/>
        <v>-0.25947182863545892</v>
      </c>
      <c r="J66">
        <f t="shared" si="6"/>
        <v>2.7676508743454424</v>
      </c>
      <c r="K66">
        <f t="shared" ref="K66:K129" si="15" xml:space="preserve"> POWER(B66 - J66, 2)</f>
        <v>1.6294745721155902E-2</v>
      </c>
      <c r="L66">
        <f t="shared" si="7"/>
        <v>2.6343722843812762</v>
      </c>
      <c r="M66">
        <f t="shared" si="8"/>
        <v>2.9009294643096086</v>
      </c>
      <c r="N66">
        <f t="shared" si="13"/>
        <v>0.74981820471734384</v>
      </c>
      <c r="O66">
        <f t="shared" si="14"/>
        <v>4.785483543973541</v>
      </c>
      <c r="P66">
        <v>2.7676508743454402</v>
      </c>
      <c r="Q66">
        <f t="shared" si="9"/>
        <v>0</v>
      </c>
      <c r="R66">
        <v>2.7676508743454402</v>
      </c>
      <c r="S66">
        <f t="shared" si="10"/>
        <v>0</v>
      </c>
      <c r="U66" s="12"/>
    </row>
    <row r="67" spans="1:22" x14ac:dyDescent="0.25">
      <c r="A67">
        <v>20.079999999999998</v>
      </c>
      <c r="B67">
        <v>3.15</v>
      </c>
      <c r="C67">
        <f t="shared" si="11"/>
        <v>0.29405737999999815</v>
      </c>
      <c r="D67">
        <f t="shared" si="12"/>
        <v>0.15172131099999975</v>
      </c>
      <c r="E67">
        <f t="shared" ref="E67:E130" si="16" xml:space="preserve"> POWER(C67, 2)</f>
        <v>8.6469742732463314E-2</v>
      </c>
      <c r="F67">
        <f t="shared" ref="F67:F130" si="17" xml:space="preserve"> POWER(D67, 2)</f>
        <v>2.3019356211558643E-2</v>
      </c>
      <c r="G67">
        <f t="shared" ref="G67:G130" si="18" xml:space="preserve"> C67 * D67</f>
        <v>4.4614771202824824E-2</v>
      </c>
      <c r="H67">
        <f t="shared" ref="H67:H130" si="19" xml:space="preserve"> C67 / SQRT(19258.4640831967 / 244)</f>
        <v>3.3099099055767217E-2</v>
      </c>
      <c r="I67">
        <f t="shared" ref="I67:I130" si="20" xml:space="preserve"> D67 / SQRT(465.21247704918 / 244)</f>
        <v>0.10987928452573717</v>
      </c>
      <c r="J67">
        <f t="shared" ref="J67:J130" si="21" xml:space="preserve"> 0.920269613554673 + 0.105024517384353 * A67</f>
        <v>3.0291619226324813</v>
      </c>
      <c r="K67">
        <f t="shared" si="15"/>
        <v>1.4601840941878415E-2</v>
      </c>
      <c r="L67">
        <f t="shared" ref="L67:L130" si="22" xml:space="preserve"> J67 - 1.9698 * (1.02204774162474 * SQRT(1 / 242 + (E67)/19258.4640831967))</f>
        <v>2.899676329431232</v>
      </c>
      <c r="M67">
        <f t="shared" ref="M67:M130" si="23" xml:space="preserve"> J67 + 1.9698 * (1.02204774162474 * SQRT(1 / 242 + (E67)/19258.4640831967))</f>
        <v>3.1586475158337306</v>
      </c>
      <c r="N67">
        <f t="shared" si="13"/>
        <v>1.0115872434510984</v>
      </c>
      <c r="O67">
        <f t="shared" si="14"/>
        <v>5.0467366018138637</v>
      </c>
      <c r="P67">
        <v>3.02916192263248</v>
      </c>
      <c r="Q67">
        <f t="shared" ref="Q67:Q130" si="24" xml:space="preserve"> P67 - J67</f>
        <v>0</v>
      </c>
      <c r="R67">
        <v>3.02916192263248</v>
      </c>
      <c r="S67">
        <f t="shared" ref="S67:S130" si="25" xml:space="preserve"> P67 - R67</f>
        <v>0</v>
      </c>
    </row>
    <row r="68" spans="1:22" x14ac:dyDescent="0.25">
      <c r="A68">
        <v>16.45</v>
      </c>
      <c r="B68">
        <v>2.4700000000000002</v>
      </c>
      <c r="C68">
        <f t="shared" ref="C68:C131" si="26" xml:space="preserve"> A68 - 19.78594262</f>
        <v>-3.3359426200000009</v>
      </c>
      <c r="D68">
        <f t="shared" ref="D68:D131" si="27" xml:space="preserve"> B68 - 2.998278689</f>
        <v>-0.52827868899999997</v>
      </c>
      <c r="E68">
        <f t="shared" si="16"/>
        <v>11.128513163932469</v>
      </c>
      <c r="F68">
        <f t="shared" si="17"/>
        <v>0.27907837325155871</v>
      </c>
      <c r="G68">
        <f t="shared" si="18"/>
        <v>1.7623073938728255</v>
      </c>
      <c r="H68">
        <f t="shared" si="19"/>
        <v>-0.37549370542489474</v>
      </c>
      <c r="I68">
        <f t="shared" si="20"/>
        <v>-0.38258886635585759</v>
      </c>
      <c r="J68">
        <f t="shared" si="21"/>
        <v>2.64792292452728</v>
      </c>
      <c r="K68">
        <f t="shared" si="15"/>
        <v>3.1656567072340089E-2</v>
      </c>
      <c r="L68">
        <f t="shared" si="22"/>
        <v>2.5097549007764202</v>
      </c>
      <c r="M68">
        <f t="shared" si="23"/>
        <v>2.7860909482781397</v>
      </c>
      <c r="N68">
        <f t="shared" ref="N68:N131" si="28" xml:space="preserve"> J68 - 1.9698 * SQRT(( POWER(1.02204774162474, 2) + POWER((1.04458158616023 * SQRT(1 / 242 + (E68)/19258.4640831967)), 2)))</f>
        <v>0.62974674974805112</v>
      </c>
      <c r="O68">
        <f t="shared" ref="O68:O131" si="29" xml:space="preserve"> J68 + 1.9698 * SQRT(( POWER(1.02204774162474, 2) + POWER((1.04458158616023 * SQRT(1 / 242 + (E68)/19258.4640831967)), 2)))</f>
        <v>4.6660990993065088</v>
      </c>
      <c r="P68">
        <v>2.64792292452728</v>
      </c>
      <c r="Q68">
        <f t="shared" si="24"/>
        <v>0</v>
      </c>
      <c r="R68">
        <v>2.64792292452728</v>
      </c>
      <c r="S68">
        <f t="shared" si="25"/>
        <v>0</v>
      </c>
    </row>
    <row r="69" spans="1:22" x14ac:dyDescent="0.25">
      <c r="A69">
        <v>3.07</v>
      </c>
      <c r="B69">
        <v>1</v>
      </c>
      <c r="C69">
        <f t="shared" si="26"/>
        <v>-16.71594262</v>
      </c>
      <c r="D69">
        <f t="shared" si="27"/>
        <v>-1.9982786890000002</v>
      </c>
      <c r="E69">
        <f t="shared" si="16"/>
        <v>279.42273767513245</v>
      </c>
      <c r="F69">
        <f t="shared" si="17"/>
        <v>3.9931177189115594</v>
      </c>
      <c r="G69">
        <f t="shared" si="18"/>
        <v>33.403111904092825</v>
      </c>
      <c r="H69">
        <f t="shared" si="19"/>
        <v>-1.8815465219403931</v>
      </c>
      <c r="I69">
        <f t="shared" si="20"/>
        <v>-1.4471891337028351</v>
      </c>
      <c r="J69">
        <f t="shared" si="21"/>
        <v>1.2426948819246366</v>
      </c>
      <c r="K69">
        <f t="shared" si="15"/>
        <v>5.8900805712413309E-2</v>
      </c>
      <c r="L69">
        <f t="shared" si="22"/>
        <v>0.96782216673795463</v>
      </c>
      <c r="M69">
        <f t="shared" si="23"/>
        <v>1.5175675971113187</v>
      </c>
      <c r="N69">
        <f t="shared" si="28"/>
        <v>-0.79004144159225786</v>
      </c>
      <c r="O69">
        <f t="shared" si="29"/>
        <v>3.2754312054415311</v>
      </c>
      <c r="P69">
        <v>1.24269488192463</v>
      </c>
      <c r="Q69">
        <f t="shared" si="24"/>
        <v>-6.6613381477509392E-15</v>
      </c>
      <c r="R69">
        <v>1.24269488192463</v>
      </c>
      <c r="S69">
        <f t="shared" si="25"/>
        <v>0</v>
      </c>
    </row>
    <row r="70" spans="1:22" x14ac:dyDescent="0.25">
      <c r="A70">
        <v>20.23</v>
      </c>
      <c r="B70">
        <v>2.0099999999999998</v>
      </c>
      <c r="C70">
        <f t="shared" si="26"/>
        <v>0.44405738000000028</v>
      </c>
      <c r="D70">
        <f t="shared" si="27"/>
        <v>-0.98827868900000038</v>
      </c>
      <c r="E70">
        <f t="shared" si="16"/>
        <v>0.19718695673246464</v>
      </c>
      <c r="F70">
        <f t="shared" si="17"/>
        <v>0.97669476713155945</v>
      </c>
      <c r="G70">
        <f t="shared" si="18"/>
        <v>-0.43885244534717527</v>
      </c>
      <c r="H70">
        <f t="shared" si="19"/>
        <v>4.9983099240918781E-2</v>
      </c>
      <c r="I70">
        <f t="shared" si="20"/>
        <v>-0.71572908606987806</v>
      </c>
      <c r="J70">
        <f t="shared" si="21"/>
        <v>3.0449156002401345</v>
      </c>
      <c r="K70">
        <f t="shared" si="15"/>
        <v>1.0710502996203983</v>
      </c>
      <c r="L70">
        <f t="shared" si="22"/>
        <v>2.9153400618630938</v>
      </c>
      <c r="M70">
        <f t="shared" si="23"/>
        <v>3.1744911386171752</v>
      </c>
      <c r="N70">
        <f t="shared" si="28"/>
        <v>1.0273348890462177</v>
      </c>
      <c r="O70">
        <f t="shared" si="29"/>
        <v>5.0624963114340513</v>
      </c>
      <c r="P70">
        <v>3.0449156002401399</v>
      </c>
      <c r="Q70">
        <f t="shared" si="24"/>
        <v>5.3290705182007514E-15</v>
      </c>
      <c r="R70">
        <v>3.0449156002401399</v>
      </c>
      <c r="S70">
        <f t="shared" si="25"/>
        <v>0</v>
      </c>
      <c r="V70">
        <f xml:space="preserve"> SUM(J2:J245) - SUM(P2:P245)</f>
        <v>0</v>
      </c>
    </row>
    <row r="71" spans="1:22" x14ac:dyDescent="0.25">
      <c r="A71">
        <v>15.01</v>
      </c>
      <c r="B71">
        <v>2.09</v>
      </c>
      <c r="C71">
        <f t="shared" si="26"/>
        <v>-4.7759426200000004</v>
      </c>
      <c r="D71">
        <f t="shared" si="27"/>
        <v>-0.90827868900000031</v>
      </c>
      <c r="E71">
        <f t="shared" si="16"/>
        <v>22.809627909532466</v>
      </c>
      <c r="F71">
        <f t="shared" si="17"/>
        <v>0.82497017689155927</v>
      </c>
      <c r="G71">
        <f t="shared" si="18"/>
        <v>4.3378869016328272</v>
      </c>
      <c r="H71">
        <f t="shared" si="19"/>
        <v>-0.53758010720234739</v>
      </c>
      <c r="I71">
        <f t="shared" si="20"/>
        <v>-0.6577916565543962</v>
      </c>
      <c r="J71">
        <f t="shared" si="21"/>
        <v>2.4966876194938115</v>
      </c>
      <c r="K71">
        <f t="shared" si="15"/>
        <v>0.1653948198495433</v>
      </c>
      <c r="L71">
        <f t="shared" si="22"/>
        <v>2.3498925778211159</v>
      </c>
      <c r="M71">
        <f t="shared" si="23"/>
        <v>2.643482661166507</v>
      </c>
      <c r="N71">
        <f t="shared" si="28"/>
        <v>0.47787533191865883</v>
      </c>
      <c r="O71">
        <f t="shared" si="29"/>
        <v>4.5154999070689641</v>
      </c>
      <c r="P71">
        <v>2.4966876194938101</v>
      </c>
      <c r="Q71">
        <f t="shared" si="24"/>
        <v>0</v>
      </c>
      <c r="R71">
        <v>2.4966876194938101</v>
      </c>
      <c r="S71">
        <f t="shared" si="25"/>
        <v>0</v>
      </c>
    </row>
    <row r="72" spans="1:22" x14ac:dyDescent="0.25">
      <c r="A72">
        <v>12.02</v>
      </c>
      <c r="B72">
        <v>1.97</v>
      </c>
      <c r="C72">
        <f t="shared" si="26"/>
        <v>-7.7659426200000006</v>
      </c>
      <c r="D72">
        <f t="shared" si="27"/>
        <v>-1.0282786890000002</v>
      </c>
      <c r="E72">
        <f t="shared" si="16"/>
        <v>60.309864777132475</v>
      </c>
      <c r="F72">
        <f t="shared" si="17"/>
        <v>1.0573570622515591</v>
      </c>
      <c r="G72">
        <f t="shared" si="18"/>
        <v>7.9855532961428271</v>
      </c>
      <c r="H72">
        <f t="shared" si="19"/>
        <v>-0.87413451089303063</v>
      </c>
      <c r="I72">
        <f t="shared" si="20"/>
        <v>-0.74469780082761883</v>
      </c>
      <c r="J72">
        <f t="shared" si="21"/>
        <v>2.1826643125145959</v>
      </c>
      <c r="K72">
        <f t="shared" si="15"/>
        <v>4.522610981730573E-2</v>
      </c>
      <c r="L72">
        <f t="shared" si="22"/>
        <v>2.0110805112836427</v>
      </c>
      <c r="M72">
        <f t="shared" si="23"/>
        <v>2.3542481137455491</v>
      </c>
      <c r="N72">
        <f t="shared" si="28"/>
        <v>0.16181124596490681</v>
      </c>
      <c r="O72">
        <f t="shared" si="29"/>
        <v>4.2035173790642855</v>
      </c>
      <c r="P72">
        <v>2.1826643125145999</v>
      </c>
      <c r="Q72">
        <f t="shared" si="24"/>
        <v>3.9968028886505635E-15</v>
      </c>
      <c r="R72">
        <v>2.1826643125145999</v>
      </c>
      <c r="S72">
        <f t="shared" si="25"/>
        <v>0</v>
      </c>
    </row>
    <row r="73" spans="1:22" x14ac:dyDescent="0.25">
      <c r="A73">
        <v>17.07</v>
      </c>
      <c r="B73">
        <v>3</v>
      </c>
      <c r="C73">
        <f t="shared" si="26"/>
        <v>-2.7159426199999999</v>
      </c>
      <c r="D73">
        <f t="shared" si="27"/>
        <v>1.7213109999998366E-3</v>
      </c>
      <c r="E73">
        <f t="shared" si="16"/>
        <v>7.3763443151324637</v>
      </c>
      <c r="F73">
        <f t="shared" si="17"/>
        <v>2.9629115587204373E-6</v>
      </c>
      <c r="G73">
        <f t="shared" si="18"/>
        <v>-4.6749819071743763E-3</v>
      </c>
      <c r="H73">
        <f t="shared" si="19"/>
        <v>-0.30570650465960253</v>
      </c>
      <c r="I73">
        <f t="shared" si="20"/>
        <v>1.2466041842089245E-3</v>
      </c>
      <c r="J73">
        <f t="shared" si="21"/>
        <v>2.7130381253055789</v>
      </c>
      <c r="K73">
        <f t="shared" si="15"/>
        <v>8.2347117528136657E-2</v>
      </c>
      <c r="L73">
        <f t="shared" si="22"/>
        <v>2.5777579358369769</v>
      </c>
      <c r="M73">
        <f t="shared" si="23"/>
        <v>2.8483183147741808</v>
      </c>
      <c r="N73">
        <f t="shared" si="28"/>
        <v>0.69506632311370442</v>
      </c>
      <c r="O73">
        <f t="shared" si="29"/>
        <v>4.7310099274974533</v>
      </c>
      <c r="P73">
        <v>2.7130381253055802</v>
      </c>
      <c r="Q73">
        <f t="shared" si="24"/>
        <v>0</v>
      </c>
      <c r="R73">
        <v>2.7130381253055802</v>
      </c>
      <c r="S73">
        <f t="shared" si="25"/>
        <v>0</v>
      </c>
    </row>
    <row r="74" spans="1:22" x14ac:dyDescent="0.25">
      <c r="A74">
        <v>26.86</v>
      </c>
      <c r="B74">
        <v>3.14</v>
      </c>
      <c r="C74">
        <f t="shared" si="26"/>
        <v>7.0740573799999993</v>
      </c>
      <c r="D74">
        <f t="shared" si="27"/>
        <v>0.14172131099999996</v>
      </c>
      <c r="E74">
        <f t="shared" si="16"/>
        <v>50.042287815532454</v>
      </c>
      <c r="F74">
        <f t="shared" si="17"/>
        <v>2.0084929991558712E-2</v>
      </c>
      <c r="G74">
        <f t="shared" si="18"/>
        <v>1.0025446859828249</v>
      </c>
      <c r="H74">
        <f t="shared" si="19"/>
        <v>0.79625590742460728</v>
      </c>
      <c r="I74">
        <f t="shared" si="20"/>
        <v>0.1026371058363021</v>
      </c>
      <c r="J74">
        <f t="shared" si="21"/>
        <v>3.7412281504983946</v>
      </c>
      <c r="K74">
        <f t="shared" si="15"/>
        <v>0.3614752889517201</v>
      </c>
      <c r="L74">
        <f t="shared" si="22"/>
        <v>3.5760612367542155</v>
      </c>
      <c r="M74">
        <f t="shared" si="23"/>
        <v>3.9063950642425738</v>
      </c>
      <c r="N74">
        <f t="shared" si="28"/>
        <v>1.720933644945831</v>
      </c>
      <c r="O74">
        <f t="shared" si="29"/>
        <v>5.7615226560509587</v>
      </c>
      <c r="P74">
        <v>3.7412281504984</v>
      </c>
      <c r="Q74">
        <f t="shared" si="24"/>
        <v>5.3290705182007514E-15</v>
      </c>
      <c r="R74">
        <v>3.7412281504984</v>
      </c>
      <c r="S74">
        <f t="shared" si="25"/>
        <v>0</v>
      </c>
    </row>
    <row r="75" spans="1:22" x14ac:dyDescent="0.25">
      <c r="A75">
        <v>25.28</v>
      </c>
      <c r="B75">
        <v>5</v>
      </c>
      <c r="C75">
        <f t="shared" si="26"/>
        <v>5.494057380000001</v>
      </c>
      <c r="D75">
        <f t="shared" si="27"/>
        <v>2.0017213109999998</v>
      </c>
      <c r="E75">
        <f t="shared" si="16"/>
        <v>30.184666494732475</v>
      </c>
      <c r="F75">
        <f t="shared" si="17"/>
        <v>4.0068882069115581</v>
      </c>
      <c r="G75">
        <f t="shared" si="18"/>
        <v>10.997571741402826</v>
      </c>
      <c r="H75">
        <f t="shared" si="19"/>
        <v>0.61841110547434686</v>
      </c>
      <c r="I75">
        <f t="shared" si="20"/>
        <v>1.449682342071253</v>
      </c>
      <c r="J75">
        <f t="shared" si="21"/>
        <v>3.575289413031117</v>
      </c>
      <c r="K75">
        <f t="shared" si="15"/>
        <v>2.0298002566212192</v>
      </c>
      <c r="L75">
        <f t="shared" si="22"/>
        <v>3.4232995498668108</v>
      </c>
      <c r="M75">
        <f t="shared" si="23"/>
        <v>3.7272792761954232</v>
      </c>
      <c r="N75">
        <f t="shared" si="28"/>
        <v>1.5560756097611379</v>
      </c>
      <c r="O75">
        <f t="shared" si="29"/>
        <v>5.5945032163010957</v>
      </c>
      <c r="P75">
        <v>3.5752894130311201</v>
      </c>
      <c r="Q75">
        <f t="shared" si="24"/>
        <v>0</v>
      </c>
      <c r="R75">
        <v>3.5752894130311201</v>
      </c>
      <c r="S75">
        <f t="shared" si="25"/>
        <v>0</v>
      </c>
    </row>
    <row r="76" spans="1:22" x14ac:dyDescent="0.25">
      <c r="A76">
        <v>14.73</v>
      </c>
      <c r="B76">
        <v>2.2000000000000002</v>
      </c>
      <c r="C76">
        <f t="shared" si="26"/>
        <v>-5.0559426199999997</v>
      </c>
      <c r="D76">
        <f t="shared" si="27"/>
        <v>-0.79827868899999999</v>
      </c>
      <c r="E76">
        <f t="shared" si="16"/>
        <v>25.562555776732463</v>
      </c>
      <c r="F76">
        <f t="shared" si="17"/>
        <v>0.63724886531155867</v>
      </c>
      <c r="G76">
        <f t="shared" si="18"/>
        <v>4.0360512463528249</v>
      </c>
      <c r="H76">
        <f t="shared" si="19"/>
        <v>-0.56909690754796316</v>
      </c>
      <c r="I76">
        <f t="shared" si="20"/>
        <v>-0.57812769097060857</v>
      </c>
      <c r="J76">
        <f t="shared" si="21"/>
        <v>2.4672807546261928</v>
      </c>
      <c r="K76">
        <f t="shared" si="15"/>
        <v>7.143900179354698E-2</v>
      </c>
      <c r="L76">
        <f t="shared" si="22"/>
        <v>2.3185253871735023</v>
      </c>
      <c r="M76">
        <f t="shared" si="23"/>
        <v>2.6160361220788833</v>
      </c>
      <c r="N76">
        <f t="shared" si="28"/>
        <v>0.44831858137701452</v>
      </c>
      <c r="O76">
        <f t="shared" si="29"/>
        <v>4.486242927875371</v>
      </c>
      <c r="P76">
        <v>2.4672807546261901</v>
      </c>
      <c r="Q76">
        <f t="shared" si="24"/>
        <v>0</v>
      </c>
      <c r="R76">
        <v>2.4672807546261901</v>
      </c>
      <c r="S76">
        <f t="shared" si="25"/>
        <v>0</v>
      </c>
    </row>
    <row r="77" spans="1:22" x14ac:dyDescent="0.25">
      <c r="A77">
        <v>10.51</v>
      </c>
      <c r="B77">
        <v>1.25</v>
      </c>
      <c r="C77">
        <f t="shared" si="26"/>
        <v>-9.2759426200000004</v>
      </c>
      <c r="D77">
        <f t="shared" si="27"/>
        <v>-1.7482786890000002</v>
      </c>
      <c r="E77">
        <f t="shared" si="16"/>
        <v>86.043111489532464</v>
      </c>
      <c r="F77">
        <f t="shared" si="17"/>
        <v>3.0564783744115593</v>
      </c>
      <c r="G77">
        <f t="shared" si="18"/>
        <v>16.216932802932828</v>
      </c>
      <c r="H77">
        <f t="shared" si="19"/>
        <v>-1.0441001127568872</v>
      </c>
      <c r="I77">
        <f t="shared" si="20"/>
        <v>-1.2661346664669546</v>
      </c>
      <c r="J77">
        <f t="shared" si="21"/>
        <v>2.0240772912642231</v>
      </c>
      <c r="K77">
        <f t="shared" si="15"/>
        <v>0.59919565285095688</v>
      </c>
      <c r="L77">
        <f t="shared" si="22"/>
        <v>1.8373776318924337</v>
      </c>
      <c r="M77">
        <f t="shared" si="23"/>
        <v>2.2107769506360126</v>
      </c>
      <c r="N77">
        <f t="shared" si="28"/>
        <v>1.8250019079686375E-3</v>
      </c>
      <c r="O77">
        <f t="shared" si="29"/>
        <v>4.046329580620478</v>
      </c>
      <c r="P77">
        <v>2.02407729126422</v>
      </c>
      <c r="Q77">
        <f t="shared" si="24"/>
        <v>0</v>
      </c>
      <c r="R77">
        <v>2.02407729126422</v>
      </c>
      <c r="S77">
        <f t="shared" si="25"/>
        <v>0</v>
      </c>
    </row>
    <row r="78" spans="1:22" x14ac:dyDescent="0.25">
      <c r="A78">
        <v>17.920000000000002</v>
      </c>
      <c r="B78">
        <v>3.08</v>
      </c>
      <c r="C78">
        <f t="shared" si="26"/>
        <v>-1.8659426199999984</v>
      </c>
      <c r="D78">
        <f t="shared" si="27"/>
        <v>8.1721310999999908E-2</v>
      </c>
      <c r="E78">
        <f t="shared" si="16"/>
        <v>3.4817418611324586</v>
      </c>
      <c r="F78">
        <f t="shared" si="17"/>
        <v>6.6783726715587063E-3</v>
      </c>
      <c r="G78">
        <f t="shared" si="18"/>
        <v>-0.15248727715717453</v>
      </c>
      <c r="H78">
        <f t="shared" si="19"/>
        <v>-0.21003050361041151</v>
      </c>
      <c r="I78">
        <f t="shared" si="20"/>
        <v>5.918403369969074E-2</v>
      </c>
      <c r="J78">
        <f t="shared" si="21"/>
        <v>2.802308965082279</v>
      </c>
      <c r="K78">
        <f t="shared" si="15"/>
        <v>7.7112310873674983E-2</v>
      </c>
      <c r="L78">
        <f t="shared" si="22"/>
        <v>2.670092928695559</v>
      </c>
      <c r="M78">
        <f t="shared" si="23"/>
        <v>2.934525001468999</v>
      </c>
      <c r="N78">
        <f t="shared" si="28"/>
        <v>0.78454931542451956</v>
      </c>
      <c r="O78">
        <f t="shared" si="29"/>
        <v>4.8200686147400384</v>
      </c>
      <c r="P78">
        <v>2.8023089650822799</v>
      </c>
      <c r="Q78">
        <f t="shared" si="24"/>
        <v>0</v>
      </c>
      <c r="R78">
        <v>2.8023089650822799</v>
      </c>
      <c r="S78">
        <f t="shared" si="25"/>
        <v>0</v>
      </c>
    </row>
    <row r="79" spans="1:22" x14ac:dyDescent="0.25">
      <c r="A79">
        <v>27.2</v>
      </c>
      <c r="B79">
        <v>4</v>
      </c>
      <c r="C79">
        <f t="shared" si="26"/>
        <v>7.4140573799999991</v>
      </c>
      <c r="D79">
        <f t="shared" si="27"/>
        <v>1.0017213109999998</v>
      </c>
      <c r="E79">
        <f t="shared" si="16"/>
        <v>54.968246833932454</v>
      </c>
      <c r="F79">
        <f t="shared" si="17"/>
        <v>1.0034455849115584</v>
      </c>
      <c r="G79">
        <f t="shared" si="18"/>
        <v>7.4268192785228235</v>
      </c>
      <c r="H79">
        <f t="shared" si="19"/>
        <v>0.83452630784428361</v>
      </c>
      <c r="I79">
        <f t="shared" si="20"/>
        <v>0.72546447312773099</v>
      </c>
      <c r="J79">
        <f t="shared" si="21"/>
        <v>3.7769364864090749</v>
      </c>
      <c r="K79">
        <f t="shared" si="15"/>
        <v>4.9757331095528844E-2</v>
      </c>
      <c r="L79">
        <f t="shared" si="22"/>
        <v>3.6086604756614626</v>
      </c>
      <c r="M79">
        <f t="shared" si="23"/>
        <v>3.9452124971566871</v>
      </c>
      <c r="N79">
        <f t="shared" si="28"/>
        <v>1.7563739871087427</v>
      </c>
      <c r="O79">
        <f t="shared" si="29"/>
        <v>5.7974989857094066</v>
      </c>
      <c r="P79">
        <v>3.7769364864090802</v>
      </c>
      <c r="Q79">
        <f t="shared" si="24"/>
        <v>5.3290705182007514E-15</v>
      </c>
      <c r="R79">
        <v>3.7769364864090802</v>
      </c>
      <c r="S79">
        <f t="shared" si="25"/>
        <v>0</v>
      </c>
    </row>
    <row r="80" spans="1:22" x14ac:dyDescent="0.25">
      <c r="A80">
        <v>22.76</v>
      </c>
      <c r="B80">
        <v>3</v>
      </c>
      <c r="C80">
        <f t="shared" si="26"/>
        <v>2.9740573800000014</v>
      </c>
      <c r="D80">
        <f t="shared" si="27"/>
        <v>1.7213109999998366E-3</v>
      </c>
      <c r="E80">
        <f t="shared" si="16"/>
        <v>8.8450172995324721</v>
      </c>
      <c r="F80">
        <f t="shared" si="17"/>
        <v>2.9629115587204373E-6</v>
      </c>
      <c r="G80">
        <f t="shared" si="18"/>
        <v>5.1192776828246963E-3</v>
      </c>
      <c r="H80">
        <f t="shared" si="19"/>
        <v>0.3347599023638046</v>
      </c>
      <c r="I80">
        <f t="shared" si="20"/>
        <v>1.2466041842089245E-3</v>
      </c>
      <c r="J80">
        <f t="shared" si="21"/>
        <v>3.3106276292225476</v>
      </c>
      <c r="K80">
        <f t="shared" si="15"/>
        <v>9.6489524036420513E-2</v>
      </c>
      <c r="L80">
        <f t="shared" si="22"/>
        <v>3.1742098029757613</v>
      </c>
      <c r="M80">
        <f t="shared" si="23"/>
        <v>3.4470454554693339</v>
      </c>
      <c r="N80">
        <f t="shared" si="28"/>
        <v>1.2925758290989275</v>
      </c>
      <c r="O80">
        <f t="shared" si="29"/>
        <v>5.3286794293461677</v>
      </c>
      <c r="P80">
        <v>3.3106276292225498</v>
      </c>
      <c r="Q80">
        <f t="shared" si="24"/>
        <v>0</v>
      </c>
      <c r="R80">
        <v>3.3106276292225498</v>
      </c>
      <c r="S80">
        <f t="shared" si="25"/>
        <v>0</v>
      </c>
    </row>
    <row r="81" spans="1:19" x14ac:dyDescent="0.25">
      <c r="A81">
        <v>17.29</v>
      </c>
      <c r="B81">
        <v>2.71</v>
      </c>
      <c r="C81">
        <f t="shared" si="26"/>
        <v>-2.495942620000001</v>
      </c>
      <c r="D81">
        <f t="shared" si="27"/>
        <v>-0.2882786890000002</v>
      </c>
      <c r="E81">
        <f t="shared" si="16"/>
        <v>6.2297295623324693</v>
      </c>
      <c r="F81">
        <f t="shared" si="17"/>
        <v>8.3104602531558838E-2</v>
      </c>
      <c r="G81">
        <f t="shared" si="18"/>
        <v>0.71952706631282592</v>
      </c>
      <c r="H81">
        <f t="shared" si="19"/>
        <v>-0.28094330438804738</v>
      </c>
      <c r="I81">
        <f t="shared" si="20"/>
        <v>-0.2087765778094125</v>
      </c>
      <c r="J81">
        <f t="shared" si="21"/>
        <v>2.7361435191301364</v>
      </c>
      <c r="K81">
        <f t="shared" si="15"/>
        <v>6.8348359250781107E-4</v>
      </c>
      <c r="L81">
        <f t="shared" si="22"/>
        <v>2.6017581937863925</v>
      </c>
      <c r="M81">
        <f t="shared" si="23"/>
        <v>2.8705288444738803</v>
      </c>
      <c r="N81">
        <f t="shared" si="28"/>
        <v>0.71823417471301187</v>
      </c>
      <c r="O81">
        <f t="shared" si="29"/>
        <v>4.754052863547261</v>
      </c>
      <c r="P81">
        <v>2.73614351913014</v>
      </c>
      <c r="Q81">
        <f t="shared" si="24"/>
        <v>3.5527136788005009E-15</v>
      </c>
      <c r="R81">
        <v>2.73614351913014</v>
      </c>
      <c r="S81">
        <f t="shared" si="25"/>
        <v>0</v>
      </c>
    </row>
    <row r="82" spans="1:19" x14ac:dyDescent="0.25">
      <c r="A82">
        <v>19.440000000000001</v>
      </c>
      <c r="B82">
        <v>3</v>
      </c>
      <c r="C82">
        <f t="shared" si="26"/>
        <v>-0.34594261999999887</v>
      </c>
      <c r="D82">
        <f t="shared" si="27"/>
        <v>1.7213109999998366E-3</v>
      </c>
      <c r="E82">
        <f t="shared" si="16"/>
        <v>0.11967629633246361</v>
      </c>
      <c r="F82">
        <f t="shared" si="17"/>
        <v>2.9629115587204373E-6</v>
      </c>
      <c r="G82">
        <f t="shared" si="18"/>
        <v>-5.9547483717476151E-4</v>
      </c>
      <c r="H82">
        <f t="shared" si="19"/>
        <v>-3.8939301734211437E-2</v>
      </c>
      <c r="I82">
        <f t="shared" si="20"/>
        <v>1.2466041842089245E-3</v>
      </c>
      <c r="J82">
        <f t="shared" si="21"/>
        <v>2.9619462315064955</v>
      </c>
      <c r="K82">
        <f t="shared" si="15"/>
        <v>1.4480892965572359E-3</v>
      </c>
      <c r="L82">
        <f t="shared" si="22"/>
        <v>2.8324336551896847</v>
      </c>
      <c r="M82">
        <f t="shared" si="23"/>
        <v>3.0914588078233063</v>
      </c>
      <c r="N82">
        <f t="shared" si="28"/>
        <v>0.94436974318857514</v>
      </c>
      <c r="O82">
        <f t="shared" si="29"/>
        <v>4.9795227198244163</v>
      </c>
      <c r="P82">
        <v>2.9619462315064999</v>
      </c>
      <c r="Q82">
        <f t="shared" si="24"/>
        <v>4.4408920985006262E-15</v>
      </c>
      <c r="R82">
        <v>2.9619462315064999</v>
      </c>
      <c r="S82">
        <f t="shared" si="25"/>
        <v>0</v>
      </c>
    </row>
    <row r="83" spans="1:19" x14ac:dyDescent="0.25">
      <c r="A83">
        <v>16.66</v>
      </c>
      <c r="B83">
        <v>3.4</v>
      </c>
      <c r="C83">
        <f t="shared" si="26"/>
        <v>-3.12594262</v>
      </c>
      <c r="D83">
        <f t="shared" si="27"/>
        <v>0.40172131099999975</v>
      </c>
      <c r="E83">
        <f t="shared" si="16"/>
        <v>9.7715172635324645</v>
      </c>
      <c r="F83">
        <f t="shared" si="17"/>
        <v>0.16138001171155852</v>
      </c>
      <c r="G83">
        <f t="shared" si="18"/>
        <v>-1.255757767417174</v>
      </c>
      <c r="H83">
        <f t="shared" si="19"/>
        <v>-0.35185610516568283</v>
      </c>
      <c r="I83">
        <f t="shared" si="20"/>
        <v>0.29093375176161768</v>
      </c>
      <c r="J83">
        <f t="shared" si="21"/>
        <v>2.6699780731779938</v>
      </c>
      <c r="K83">
        <f t="shared" si="15"/>
        <v>0.53293201364091436</v>
      </c>
      <c r="L83">
        <f t="shared" si="22"/>
        <v>2.5328474331185595</v>
      </c>
      <c r="M83">
        <f t="shared" si="23"/>
        <v>2.8071087132374282</v>
      </c>
      <c r="N83">
        <f t="shared" si="28"/>
        <v>0.65187580866514683</v>
      </c>
      <c r="O83">
        <f t="shared" si="29"/>
        <v>4.6880803376908409</v>
      </c>
      <c r="P83">
        <v>2.6699780731780001</v>
      </c>
      <c r="Q83">
        <f t="shared" si="24"/>
        <v>6.2172489379008766E-15</v>
      </c>
      <c r="R83">
        <v>2.6699780731780001</v>
      </c>
      <c r="S83">
        <f t="shared" si="25"/>
        <v>0</v>
      </c>
    </row>
    <row r="84" spans="1:19" x14ac:dyDescent="0.25">
      <c r="A84">
        <v>10.07</v>
      </c>
      <c r="B84">
        <v>1.83</v>
      </c>
      <c r="C84">
        <f t="shared" si="26"/>
        <v>-9.7159426199999999</v>
      </c>
      <c r="D84">
        <f t="shared" si="27"/>
        <v>-1.1682786890000001</v>
      </c>
      <c r="E84">
        <f t="shared" si="16"/>
        <v>94.399540995132455</v>
      </c>
      <c r="F84">
        <f t="shared" si="17"/>
        <v>1.3648750951715589</v>
      </c>
      <c r="G84">
        <f t="shared" si="18"/>
        <v>11.350928706492827</v>
      </c>
      <c r="H84">
        <f t="shared" si="19"/>
        <v>-1.0936265132999978</v>
      </c>
      <c r="I84">
        <f t="shared" si="20"/>
        <v>-0.84608830247971178</v>
      </c>
      <c r="J84">
        <f t="shared" si="21"/>
        <v>1.977866503615108</v>
      </c>
      <c r="K84">
        <f t="shared" si="15"/>
        <v>2.1864502891356715E-2</v>
      </c>
      <c r="L84">
        <f t="shared" si="22"/>
        <v>1.7865148942448874</v>
      </c>
      <c r="M84">
        <f t="shared" si="23"/>
        <v>2.1692181129853285</v>
      </c>
      <c r="N84">
        <f t="shared" si="28"/>
        <v>-4.4839951101787179E-2</v>
      </c>
      <c r="O84">
        <f t="shared" si="29"/>
        <v>4.0005729583320031</v>
      </c>
      <c r="P84">
        <v>1.97786650361511</v>
      </c>
      <c r="Q84">
        <f t="shared" si="24"/>
        <v>1.9984014443252818E-15</v>
      </c>
      <c r="R84">
        <v>1.97786650361511</v>
      </c>
      <c r="S84">
        <f t="shared" si="25"/>
        <v>0</v>
      </c>
    </row>
    <row r="85" spans="1:19" x14ac:dyDescent="0.25">
      <c r="A85">
        <v>32.68</v>
      </c>
      <c r="B85">
        <v>5</v>
      </c>
      <c r="C85">
        <f t="shared" si="26"/>
        <v>12.89405738</v>
      </c>
      <c r="D85">
        <f t="shared" si="27"/>
        <v>2.0017213109999998</v>
      </c>
      <c r="E85">
        <f t="shared" si="16"/>
        <v>166.25671571873247</v>
      </c>
      <c r="F85">
        <f t="shared" si="17"/>
        <v>4.0068882069115581</v>
      </c>
      <c r="G85">
        <f t="shared" si="18"/>
        <v>25.810309442802822</v>
      </c>
      <c r="H85">
        <f t="shared" si="19"/>
        <v>1.4513551146084789</v>
      </c>
      <c r="I85">
        <f t="shared" si="20"/>
        <v>1.449682342071253</v>
      </c>
      <c r="J85">
        <f t="shared" si="21"/>
        <v>4.3524708416753288</v>
      </c>
      <c r="K85">
        <f t="shared" si="15"/>
        <v>0.41929401088065704</v>
      </c>
      <c r="L85">
        <f t="shared" si="22"/>
        <v>4.1250102080519238</v>
      </c>
      <c r="M85">
        <f t="shared" si="23"/>
        <v>4.5799314752987339</v>
      </c>
      <c r="N85">
        <f t="shared" si="28"/>
        <v>2.3258632066540086</v>
      </c>
      <c r="O85">
        <f t="shared" si="29"/>
        <v>6.3790784766966491</v>
      </c>
      <c r="P85">
        <v>4.3524708416753404</v>
      </c>
      <c r="Q85">
        <f t="shared" si="24"/>
        <v>1.1546319456101628E-14</v>
      </c>
      <c r="R85">
        <v>4.3524708416753404</v>
      </c>
      <c r="S85">
        <f t="shared" si="25"/>
        <v>0</v>
      </c>
    </row>
    <row r="86" spans="1:19" x14ac:dyDescent="0.25">
      <c r="A86">
        <v>15.98</v>
      </c>
      <c r="B86">
        <v>2.0299999999999998</v>
      </c>
      <c r="C86">
        <f t="shared" si="26"/>
        <v>-3.8059426199999997</v>
      </c>
      <c r="D86">
        <f t="shared" si="27"/>
        <v>-0.96827868900000036</v>
      </c>
      <c r="E86">
        <f t="shared" si="16"/>
        <v>14.485199226732462</v>
      </c>
      <c r="F86">
        <f t="shared" si="17"/>
        <v>0.93756361957155943</v>
      </c>
      <c r="G86">
        <f t="shared" si="18"/>
        <v>3.6852131305028264</v>
      </c>
      <c r="H86">
        <f t="shared" si="19"/>
        <v>-0.42839690600503544</v>
      </c>
      <c r="I86">
        <f t="shared" si="20"/>
        <v>-0.70124472869100762</v>
      </c>
      <c r="J86">
        <f t="shared" si="21"/>
        <v>2.5985614013566338</v>
      </c>
      <c r="K86">
        <f t="shared" si="15"/>
        <v>0.32326206711261946</v>
      </c>
      <c r="L86">
        <f t="shared" si="22"/>
        <v>2.4578601452045703</v>
      </c>
      <c r="M86">
        <f t="shared" si="23"/>
        <v>2.7392626575086974</v>
      </c>
      <c r="N86">
        <f t="shared" si="28"/>
        <v>0.58020241262623307</v>
      </c>
      <c r="O86">
        <f t="shared" si="29"/>
        <v>4.616920390087035</v>
      </c>
      <c r="P86">
        <v>2.5985614013566298</v>
      </c>
      <c r="Q86">
        <f t="shared" si="24"/>
        <v>-3.9968028886505635E-15</v>
      </c>
      <c r="R86">
        <v>2.5985614013566298</v>
      </c>
      <c r="S86">
        <f t="shared" si="25"/>
        <v>0</v>
      </c>
    </row>
    <row r="87" spans="1:19" x14ac:dyDescent="0.25">
      <c r="A87">
        <v>34.83</v>
      </c>
      <c r="B87">
        <v>5.17</v>
      </c>
      <c r="C87">
        <f t="shared" si="26"/>
        <v>15.044057379999998</v>
      </c>
      <c r="D87">
        <f t="shared" si="27"/>
        <v>2.1717213109999998</v>
      </c>
      <c r="E87">
        <f t="shared" si="16"/>
        <v>226.32366245273241</v>
      </c>
      <c r="F87">
        <f t="shared" si="17"/>
        <v>4.7163734526515579</v>
      </c>
      <c r="G87">
        <f t="shared" si="18"/>
        <v>32.671500016052818</v>
      </c>
      <c r="H87">
        <f t="shared" si="19"/>
        <v>1.6933591172623144</v>
      </c>
      <c r="I87">
        <f t="shared" si="20"/>
        <v>1.5727993797916517</v>
      </c>
      <c r="J87">
        <f t="shared" si="21"/>
        <v>4.5782735540516875</v>
      </c>
      <c r="K87">
        <f t="shared" si="15"/>
        <v>0.35014018683462117</v>
      </c>
      <c r="L87">
        <f t="shared" si="22"/>
        <v>4.3245416165967772</v>
      </c>
      <c r="M87">
        <f t="shared" si="23"/>
        <v>4.8320054915065977</v>
      </c>
      <c r="N87">
        <f t="shared" si="28"/>
        <v>2.5484105923738514</v>
      </c>
      <c r="O87">
        <f t="shared" si="29"/>
        <v>6.6081365157295231</v>
      </c>
      <c r="P87">
        <v>4.5782735540516999</v>
      </c>
      <c r="Q87">
        <f t="shared" si="24"/>
        <v>1.2434497875801753E-14</v>
      </c>
      <c r="R87">
        <v>4.5782735540516999</v>
      </c>
      <c r="S87">
        <f t="shared" si="25"/>
        <v>0</v>
      </c>
    </row>
    <row r="88" spans="1:19" x14ac:dyDescent="0.25">
      <c r="A88">
        <v>13.03</v>
      </c>
      <c r="B88">
        <v>2</v>
      </c>
      <c r="C88">
        <f t="shared" si="26"/>
        <v>-6.7559426200000008</v>
      </c>
      <c r="D88">
        <f t="shared" si="27"/>
        <v>-0.99827868900000016</v>
      </c>
      <c r="E88">
        <f t="shared" si="16"/>
        <v>45.642760684732472</v>
      </c>
      <c r="F88">
        <f t="shared" si="17"/>
        <v>0.99656034091155909</v>
      </c>
      <c r="G88">
        <f t="shared" si="18"/>
        <v>6.7443135416528275</v>
      </c>
      <c r="H88">
        <f t="shared" si="19"/>
        <v>-0.76044890964634504</v>
      </c>
      <c r="I88">
        <f t="shared" si="20"/>
        <v>-0.72297126475931317</v>
      </c>
      <c r="J88">
        <f t="shared" si="21"/>
        <v>2.2887390750727925</v>
      </c>
      <c r="K88">
        <f t="shared" si="15"/>
        <v>8.3370253473891709E-2</v>
      </c>
      <c r="L88">
        <f t="shared" si="22"/>
        <v>2.1263993242888506</v>
      </c>
      <c r="M88">
        <f t="shared" si="23"/>
        <v>2.4510788258567344</v>
      </c>
      <c r="N88">
        <f t="shared" si="28"/>
        <v>0.26868395312482507</v>
      </c>
      <c r="O88">
        <f t="shared" si="29"/>
        <v>4.3087941970207595</v>
      </c>
      <c r="P88">
        <v>2.2887390750727898</v>
      </c>
      <c r="Q88">
        <f t="shared" si="24"/>
        <v>0</v>
      </c>
      <c r="R88">
        <v>2.2887390750727898</v>
      </c>
      <c r="S88">
        <f t="shared" si="25"/>
        <v>0</v>
      </c>
    </row>
    <row r="89" spans="1:19" x14ac:dyDescent="0.25">
      <c r="A89">
        <v>18.28</v>
      </c>
      <c r="B89">
        <v>4</v>
      </c>
      <c r="C89">
        <f t="shared" si="26"/>
        <v>-1.505942619999999</v>
      </c>
      <c r="D89">
        <f t="shared" si="27"/>
        <v>1.0017213109999998</v>
      </c>
      <c r="E89">
        <f t="shared" si="16"/>
        <v>2.2678631747324616</v>
      </c>
      <c r="F89">
        <f t="shared" si="17"/>
        <v>1.0034455849115584</v>
      </c>
      <c r="G89">
        <f t="shared" si="18"/>
        <v>-1.5085348155971736</v>
      </c>
      <c r="H89">
        <f t="shared" si="19"/>
        <v>-0.16950890316604839</v>
      </c>
      <c r="I89">
        <f t="shared" si="20"/>
        <v>0.72546447312773099</v>
      </c>
      <c r="J89">
        <f t="shared" si="21"/>
        <v>2.8401177913406461</v>
      </c>
      <c r="K89">
        <f t="shared" si="15"/>
        <v>1.3453267379645009</v>
      </c>
      <c r="L89">
        <f t="shared" si="22"/>
        <v>2.7088714197154249</v>
      </c>
      <c r="M89">
        <f t="shared" si="23"/>
        <v>2.9713641629658674</v>
      </c>
      <c r="N89">
        <f t="shared" si="28"/>
        <v>0.82242427043449506</v>
      </c>
      <c r="O89">
        <f t="shared" si="29"/>
        <v>4.8578113122467972</v>
      </c>
      <c r="P89">
        <v>2.8401177913406501</v>
      </c>
      <c r="Q89">
        <f t="shared" si="24"/>
        <v>3.9968028886505635E-15</v>
      </c>
      <c r="R89">
        <v>2.8401177913406501</v>
      </c>
      <c r="S89">
        <f t="shared" si="25"/>
        <v>0</v>
      </c>
    </row>
    <row r="90" spans="1:19" x14ac:dyDescent="0.25">
      <c r="A90">
        <v>24.71</v>
      </c>
      <c r="B90">
        <v>5.85</v>
      </c>
      <c r="C90">
        <f t="shared" si="26"/>
        <v>4.9240573800000007</v>
      </c>
      <c r="D90">
        <f t="shared" si="27"/>
        <v>2.8517213109999995</v>
      </c>
      <c r="E90">
        <f t="shared" si="16"/>
        <v>24.246341081532471</v>
      </c>
      <c r="F90">
        <f t="shared" si="17"/>
        <v>8.1323144356115566</v>
      </c>
      <c r="G90">
        <f t="shared" si="18"/>
        <v>14.042039367132825</v>
      </c>
      <c r="H90">
        <f t="shared" si="19"/>
        <v>0.5542519047707718</v>
      </c>
      <c r="I90">
        <f t="shared" si="20"/>
        <v>2.0652675306732466</v>
      </c>
      <c r="J90">
        <f t="shared" si="21"/>
        <v>3.515425438122036</v>
      </c>
      <c r="K90">
        <f t="shared" si="15"/>
        <v>5.4502383849676859</v>
      </c>
      <c r="L90">
        <f t="shared" si="22"/>
        <v>3.3676040874186541</v>
      </c>
      <c r="M90">
        <f t="shared" si="23"/>
        <v>3.6632467888254179</v>
      </c>
      <c r="N90">
        <f t="shared" si="28"/>
        <v>1.4965349259967109</v>
      </c>
      <c r="O90">
        <f t="shared" si="29"/>
        <v>5.5343159502473611</v>
      </c>
      <c r="P90">
        <v>3.51542543812204</v>
      </c>
      <c r="Q90">
        <f t="shared" si="24"/>
        <v>3.9968028886505635E-15</v>
      </c>
      <c r="R90">
        <v>3.51542543812204</v>
      </c>
      <c r="S90">
        <f t="shared" si="25"/>
        <v>0</v>
      </c>
    </row>
    <row r="91" spans="1:19" x14ac:dyDescent="0.25">
      <c r="A91">
        <v>21.16</v>
      </c>
      <c r="B91">
        <v>3</v>
      </c>
      <c r="C91">
        <f t="shared" si="26"/>
        <v>1.37405738</v>
      </c>
      <c r="D91">
        <f t="shared" si="27"/>
        <v>1.7213109999998366E-3</v>
      </c>
      <c r="E91">
        <f t="shared" si="16"/>
        <v>1.8880336835324645</v>
      </c>
      <c r="F91">
        <f t="shared" si="17"/>
        <v>2.9629115587204373E-6</v>
      </c>
      <c r="G91">
        <f t="shared" si="18"/>
        <v>2.3651800828249554E-3</v>
      </c>
      <c r="H91">
        <f t="shared" si="19"/>
        <v>0.15466390038885697</v>
      </c>
      <c r="I91">
        <f t="shared" si="20"/>
        <v>1.2466041842089245E-3</v>
      </c>
      <c r="J91">
        <f t="shared" si="21"/>
        <v>3.1425884014075827</v>
      </c>
      <c r="K91">
        <f t="shared" si="15"/>
        <v>2.0331452215969922E-2</v>
      </c>
      <c r="L91">
        <f t="shared" si="22"/>
        <v>3.0116469183189687</v>
      </c>
      <c r="M91">
        <f t="shared" si="23"/>
        <v>3.2735298844961966</v>
      </c>
      <c r="N91">
        <f t="shared" si="28"/>
        <v>1.1249155730061822</v>
      </c>
      <c r="O91">
        <f t="shared" si="29"/>
        <v>5.1602612298089827</v>
      </c>
      <c r="P91">
        <v>3.1425884014075902</v>
      </c>
      <c r="Q91">
        <f t="shared" si="24"/>
        <v>7.5495165674510645E-15</v>
      </c>
      <c r="R91">
        <v>3.1425884014075902</v>
      </c>
      <c r="S91">
        <f t="shared" si="25"/>
        <v>0</v>
      </c>
    </row>
    <row r="92" spans="1:19" x14ac:dyDescent="0.25">
      <c r="A92">
        <v>28.97</v>
      </c>
      <c r="B92">
        <v>3</v>
      </c>
      <c r="C92">
        <f t="shared" si="26"/>
        <v>9.1840573799999987</v>
      </c>
      <c r="D92">
        <f t="shared" si="27"/>
        <v>1.7213109999998366E-3</v>
      </c>
      <c r="E92">
        <f t="shared" si="16"/>
        <v>84.346909959132446</v>
      </c>
      <c r="F92">
        <f t="shared" si="17"/>
        <v>2.9629115587204373E-6</v>
      </c>
      <c r="G92">
        <f t="shared" si="18"/>
        <v>1.5808618992823677E-2</v>
      </c>
      <c r="H92">
        <f t="shared" si="19"/>
        <v>1.0337575100290692</v>
      </c>
      <c r="I92">
        <f t="shared" si="20"/>
        <v>1.2466041842089245E-3</v>
      </c>
      <c r="J92">
        <f t="shared" si="21"/>
        <v>3.9628298821793795</v>
      </c>
      <c r="K92">
        <f t="shared" si="15"/>
        <v>0.92704138201755781</v>
      </c>
      <c r="L92">
        <f t="shared" si="22"/>
        <v>3.777088707418045</v>
      </c>
      <c r="M92">
        <f t="shared" si="23"/>
        <v>4.1485710569407139</v>
      </c>
      <c r="N92">
        <f t="shared" si="28"/>
        <v>1.9406697924937699</v>
      </c>
      <c r="O92">
        <f t="shared" si="29"/>
        <v>5.984989971864989</v>
      </c>
      <c r="P92">
        <v>3.9628298821793901</v>
      </c>
      <c r="Q92">
        <f t="shared" si="24"/>
        <v>1.0658141036401503E-14</v>
      </c>
      <c r="R92">
        <v>3.9628298821793901</v>
      </c>
      <c r="S92">
        <f t="shared" si="25"/>
        <v>0</v>
      </c>
    </row>
    <row r="93" spans="1:19" x14ac:dyDescent="0.25">
      <c r="A93">
        <v>22.49</v>
      </c>
      <c r="B93">
        <v>3.5</v>
      </c>
      <c r="C93">
        <f t="shared" si="26"/>
        <v>2.7040573799999983</v>
      </c>
      <c r="D93">
        <f t="shared" si="27"/>
        <v>0.50172131099999984</v>
      </c>
      <c r="E93">
        <f t="shared" si="16"/>
        <v>7.3119263143324549</v>
      </c>
      <c r="F93">
        <f t="shared" si="17"/>
        <v>0.25172427391155855</v>
      </c>
      <c r="G93">
        <f t="shared" si="18"/>
        <v>1.356683213712824</v>
      </c>
      <c r="H93">
        <f t="shared" si="19"/>
        <v>0.3043687020305319</v>
      </c>
      <c r="I93">
        <f t="shared" si="20"/>
        <v>0.36335553865596992</v>
      </c>
      <c r="J93">
        <f t="shared" si="21"/>
        <v>3.2822710095287722</v>
      </c>
      <c r="K93">
        <f t="shared" si="15"/>
        <v>4.7405913291620028E-2</v>
      </c>
      <c r="L93">
        <f t="shared" si="22"/>
        <v>3.1470409374543737</v>
      </c>
      <c r="M93">
        <f t="shared" si="23"/>
        <v>3.4175010816031706</v>
      </c>
      <c r="N93">
        <f t="shared" si="28"/>
        <v>1.2643027162279248</v>
      </c>
      <c r="O93">
        <f t="shared" si="29"/>
        <v>5.3002393028296195</v>
      </c>
      <c r="P93">
        <v>3.2822710095287801</v>
      </c>
      <c r="Q93">
        <f t="shared" si="24"/>
        <v>7.9936057773011271E-15</v>
      </c>
      <c r="R93">
        <v>3.2822710095287801</v>
      </c>
      <c r="S93">
        <f t="shared" si="25"/>
        <v>0</v>
      </c>
    </row>
    <row r="94" spans="1:19" x14ac:dyDescent="0.25">
      <c r="A94">
        <v>5.75</v>
      </c>
      <c r="B94">
        <v>1</v>
      </c>
      <c r="C94">
        <f t="shared" si="26"/>
        <v>-14.03594262</v>
      </c>
      <c r="D94">
        <f t="shared" si="27"/>
        <v>-1.9982786890000002</v>
      </c>
      <c r="E94">
        <f t="shared" si="16"/>
        <v>197.00768523193247</v>
      </c>
      <c r="F94">
        <f t="shared" si="17"/>
        <v>3.9931177189115594</v>
      </c>
      <c r="G94">
        <f t="shared" si="18"/>
        <v>28.047725017572827</v>
      </c>
      <c r="H94">
        <f t="shared" si="19"/>
        <v>-1.5798857186323561</v>
      </c>
      <c r="I94">
        <f t="shared" si="20"/>
        <v>-1.4471891337028351</v>
      </c>
      <c r="J94">
        <f t="shared" si="21"/>
        <v>1.5241605885147027</v>
      </c>
      <c r="K94">
        <f t="shared" si="15"/>
        <v>0.27474432255207948</v>
      </c>
      <c r="L94">
        <f t="shared" si="22"/>
        <v>1.282892852146402</v>
      </c>
      <c r="M94">
        <f t="shared" si="23"/>
        <v>1.7654283248830034</v>
      </c>
      <c r="N94">
        <f t="shared" si="28"/>
        <v>-0.50411424723669707</v>
      </c>
      <c r="O94">
        <f t="shared" si="29"/>
        <v>3.5524354242661023</v>
      </c>
      <c r="P94">
        <v>1.5241605885147</v>
      </c>
      <c r="Q94">
        <f t="shared" si="24"/>
        <v>-2.6645352591003757E-15</v>
      </c>
      <c r="R94">
        <v>1.5241605885147</v>
      </c>
      <c r="S94">
        <f t="shared" si="25"/>
        <v>0</v>
      </c>
    </row>
    <row r="95" spans="1:19" x14ac:dyDescent="0.25">
      <c r="A95">
        <v>16.32</v>
      </c>
      <c r="B95">
        <v>4.3</v>
      </c>
      <c r="C95">
        <f t="shared" si="26"/>
        <v>-3.4659426199999999</v>
      </c>
      <c r="D95">
        <f t="shared" si="27"/>
        <v>1.3017213109999997</v>
      </c>
      <c r="E95">
        <f t="shared" si="16"/>
        <v>12.012758245132463</v>
      </c>
      <c r="F95">
        <f t="shared" si="17"/>
        <v>1.6944783715115579</v>
      </c>
      <c r="G95">
        <f t="shared" si="18"/>
        <v>-4.5116913711571733</v>
      </c>
      <c r="H95">
        <f t="shared" si="19"/>
        <v>-0.39012650558535916</v>
      </c>
      <c r="I95">
        <f t="shared" si="20"/>
        <v>0.94272983381078745</v>
      </c>
      <c r="J95">
        <f t="shared" si="21"/>
        <v>2.6342697372673141</v>
      </c>
      <c r="K95">
        <f t="shared" si="15"/>
        <v>2.7746573081835022</v>
      </c>
      <c r="L95">
        <f t="shared" si="22"/>
        <v>2.495429904929404</v>
      </c>
      <c r="M95">
        <f t="shared" si="23"/>
        <v>2.7731095696052241</v>
      </c>
      <c r="N95">
        <f t="shared" si="28"/>
        <v>0.61604540256881224</v>
      </c>
      <c r="O95">
        <f t="shared" si="29"/>
        <v>4.6524940719658154</v>
      </c>
      <c r="P95">
        <v>2.6342697372673198</v>
      </c>
      <c r="Q95">
        <f t="shared" si="24"/>
        <v>5.773159728050814E-15</v>
      </c>
      <c r="R95">
        <v>2.6342697372673198</v>
      </c>
      <c r="S95">
        <f t="shared" si="25"/>
        <v>0</v>
      </c>
    </row>
    <row r="96" spans="1:19" x14ac:dyDescent="0.25">
      <c r="A96">
        <v>22.75</v>
      </c>
      <c r="B96">
        <v>3.25</v>
      </c>
      <c r="C96">
        <f t="shared" si="26"/>
        <v>2.9640573799999999</v>
      </c>
      <c r="D96">
        <f t="shared" si="27"/>
        <v>0.25172131099999984</v>
      </c>
      <c r="E96">
        <f t="shared" si="16"/>
        <v>8.7856361519324633</v>
      </c>
      <c r="F96">
        <f t="shared" si="17"/>
        <v>6.3363618411558645E-2</v>
      </c>
      <c r="G96">
        <f t="shared" si="18"/>
        <v>0.74611640957282466</v>
      </c>
      <c r="H96">
        <f t="shared" si="19"/>
        <v>0.33363430235146102</v>
      </c>
      <c r="I96">
        <f t="shared" si="20"/>
        <v>0.18230107142008944</v>
      </c>
      <c r="J96">
        <f t="shared" si="21"/>
        <v>3.3095773840487039</v>
      </c>
      <c r="K96">
        <f t="shared" si="15"/>
        <v>3.5494646900867629E-3</v>
      </c>
      <c r="L96">
        <f t="shared" si="22"/>
        <v>3.1732053704483132</v>
      </c>
      <c r="M96">
        <f t="shared" si="23"/>
        <v>3.4459493976490947</v>
      </c>
      <c r="N96">
        <f t="shared" si="28"/>
        <v>1.291528818326952</v>
      </c>
      <c r="O96">
        <f t="shared" si="29"/>
        <v>5.3276259497704554</v>
      </c>
      <c r="P96">
        <v>3.3095773840487102</v>
      </c>
      <c r="Q96">
        <f t="shared" si="24"/>
        <v>6.2172489379008766E-15</v>
      </c>
      <c r="R96">
        <v>3.3095773840487102</v>
      </c>
      <c r="S96">
        <f t="shared" si="25"/>
        <v>0</v>
      </c>
    </row>
    <row r="97" spans="1:19" x14ac:dyDescent="0.25">
      <c r="A97">
        <v>40.17</v>
      </c>
      <c r="B97">
        <v>4.7300000000000004</v>
      </c>
      <c r="C97">
        <f t="shared" si="26"/>
        <v>20.384057380000002</v>
      </c>
      <c r="D97">
        <f t="shared" si="27"/>
        <v>1.7317213110000003</v>
      </c>
      <c r="E97">
        <f t="shared" si="16"/>
        <v>415.50979527113253</v>
      </c>
      <c r="F97">
        <f t="shared" si="17"/>
        <v>2.9988586989715595</v>
      </c>
      <c r="G97">
        <f t="shared" si="18"/>
        <v>35.299506569592836</v>
      </c>
      <c r="H97">
        <f t="shared" si="19"/>
        <v>2.2944295238537018</v>
      </c>
      <c r="I97">
        <f t="shared" si="20"/>
        <v>1.2541435174565023</v>
      </c>
      <c r="J97">
        <f t="shared" si="21"/>
        <v>5.1391044768841336</v>
      </c>
      <c r="K97">
        <f t="shared" si="15"/>
        <v>0.16736647300664029</v>
      </c>
      <c r="L97">
        <f t="shared" si="22"/>
        <v>4.8163110607083981</v>
      </c>
      <c r="M97">
        <f t="shared" si="23"/>
        <v>5.4618978930598692</v>
      </c>
      <c r="N97">
        <f t="shared" si="28"/>
        <v>3.0990225218144363</v>
      </c>
      <c r="O97">
        <f t="shared" si="29"/>
        <v>7.1791864319538305</v>
      </c>
      <c r="P97">
        <v>5.1391044768841398</v>
      </c>
      <c r="Q97">
        <f t="shared" si="24"/>
        <v>0</v>
      </c>
      <c r="R97">
        <v>5.1391044768841496</v>
      </c>
      <c r="S97">
        <f t="shared" si="25"/>
        <v>-9.7699626167013776E-15</v>
      </c>
    </row>
    <row r="98" spans="1:19" x14ac:dyDescent="0.25">
      <c r="A98">
        <v>27.28</v>
      </c>
      <c r="B98">
        <v>4</v>
      </c>
      <c r="C98">
        <f t="shared" si="26"/>
        <v>7.494057380000001</v>
      </c>
      <c r="D98">
        <f t="shared" si="27"/>
        <v>1.0017213109999998</v>
      </c>
      <c r="E98">
        <f t="shared" si="16"/>
        <v>56.160896014732479</v>
      </c>
      <c r="F98">
        <f t="shared" si="17"/>
        <v>1.0034455849115584</v>
      </c>
      <c r="G98">
        <f t="shared" si="18"/>
        <v>7.5069569834028247</v>
      </c>
      <c r="H98">
        <f t="shared" si="19"/>
        <v>0.84353110794303121</v>
      </c>
      <c r="I98">
        <f t="shared" si="20"/>
        <v>0.72546447312773099</v>
      </c>
      <c r="J98">
        <f t="shared" si="21"/>
        <v>3.7853384477998233</v>
      </c>
      <c r="K98">
        <f t="shared" si="15"/>
        <v>4.6079581992989178E-2</v>
      </c>
      <c r="L98">
        <f t="shared" si="22"/>
        <v>3.6163182771350502</v>
      </c>
      <c r="M98">
        <f t="shared" si="23"/>
        <v>3.9543586184645965</v>
      </c>
      <c r="N98">
        <f t="shared" si="28"/>
        <v>1.7647110685045173</v>
      </c>
      <c r="O98">
        <f t="shared" si="29"/>
        <v>5.8059658270951289</v>
      </c>
      <c r="P98">
        <v>3.78533844779983</v>
      </c>
      <c r="Q98">
        <f t="shared" si="24"/>
        <v>6.6613381477509392E-15</v>
      </c>
      <c r="R98">
        <v>3.78533844779983</v>
      </c>
      <c r="S98">
        <f t="shared" si="25"/>
        <v>0</v>
      </c>
    </row>
    <row r="99" spans="1:19" x14ac:dyDescent="0.25">
      <c r="A99">
        <v>12.03</v>
      </c>
      <c r="B99">
        <v>1.5</v>
      </c>
      <c r="C99">
        <f t="shared" si="26"/>
        <v>-7.7559426200000008</v>
      </c>
      <c r="D99">
        <f t="shared" si="27"/>
        <v>-1.4982786890000002</v>
      </c>
      <c r="E99">
        <f t="shared" si="16"/>
        <v>60.154645924732478</v>
      </c>
      <c r="F99">
        <f t="shared" si="17"/>
        <v>2.2448390299115593</v>
      </c>
      <c r="G99">
        <f t="shared" si="18"/>
        <v>11.620563540652828</v>
      </c>
      <c r="H99">
        <f t="shared" si="19"/>
        <v>-0.87300891088068722</v>
      </c>
      <c r="I99">
        <f t="shared" si="20"/>
        <v>-1.0850801992310741</v>
      </c>
      <c r="J99">
        <f t="shared" si="21"/>
        <v>2.1837145576884396</v>
      </c>
      <c r="K99">
        <f t="shared" si="15"/>
        <v>0.4674655963950986</v>
      </c>
      <c r="L99">
        <f t="shared" si="22"/>
        <v>2.0122259754742382</v>
      </c>
      <c r="M99">
        <f t="shared" si="23"/>
        <v>2.355203139902641</v>
      </c>
      <c r="N99">
        <f t="shared" si="28"/>
        <v>0.16286993396772642</v>
      </c>
      <c r="O99">
        <f t="shared" si="29"/>
        <v>4.2045591814091523</v>
      </c>
      <c r="P99">
        <v>2.18371455768844</v>
      </c>
      <c r="Q99">
        <f t="shared" si="24"/>
        <v>0</v>
      </c>
      <c r="R99">
        <v>2.18371455768844</v>
      </c>
      <c r="S99">
        <f t="shared" si="25"/>
        <v>0</v>
      </c>
    </row>
    <row r="100" spans="1:19" x14ac:dyDescent="0.25">
      <c r="A100">
        <v>21.01</v>
      </c>
      <c r="B100">
        <v>3</v>
      </c>
      <c r="C100">
        <f t="shared" si="26"/>
        <v>1.2240573800000014</v>
      </c>
      <c r="D100">
        <f t="shared" si="27"/>
        <v>1.7213109999998366E-3</v>
      </c>
      <c r="E100">
        <f t="shared" si="16"/>
        <v>1.4983164695324678</v>
      </c>
      <c r="F100">
        <f t="shared" si="17"/>
        <v>2.9629115587204373E-6</v>
      </c>
      <c r="G100">
        <f t="shared" si="18"/>
        <v>2.1069834328249822E-3</v>
      </c>
      <c r="H100">
        <f t="shared" si="19"/>
        <v>0.13777990020370581</v>
      </c>
      <c r="I100">
        <f t="shared" si="20"/>
        <v>1.2466041842089245E-3</v>
      </c>
      <c r="J100">
        <f t="shared" si="21"/>
        <v>3.1268347237999299</v>
      </c>
      <c r="K100">
        <f t="shared" si="15"/>
        <v>1.6087047161404501E-2</v>
      </c>
      <c r="L100">
        <f t="shared" si="22"/>
        <v>2.9962068057505324</v>
      </c>
      <c r="M100">
        <f t="shared" si="23"/>
        <v>3.2574626418493273</v>
      </c>
      <c r="N100">
        <f t="shared" si="28"/>
        <v>1.1091831267912204</v>
      </c>
      <c r="O100">
        <f t="shared" si="29"/>
        <v>5.1444863208086389</v>
      </c>
      <c r="P100">
        <v>3.1268347237999299</v>
      </c>
      <c r="Q100">
        <f t="shared" si="24"/>
        <v>0</v>
      </c>
      <c r="R100">
        <v>3.1268347237999299</v>
      </c>
      <c r="S100">
        <f t="shared" si="25"/>
        <v>0</v>
      </c>
    </row>
    <row r="101" spans="1:19" x14ac:dyDescent="0.25">
      <c r="A101">
        <v>12.46</v>
      </c>
      <c r="B101">
        <v>1.5</v>
      </c>
      <c r="C101">
        <f t="shared" si="26"/>
        <v>-7.3259426199999993</v>
      </c>
      <c r="D101">
        <f t="shared" si="27"/>
        <v>-1.4982786890000002</v>
      </c>
      <c r="E101">
        <f t="shared" si="16"/>
        <v>53.669435271532457</v>
      </c>
      <c r="F101">
        <f t="shared" si="17"/>
        <v>2.2448390299115593</v>
      </c>
      <c r="G101">
        <f t="shared" si="18"/>
        <v>10.976303704382826</v>
      </c>
      <c r="H101">
        <f t="shared" si="19"/>
        <v>-0.82460811034991988</v>
      </c>
      <c r="I101">
        <f t="shared" si="20"/>
        <v>-1.0850801992310741</v>
      </c>
      <c r="J101">
        <f t="shared" si="21"/>
        <v>2.2288751001637115</v>
      </c>
      <c r="K101">
        <f t="shared" si="15"/>
        <v>0.53125891163866046</v>
      </c>
      <c r="L101">
        <f t="shared" si="22"/>
        <v>2.0614132513873265</v>
      </c>
      <c r="M101">
        <f t="shared" si="23"/>
        <v>2.3963369489400965</v>
      </c>
      <c r="N101">
        <f t="shared" si="28"/>
        <v>0.20838325845097616</v>
      </c>
      <c r="O101">
        <f t="shared" si="29"/>
        <v>4.2493669418764473</v>
      </c>
      <c r="P101">
        <v>2.2288751001637102</v>
      </c>
      <c r="Q101">
        <f t="shared" si="24"/>
        <v>0</v>
      </c>
      <c r="R101">
        <v>2.2288751001637102</v>
      </c>
      <c r="S101">
        <f t="shared" si="25"/>
        <v>0</v>
      </c>
    </row>
    <row r="102" spans="1:19" x14ac:dyDescent="0.25">
      <c r="A102">
        <v>11.35</v>
      </c>
      <c r="B102">
        <v>2.5</v>
      </c>
      <c r="C102">
        <f t="shared" si="26"/>
        <v>-8.4359426200000005</v>
      </c>
      <c r="D102">
        <f t="shared" si="27"/>
        <v>-0.49827868900000016</v>
      </c>
      <c r="E102">
        <f t="shared" si="16"/>
        <v>71.165127887932471</v>
      </c>
      <c r="F102">
        <f t="shared" si="17"/>
        <v>0.24828165191155888</v>
      </c>
      <c r="G102">
        <f t="shared" si="18"/>
        <v>4.2034504291728272</v>
      </c>
      <c r="H102">
        <f t="shared" si="19"/>
        <v>-0.94954971172003977</v>
      </c>
      <c r="I102">
        <f t="shared" si="20"/>
        <v>-0.3608623302875521</v>
      </c>
      <c r="J102">
        <f t="shared" si="21"/>
        <v>2.1122978858670796</v>
      </c>
      <c r="K102">
        <f t="shared" si="15"/>
        <v>0.15031292930313606</v>
      </c>
      <c r="L102">
        <f t="shared" si="22"/>
        <v>1.9341811392765231</v>
      </c>
      <c r="M102">
        <f t="shared" si="23"/>
        <v>2.2904146324576362</v>
      </c>
      <c r="N102">
        <f t="shared" si="28"/>
        <v>9.0854455762614084E-2</v>
      </c>
      <c r="O102">
        <f t="shared" si="29"/>
        <v>4.1337413159715446</v>
      </c>
      <c r="P102">
        <v>2.11229788586708</v>
      </c>
      <c r="Q102">
        <f t="shared" si="24"/>
        <v>0</v>
      </c>
      <c r="R102">
        <v>2.11229788586708</v>
      </c>
      <c r="S102">
        <f t="shared" si="25"/>
        <v>0</v>
      </c>
    </row>
    <row r="103" spans="1:19" x14ac:dyDescent="0.25">
      <c r="A103">
        <v>15.38</v>
      </c>
      <c r="B103">
        <v>3</v>
      </c>
      <c r="C103">
        <f t="shared" si="26"/>
        <v>-4.4059426199999994</v>
      </c>
      <c r="D103">
        <f t="shared" si="27"/>
        <v>1.7213109999998366E-3</v>
      </c>
      <c r="E103">
        <f t="shared" si="16"/>
        <v>19.412330370732459</v>
      </c>
      <c r="F103">
        <f t="shared" si="17"/>
        <v>2.9629115587204373E-6</v>
      </c>
      <c r="G103">
        <f t="shared" si="18"/>
        <v>-7.5839974971740991E-3</v>
      </c>
      <c r="H103">
        <f t="shared" si="19"/>
        <v>-0.49593290674564072</v>
      </c>
      <c r="I103">
        <f t="shared" si="20"/>
        <v>1.2466041842089245E-3</v>
      </c>
      <c r="J103">
        <f t="shared" si="21"/>
        <v>2.5355466909260223</v>
      </c>
      <c r="K103">
        <f t="shared" si="15"/>
        <v>0.21571687630976791</v>
      </c>
      <c r="L103">
        <f t="shared" si="22"/>
        <v>2.3912075189626458</v>
      </c>
      <c r="M103">
        <f t="shared" si="23"/>
        <v>2.6798858628893987</v>
      </c>
      <c r="N103">
        <f t="shared" si="28"/>
        <v>0.51691938766219181</v>
      </c>
      <c r="O103">
        <f t="shared" si="29"/>
        <v>4.5541739941898527</v>
      </c>
      <c r="P103">
        <v>2.53554669092602</v>
      </c>
      <c r="Q103">
        <f t="shared" si="24"/>
        <v>0</v>
      </c>
      <c r="R103">
        <v>2.53554669092602</v>
      </c>
      <c r="S103">
        <f t="shared" si="25"/>
        <v>0</v>
      </c>
    </row>
    <row r="104" spans="1:19" x14ac:dyDescent="0.25">
      <c r="A104">
        <v>44.3</v>
      </c>
      <c r="B104">
        <v>2.5</v>
      </c>
      <c r="C104">
        <f t="shared" si="26"/>
        <v>24.514057379999997</v>
      </c>
      <c r="D104">
        <f t="shared" si="27"/>
        <v>-0.49827868900000016</v>
      </c>
      <c r="E104">
        <f t="shared" si="16"/>
        <v>600.93900922993237</v>
      </c>
      <c r="F104">
        <f t="shared" si="17"/>
        <v>0.24828165191155888</v>
      </c>
      <c r="G104">
        <f t="shared" si="18"/>
        <v>-12.214832373377178</v>
      </c>
      <c r="H104">
        <f t="shared" si="19"/>
        <v>2.7593023289515344</v>
      </c>
      <c r="I104">
        <f t="shared" si="20"/>
        <v>-0.3608623302875521</v>
      </c>
      <c r="J104">
        <f t="shared" si="21"/>
        <v>5.5728557336815108</v>
      </c>
      <c r="K104">
        <f t="shared" si="15"/>
        <v>9.442442360019335</v>
      </c>
      <c r="L104">
        <f t="shared" si="22"/>
        <v>5.194410744063604</v>
      </c>
      <c r="M104">
        <f t="shared" si="23"/>
        <v>5.9513007232994175</v>
      </c>
      <c r="N104">
        <f t="shared" si="28"/>
        <v>3.5228071485592989</v>
      </c>
      <c r="O104">
        <f t="shared" si="29"/>
        <v>7.6229043188037231</v>
      </c>
      <c r="P104">
        <v>5.5728557336815197</v>
      </c>
      <c r="Q104">
        <f t="shared" si="24"/>
        <v>8.8817841970012523E-15</v>
      </c>
      <c r="R104">
        <v>5.5728557336815197</v>
      </c>
      <c r="S104">
        <f t="shared" si="25"/>
        <v>0</v>
      </c>
    </row>
    <row r="105" spans="1:19" x14ac:dyDescent="0.25">
      <c r="A105">
        <v>22.42</v>
      </c>
      <c r="B105">
        <v>3.48</v>
      </c>
      <c r="C105">
        <f t="shared" si="26"/>
        <v>2.6340573800000016</v>
      </c>
      <c r="D105">
        <f t="shared" si="27"/>
        <v>0.48172131099999982</v>
      </c>
      <c r="E105">
        <f t="shared" si="16"/>
        <v>6.9382582811324722</v>
      </c>
      <c r="F105">
        <f t="shared" si="17"/>
        <v>0.23205542147155855</v>
      </c>
      <c r="G105">
        <f t="shared" si="18"/>
        <v>1.2688815743428254</v>
      </c>
      <c r="H105">
        <f t="shared" si="19"/>
        <v>0.29648950194412832</v>
      </c>
      <c r="I105">
        <f t="shared" si="20"/>
        <v>0.34887118127709948</v>
      </c>
      <c r="J105">
        <f t="shared" si="21"/>
        <v>3.2749192933118678</v>
      </c>
      <c r="K105">
        <f t="shared" si="15"/>
        <v>4.2058096255703697E-2</v>
      </c>
      <c r="L105">
        <f t="shared" si="22"/>
        <v>3.1399803032138358</v>
      </c>
      <c r="M105">
        <f t="shared" si="23"/>
        <v>3.4098582834098998</v>
      </c>
      <c r="N105">
        <f t="shared" si="28"/>
        <v>1.2569713540758021</v>
      </c>
      <c r="O105">
        <f t="shared" si="29"/>
        <v>5.292867232547934</v>
      </c>
      <c r="P105">
        <v>3.27491929331187</v>
      </c>
      <c r="Q105">
        <f t="shared" si="24"/>
        <v>0</v>
      </c>
      <c r="R105">
        <v>3.27491929331187</v>
      </c>
      <c r="S105">
        <f t="shared" si="25"/>
        <v>0</v>
      </c>
    </row>
    <row r="106" spans="1:19" x14ac:dyDescent="0.25">
      <c r="A106">
        <v>20.92</v>
      </c>
      <c r="B106">
        <v>4.08</v>
      </c>
      <c r="C106">
        <f t="shared" si="26"/>
        <v>1.1340573800000016</v>
      </c>
      <c r="D106">
        <f t="shared" si="27"/>
        <v>1.0817213109999999</v>
      </c>
      <c r="E106">
        <f t="shared" si="16"/>
        <v>1.286086141132468</v>
      </c>
      <c r="F106">
        <f t="shared" si="17"/>
        <v>1.1701209946715585</v>
      </c>
      <c r="G106">
        <f t="shared" si="18"/>
        <v>1.2267340358428267</v>
      </c>
      <c r="H106">
        <f t="shared" si="19"/>
        <v>0.12764950009261503</v>
      </c>
      <c r="I106">
        <f t="shared" si="20"/>
        <v>0.78340190264321274</v>
      </c>
      <c r="J106">
        <f t="shared" si="21"/>
        <v>3.1173825172353382</v>
      </c>
      <c r="K106">
        <f t="shared" si="15"/>
        <v>0.92663241812417407</v>
      </c>
      <c r="L106">
        <f t="shared" si="22"/>
        <v>2.98692567590364</v>
      </c>
      <c r="M106">
        <f t="shared" si="23"/>
        <v>3.2478393585670364</v>
      </c>
      <c r="N106">
        <f t="shared" si="28"/>
        <v>1.0997424824104374</v>
      </c>
      <c r="O106">
        <f t="shared" si="29"/>
        <v>5.1350225520602386</v>
      </c>
      <c r="P106">
        <v>3.11738251723534</v>
      </c>
      <c r="Q106">
        <f t="shared" si="24"/>
        <v>0</v>
      </c>
      <c r="R106">
        <v>3.11738251723534</v>
      </c>
      <c r="S106">
        <f t="shared" si="25"/>
        <v>0</v>
      </c>
    </row>
    <row r="107" spans="1:19" x14ac:dyDescent="0.25">
      <c r="A107">
        <v>15.36</v>
      </c>
      <c r="B107">
        <v>1.64</v>
      </c>
      <c r="C107">
        <f t="shared" si="26"/>
        <v>-4.4259426200000007</v>
      </c>
      <c r="D107">
        <f t="shared" si="27"/>
        <v>-1.3582786890000003</v>
      </c>
      <c r="E107">
        <f t="shared" si="16"/>
        <v>19.58896807553247</v>
      </c>
      <c r="F107">
        <f t="shared" si="17"/>
        <v>1.8449209969915594</v>
      </c>
      <c r="G107">
        <f t="shared" si="18"/>
        <v>6.0116635394828277</v>
      </c>
      <c r="H107">
        <f t="shared" si="19"/>
        <v>-0.49818410677032771</v>
      </c>
      <c r="I107">
        <f t="shared" si="20"/>
        <v>-0.98368969757898117</v>
      </c>
      <c r="J107">
        <f t="shared" si="21"/>
        <v>2.5334462005783349</v>
      </c>
      <c r="K107">
        <f t="shared" si="15"/>
        <v>0.79824611332786244</v>
      </c>
      <c r="L107">
        <f t="shared" si="22"/>
        <v>2.3889783102282061</v>
      </c>
      <c r="M107">
        <f t="shared" si="23"/>
        <v>2.6779140909284638</v>
      </c>
      <c r="N107">
        <f t="shared" si="28"/>
        <v>0.51480927889777517</v>
      </c>
      <c r="O107">
        <f t="shared" si="29"/>
        <v>4.5520831222588942</v>
      </c>
      <c r="P107">
        <v>2.5334462005783398</v>
      </c>
      <c r="Q107">
        <f t="shared" si="24"/>
        <v>4.8849813083506888E-15</v>
      </c>
      <c r="R107">
        <v>2.5334462005783398</v>
      </c>
      <c r="S107">
        <f t="shared" si="25"/>
        <v>0</v>
      </c>
    </row>
    <row r="108" spans="1:19" x14ac:dyDescent="0.25">
      <c r="A108">
        <v>20.49</v>
      </c>
      <c r="B108">
        <v>4.0599999999999996</v>
      </c>
      <c r="C108">
        <f t="shared" si="26"/>
        <v>0.70405737999999829</v>
      </c>
      <c r="D108">
        <f t="shared" si="27"/>
        <v>1.0617213109999994</v>
      </c>
      <c r="E108">
        <f t="shared" si="16"/>
        <v>0.495696794332462</v>
      </c>
      <c r="F108">
        <f t="shared" si="17"/>
        <v>1.1272521422315576</v>
      </c>
      <c r="G108">
        <f t="shared" si="18"/>
        <v>0.74751272451282302</v>
      </c>
      <c r="H108">
        <f t="shared" si="19"/>
        <v>7.9248699561847519E-2</v>
      </c>
      <c r="I108">
        <f t="shared" si="20"/>
        <v>0.76891754526434197</v>
      </c>
      <c r="J108">
        <f t="shared" si="21"/>
        <v>3.0722219747600659</v>
      </c>
      <c r="K108">
        <f t="shared" si="15"/>
        <v>0.97570542714690323</v>
      </c>
      <c r="L108">
        <f t="shared" si="22"/>
        <v>2.9424042415210883</v>
      </c>
      <c r="M108">
        <f t="shared" si="23"/>
        <v>3.2020397079990435</v>
      </c>
      <c r="N108">
        <f t="shared" si="28"/>
        <v>1.0546250004660576</v>
      </c>
      <c r="O108">
        <f t="shared" si="29"/>
        <v>5.0898189490540737</v>
      </c>
      <c r="P108">
        <v>3.0722219747600699</v>
      </c>
      <c r="Q108">
        <f t="shared" si="24"/>
        <v>3.9968028886505635E-15</v>
      </c>
      <c r="R108">
        <v>3.0722219747600699</v>
      </c>
      <c r="S108">
        <f t="shared" si="25"/>
        <v>0</v>
      </c>
    </row>
    <row r="109" spans="1:19" x14ac:dyDescent="0.25">
      <c r="A109">
        <v>25.21</v>
      </c>
      <c r="B109">
        <v>4.29</v>
      </c>
      <c r="C109">
        <f t="shared" si="26"/>
        <v>5.4240573800000007</v>
      </c>
      <c r="D109">
        <f t="shared" si="27"/>
        <v>1.2917213109999999</v>
      </c>
      <c r="E109">
        <f t="shared" si="16"/>
        <v>29.420398461532471</v>
      </c>
      <c r="F109">
        <f t="shared" si="17"/>
        <v>1.6685439452915585</v>
      </c>
      <c r="G109">
        <f t="shared" si="18"/>
        <v>7.0063705098328253</v>
      </c>
      <c r="H109">
        <f t="shared" si="19"/>
        <v>0.61053190538794289</v>
      </c>
      <c r="I109">
        <f t="shared" si="20"/>
        <v>0.93548765512135235</v>
      </c>
      <c r="J109">
        <f t="shared" si="21"/>
        <v>3.5679376968142122</v>
      </c>
      <c r="K109">
        <f t="shared" si="15"/>
        <v>0.52137396968196448</v>
      </c>
      <c r="L109">
        <f t="shared" si="22"/>
        <v>3.4164778924058239</v>
      </c>
      <c r="M109">
        <f t="shared" si="23"/>
        <v>3.7193975012226006</v>
      </c>
      <c r="N109">
        <f t="shared" si="28"/>
        <v>1.5487654985145984</v>
      </c>
      <c r="O109">
        <f t="shared" si="29"/>
        <v>5.5871098951138265</v>
      </c>
      <c r="P109">
        <v>3.5679376968142198</v>
      </c>
      <c r="Q109">
        <f t="shared" si="24"/>
        <v>7.5495165674510645E-15</v>
      </c>
      <c r="R109">
        <v>3.5679376968142198</v>
      </c>
      <c r="S109">
        <f t="shared" si="25"/>
        <v>0</v>
      </c>
    </row>
    <row r="110" spans="1:19" x14ac:dyDescent="0.25">
      <c r="A110">
        <v>18.239999999999998</v>
      </c>
      <c r="B110">
        <v>3.76</v>
      </c>
      <c r="C110">
        <f t="shared" si="26"/>
        <v>-1.5459426200000017</v>
      </c>
      <c r="D110">
        <f t="shared" si="27"/>
        <v>0.76172131099999962</v>
      </c>
      <c r="E110">
        <f t="shared" si="16"/>
        <v>2.3899385843324699</v>
      </c>
      <c r="F110">
        <f t="shared" si="17"/>
        <v>0.58021935563155813</v>
      </c>
      <c r="G110">
        <f t="shared" si="18"/>
        <v>-1.1775774392371756</v>
      </c>
      <c r="H110">
        <f t="shared" si="19"/>
        <v>-0.17401130321542238</v>
      </c>
      <c r="I110">
        <f t="shared" si="20"/>
        <v>0.55165218458128551</v>
      </c>
      <c r="J110">
        <f t="shared" si="21"/>
        <v>2.8359168106452715</v>
      </c>
      <c r="K110">
        <f t="shared" si="15"/>
        <v>0.85392974084800666</v>
      </c>
      <c r="L110">
        <f t="shared" si="22"/>
        <v>2.704572599564492</v>
      </c>
      <c r="M110">
        <f t="shared" si="23"/>
        <v>2.9672610217260509</v>
      </c>
      <c r="N110">
        <f t="shared" si="28"/>
        <v>0.81821663931060984</v>
      </c>
      <c r="O110">
        <f t="shared" si="29"/>
        <v>4.8536169819799326</v>
      </c>
      <c r="P110">
        <v>2.8359168106452701</v>
      </c>
      <c r="Q110">
        <f t="shared" si="24"/>
        <v>0</v>
      </c>
      <c r="R110">
        <v>2.8359168106452701</v>
      </c>
      <c r="S110">
        <f t="shared" si="25"/>
        <v>0</v>
      </c>
    </row>
    <row r="111" spans="1:19" x14ac:dyDescent="0.25">
      <c r="A111">
        <v>14.31</v>
      </c>
      <c r="B111">
        <v>4</v>
      </c>
      <c r="C111">
        <f t="shared" si="26"/>
        <v>-5.4759426199999996</v>
      </c>
      <c r="D111">
        <f t="shared" si="27"/>
        <v>1.0017213109999998</v>
      </c>
      <c r="E111">
        <f t="shared" si="16"/>
        <v>29.98594757753246</v>
      </c>
      <c r="F111">
        <f t="shared" si="17"/>
        <v>1.0034455849115584</v>
      </c>
      <c r="G111">
        <f t="shared" si="18"/>
        <v>-5.4853684202671733</v>
      </c>
      <c r="H111">
        <f t="shared" si="19"/>
        <v>-0.61637210806638687</v>
      </c>
      <c r="I111">
        <f t="shared" si="20"/>
        <v>0.72546447312773099</v>
      </c>
      <c r="J111">
        <f t="shared" si="21"/>
        <v>2.4231704573247645</v>
      </c>
      <c r="K111">
        <f t="shared" si="15"/>
        <v>2.4863914066533921</v>
      </c>
      <c r="L111">
        <f t="shared" si="22"/>
        <v>2.271318237839409</v>
      </c>
      <c r="M111">
        <f t="shared" si="23"/>
        <v>2.5750226768101201</v>
      </c>
      <c r="N111">
        <f t="shared" si="28"/>
        <v>0.40396747176699188</v>
      </c>
      <c r="O111">
        <f t="shared" si="29"/>
        <v>4.4423734428825377</v>
      </c>
      <c r="P111">
        <v>2.4231704573247699</v>
      </c>
      <c r="Q111">
        <f t="shared" si="24"/>
        <v>5.3290705182007514E-15</v>
      </c>
      <c r="R111">
        <v>2.4231704573247699</v>
      </c>
      <c r="S111">
        <f t="shared" si="25"/>
        <v>0</v>
      </c>
    </row>
    <row r="112" spans="1:19" x14ac:dyDescent="0.25">
      <c r="A112">
        <v>14</v>
      </c>
      <c r="B112">
        <v>3</v>
      </c>
      <c r="C112">
        <f t="shared" si="26"/>
        <v>-5.7859426200000001</v>
      </c>
      <c r="D112">
        <f t="shared" si="27"/>
        <v>1.7213109999998366E-3</v>
      </c>
      <c r="E112">
        <f t="shared" si="16"/>
        <v>33.477132001932468</v>
      </c>
      <c r="F112">
        <f t="shared" si="17"/>
        <v>2.9629115587204373E-6</v>
      </c>
      <c r="G112">
        <f t="shared" si="18"/>
        <v>-9.9594066771738748E-3</v>
      </c>
      <c r="H112">
        <f t="shared" si="19"/>
        <v>-0.65126570844903298</v>
      </c>
      <c r="I112">
        <f t="shared" si="20"/>
        <v>1.2466041842089245E-3</v>
      </c>
      <c r="J112">
        <f t="shared" si="21"/>
        <v>2.3906128569356149</v>
      </c>
      <c r="K112">
        <f t="shared" si="15"/>
        <v>0.37135269013217337</v>
      </c>
      <c r="L112">
        <f t="shared" si="22"/>
        <v>2.2363603254013817</v>
      </c>
      <c r="M112">
        <f t="shared" si="23"/>
        <v>2.544865388469848</v>
      </c>
      <c r="N112">
        <f t="shared" si="28"/>
        <v>0.37121982931797781</v>
      </c>
      <c r="O112">
        <f t="shared" si="29"/>
        <v>4.4100058845532519</v>
      </c>
      <c r="P112">
        <v>2.3906128569356202</v>
      </c>
      <c r="Q112">
        <f t="shared" si="24"/>
        <v>5.3290705182007514E-15</v>
      </c>
      <c r="R112">
        <v>2.3906128569356202</v>
      </c>
      <c r="S112">
        <f t="shared" si="25"/>
        <v>0</v>
      </c>
    </row>
    <row r="113" spans="1:19" x14ac:dyDescent="0.25">
      <c r="A113">
        <v>7.25</v>
      </c>
      <c r="B113">
        <v>1</v>
      </c>
      <c r="C113">
        <f t="shared" si="26"/>
        <v>-12.53594262</v>
      </c>
      <c r="D113">
        <f t="shared" si="27"/>
        <v>-1.9982786890000002</v>
      </c>
      <c r="E113">
        <f t="shared" si="16"/>
        <v>157.14985737193246</v>
      </c>
      <c r="F113">
        <f t="shared" si="17"/>
        <v>3.9931177189115594</v>
      </c>
      <c r="G113">
        <f t="shared" si="18"/>
        <v>25.050306984072826</v>
      </c>
      <c r="H113">
        <f t="shared" si="19"/>
        <v>-1.4110457167808428</v>
      </c>
      <c r="I113">
        <f t="shared" si="20"/>
        <v>-1.4471891337028351</v>
      </c>
      <c r="J113">
        <f t="shared" si="21"/>
        <v>1.6816973645912321</v>
      </c>
      <c r="K113">
        <f t="shared" si="15"/>
        <v>0.46471129689063123</v>
      </c>
      <c r="L113">
        <f t="shared" si="22"/>
        <v>1.4584895451456041</v>
      </c>
      <c r="M113">
        <f t="shared" si="23"/>
        <v>1.90490518403686</v>
      </c>
      <c r="N113">
        <f t="shared" si="28"/>
        <v>-0.34441626787423951</v>
      </c>
      <c r="O113">
        <f t="shared" si="29"/>
        <v>3.7078109970567037</v>
      </c>
      <c r="P113">
        <v>1.6816973645912301</v>
      </c>
      <c r="Q113">
        <f t="shared" si="24"/>
        <v>-1.9984014443252818E-15</v>
      </c>
      <c r="R113">
        <v>1.6816973645912301</v>
      </c>
      <c r="S113">
        <f t="shared" si="25"/>
        <v>0</v>
      </c>
    </row>
    <row r="114" spans="1:19" x14ac:dyDescent="0.25">
      <c r="A114">
        <v>38.07</v>
      </c>
      <c r="B114">
        <v>4</v>
      </c>
      <c r="C114">
        <f t="shared" si="26"/>
        <v>18.28405738</v>
      </c>
      <c r="D114">
        <f t="shared" si="27"/>
        <v>1.0017213109999998</v>
      </c>
      <c r="E114">
        <f t="shared" si="16"/>
        <v>334.30675427513245</v>
      </c>
      <c r="F114">
        <f t="shared" si="17"/>
        <v>1.0034455849115584</v>
      </c>
      <c r="G114">
        <f t="shared" si="18"/>
        <v>18.315529929092822</v>
      </c>
      <c r="H114">
        <f t="shared" si="19"/>
        <v>2.0580535212615834</v>
      </c>
      <c r="I114">
        <f t="shared" si="20"/>
        <v>0.72546447312773099</v>
      </c>
      <c r="J114">
        <f t="shared" si="21"/>
        <v>4.918552990376992</v>
      </c>
      <c r="K114">
        <f t="shared" si="15"/>
        <v>0.84373959613051441</v>
      </c>
      <c r="L114">
        <f t="shared" si="22"/>
        <v>4.6234161105693348</v>
      </c>
      <c r="M114">
        <f t="shared" si="23"/>
        <v>5.2136898701846492</v>
      </c>
      <c r="N114">
        <f t="shared" si="28"/>
        <v>2.8828509785922951</v>
      </c>
      <c r="O114">
        <f t="shared" si="29"/>
        <v>6.9542550021616893</v>
      </c>
      <c r="P114">
        <v>4.918552990377</v>
      </c>
      <c r="Q114">
        <f t="shared" si="24"/>
        <v>7.9936057773011271E-15</v>
      </c>
      <c r="R114">
        <v>4.918552990377</v>
      </c>
      <c r="S114">
        <f t="shared" si="25"/>
        <v>0</v>
      </c>
    </row>
    <row r="115" spans="1:19" x14ac:dyDescent="0.25">
      <c r="A115">
        <v>23.95</v>
      </c>
      <c r="B115">
        <v>2.5499999999999998</v>
      </c>
      <c r="C115">
        <f t="shared" si="26"/>
        <v>4.1640573799999991</v>
      </c>
      <c r="D115">
        <f t="shared" si="27"/>
        <v>-0.44827868900000034</v>
      </c>
      <c r="E115">
        <f t="shared" si="16"/>
        <v>17.339373863932458</v>
      </c>
      <c r="F115">
        <f t="shared" si="17"/>
        <v>0.20095378301155903</v>
      </c>
      <c r="G115">
        <f t="shared" si="18"/>
        <v>-1.8666581832271758</v>
      </c>
      <c r="H115">
        <f t="shared" si="19"/>
        <v>0.46870630383267153</v>
      </c>
      <c r="I115">
        <f t="shared" si="20"/>
        <v>-0.32465143684037612</v>
      </c>
      <c r="J115">
        <f t="shared" si="21"/>
        <v>3.4356068049099275</v>
      </c>
      <c r="K115">
        <f t="shared" si="15"/>
        <v>0.78429941290277072</v>
      </c>
      <c r="L115">
        <f t="shared" si="22"/>
        <v>3.2927868947451686</v>
      </c>
      <c r="M115">
        <f t="shared" si="23"/>
        <v>3.5784267150746865</v>
      </c>
      <c r="N115">
        <f t="shared" si="28"/>
        <v>1.4170923833469131</v>
      </c>
      <c r="O115">
        <f t="shared" si="29"/>
        <v>5.4541212264729424</v>
      </c>
      <c r="P115">
        <v>3.4356068049099302</v>
      </c>
      <c r="Q115">
        <f t="shared" si="24"/>
        <v>0</v>
      </c>
      <c r="R115">
        <v>3.4356068049099302</v>
      </c>
      <c r="S115">
        <f t="shared" si="25"/>
        <v>0</v>
      </c>
    </row>
    <row r="116" spans="1:19" x14ac:dyDescent="0.25">
      <c r="A116">
        <v>25.71</v>
      </c>
      <c r="B116">
        <v>4</v>
      </c>
      <c r="C116">
        <f t="shared" si="26"/>
        <v>5.9240573800000007</v>
      </c>
      <c r="D116">
        <f t="shared" si="27"/>
        <v>1.0017213109999998</v>
      </c>
      <c r="E116">
        <f t="shared" si="16"/>
        <v>35.094455841532472</v>
      </c>
      <c r="F116">
        <f t="shared" si="17"/>
        <v>1.0034455849115584</v>
      </c>
      <c r="G116">
        <f t="shared" si="18"/>
        <v>5.9342545251328245</v>
      </c>
      <c r="H116">
        <f t="shared" si="19"/>
        <v>0.66681190600511397</v>
      </c>
      <c r="I116">
        <f t="shared" si="20"/>
        <v>0.72546447312773099</v>
      </c>
      <c r="J116">
        <f t="shared" si="21"/>
        <v>3.6204499555063889</v>
      </c>
      <c r="K116">
        <f t="shared" si="15"/>
        <v>0.14405823627510214</v>
      </c>
      <c r="L116">
        <f t="shared" si="22"/>
        <v>3.465098026426392</v>
      </c>
      <c r="M116">
        <f t="shared" si="23"/>
        <v>3.7758018845863859</v>
      </c>
      <c r="N116">
        <f t="shared" si="28"/>
        <v>1.6009688951883811</v>
      </c>
      <c r="O116">
        <f t="shared" si="29"/>
        <v>5.6399310158243967</v>
      </c>
      <c r="P116">
        <v>3.6204499555063898</v>
      </c>
      <c r="Q116">
        <f t="shared" si="24"/>
        <v>0</v>
      </c>
      <c r="R116">
        <v>3.6204499555063898</v>
      </c>
      <c r="S116">
        <f t="shared" si="25"/>
        <v>0</v>
      </c>
    </row>
    <row r="117" spans="1:19" x14ac:dyDescent="0.25">
      <c r="A117">
        <v>17.309999999999999</v>
      </c>
      <c r="B117">
        <v>3.5</v>
      </c>
      <c r="C117">
        <f t="shared" si="26"/>
        <v>-2.4759426200000014</v>
      </c>
      <c r="D117">
        <f t="shared" si="27"/>
        <v>0.50172131099999984</v>
      </c>
      <c r="E117">
        <f t="shared" si="16"/>
        <v>6.1302918575324714</v>
      </c>
      <c r="F117">
        <f t="shared" si="17"/>
        <v>0.25172427391155855</v>
      </c>
      <c r="G117">
        <f t="shared" si="18"/>
        <v>-1.2422331772671751</v>
      </c>
      <c r="H117">
        <f t="shared" si="19"/>
        <v>-0.27869210436336056</v>
      </c>
      <c r="I117">
        <f t="shared" si="20"/>
        <v>0.36335553865596992</v>
      </c>
      <c r="J117">
        <f t="shared" si="21"/>
        <v>2.7382440094778233</v>
      </c>
      <c r="K117">
        <f t="shared" si="15"/>
        <v>0.58027218909642253</v>
      </c>
      <c r="L117">
        <f t="shared" si="22"/>
        <v>2.6039365702602417</v>
      </c>
      <c r="M117">
        <f t="shared" si="23"/>
        <v>2.8725514486954049</v>
      </c>
      <c r="N117">
        <f t="shared" si="28"/>
        <v>0.72034008166832919</v>
      </c>
      <c r="O117">
        <f t="shared" si="29"/>
        <v>4.7561479372873174</v>
      </c>
      <c r="P117">
        <v>2.73824400947783</v>
      </c>
      <c r="Q117">
        <f t="shared" si="24"/>
        <v>6.6613381477509392E-15</v>
      </c>
      <c r="R117">
        <v>2.73824400947783</v>
      </c>
      <c r="S117">
        <f t="shared" si="25"/>
        <v>0</v>
      </c>
    </row>
    <row r="118" spans="1:19" x14ac:dyDescent="0.25">
      <c r="A118">
        <v>29.93</v>
      </c>
      <c r="B118">
        <v>5.07</v>
      </c>
      <c r="C118">
        <f t="shared" si="26"/>
        <v>10.14405738</v>
      </c>
      <c r="D118">
        <f t="shared" si="27"/>
        <v>2.0717213110000001</v>
      </c>
      <c r="E118">
        <f t="shared" si="16"/>
        <v>102.90190012873245</v>
      </c>
      <c r="F118">
        <f t="shared" si="17"/>
        <v>4.2920291904515588</v>
      </c>
      <c r="G118">
        <f t="shared" si="18"/>
        <v>21.015659854152826</v>
      </c>
      <c r="H118">
        <f t="shared" si="19"/>
        <v>1.1418151112140378</v>
      </c>
      <c r="I118">
        <f t="shared" si="20"/>
        <v>1.5003775928972998</v>
      </c>
      <c r="J118">
        <f t="shared" si="21"/>
        <v>4.0636534188683582</v>
      </c>
      <c r="K118">
        <f t="shared" si="15"/>
        <v>1.0127334413553448</v>
      </c>
      <c r="L118">
        <f t="shared" si="22"/>
        <v>3.8676819259590842</v>
      </c>
      <c r="M118">
        <f t="shared" si="23"/>
        <v>4.2596249117776326</v>
      </c>
      <c r="N118">
        <f t="shared" si="28"/>
        <v>2.0404849722687031</v>
      </c>
      <c r="O118">
        <f t="shared" si="29"/>
        <v>6.0868218654680133</v>
      </c>
      <c r="P118">
        <v>4.0636534188683697</v>
      </c>
      <c r="Q118">
        <f t="shared" si="24"/>
        <v>1.1546319456101628E-14</v>
      </c>
      <c r="R118">
        <v>4.0636534188683697</v>
      </c>
      <c r="S118">
        <f t="shared" si="25"/>
        <v>0</v>
      </c>
    </row>
    <row r="119" spans="1:19" x14ac:dyDescent="0.25">
      <c r="A119">
        <v>10.65</v>
      </c>
      <c r="B119">
        <v>1.5</v>
      </c>
      <c r="C119">
        <f t="shared" si="26"/>
        <v>-9.1359426199999998</v>
      </c>
      <c r="D119">
        <f t="shared" si="27"/>
        <v>-1.4982786890000002</v>
      </c>
      <c r="E119">
        <f t="shared" si="16"/>
        <v>83.465447555932457</v>
      </c>
      <c r="F119">
        <f t="shared" si="17"/>
        <v>2.2448390299115593</v>
      </c>
      <c r="G119">
        <f t="shared" si="18"/>
        <v>13.688188131472826</v>
      </c>
      <c r="H119">
        <f t="shared" si="19"/>
        <v>-1.0283417125840792</v>
      </c>
      <c r="I119">
        <f t="shared" si="20"/>
        <v>-1.0850801992310741</v>
      </c>
      <c r="J119">
        <f t="shared" si="21"/>
        <v>2.0387807236980326</v>
      </c>
      <c r="K119">
        <f t="shared" si="15"/>
        <v>0.29028466822857579</v>
      </c>
      <c r="L119">
        <f t="shared" si="22"/>
        <v>1.8535396014234335</v>
      </c>
      <c r="M119">
        <f t="shared" si="23"/>
        <v>2.2240218459726315</v>
      </c>
      <c r="N119">
        <f t="shared" si="28"/>
        <v>1.6668548931397797E-2</v>
      </c>
      <c r="O119">
        <f t="shared" si="29"/>
        <v>4.0608928984646671</v>
      </c>
      <c r="P119">
        <v>2.03878072369803</v>
      </c>
      <c r="Q119">
        <f t="shared" si="24"/>
        <v>0</v>
      </c>
      <c r="R119">
        <v>2.03878072369803</v>
      </c>
      <c r="S119">
        <f t="shared" si="25"/>
        <v>0</v>
      </c>
    </row>
    <row r="120" spans="1:19" x14ac:dyDescent="0.25">
      <c r="A120">
        <v>12.43</v>
      </c>
      <c r="B120">
        <v>1.8</v>
      </c>
      <c r="C120">
        <f t="shared" si="26"/>
        <v>-7.3559426200000004</v>
      </c>
      <c r="D120">
        <f t="shared" si="27"/>
        <v>-1.1982786890000001</v>
      </c>
      <c r="E120">
        <f t="shared" si="16"/>
        <v>54.109891828732472</v>
      </c>
      <c r="F120">
        <f t="shared" si="17"/>
        <v>1.4358718165115589</v>
      </c>
      <c r="G120">
        <f t="shared" si="18"/>
        <v>8.8144692790528261</v>
      </c>
      <c r="H120">
        <f t="shared" si="19"/>
        <v>-0.82798491038695021</v>
      </c>
      <c r="I120">
        <f t="shared" si="20"/>
        <v>-0.86781483854801755</v>
      </c>
      <c r="J120">
        <f t="shared" si="21"/>
        <v>2.2257243646421809</v>
      </c>
      <c r="K120">
        <f t="shared" si="15"/>
        <v>0.18124123464998859</v>
      </c>
      <c r="L120">
        <f t="shared" si="22"/>
        <v>2.0579859721834537</v>
      </c>
      <c r="M120">
        <f t="shared" si="23"/>
        <v>2.3934627571009082</v>
      </c>
      <c r="N120">
        <f t="shared" si="28"/>
        <v>0.20520856105668539</v>
      </c>
      <c r="O120">
        <f t="shared" si="29"/>
        <v>4.2462401682276765</v>
      </c>
      <c r="P120">
        <v>2.22572436464218</v>
      </c>
      <c r="Q120">
        <f t="shared" si="24"/>
        <v>0</v>
      </c>
      <c r="R120">
        <v>2.22572436464218</v>
      </c>
      <c r="S120">
        <f t="shared" si="25"/>
        <v>0</v>
      </c>
    </row>
    <row r="121" spans="1:19" x14ac:dyDescent="0.25">
      <c r="A121">
        <v>24.08</v>
      </c>
      <c r="B121">
        <v>2.92</v>
      </c>
      <c r="C121">
        <f t="shared" si="26"/>
        <v>4.2940573799999981</v>
      </c>
      <c r="D121">
        <f t="shared" si="27"/>
        <v>-7.8278689000000234E-2</v>
      </c>
      <c r="E121">
        <f t="shared" si="16"/>
        <v>18.43892878273245</v>
      </c>
      <c r="F121">
        <f t="shared" si="17"/>
        <v>6.1275531515587577E-3</v>
      </c>
      <c r="G121">
        <f t="shared" si="18"/>
        <v>-0.3361331821971757</v>
      </c>
      <c r="H121">
        <f t="shared" si="19"/>
        <v>0.4833391039931359</v>
      </c>
      <c r="I121">
        <f t="shared" si="20"/>
        <v>-5.6690825331272891E-2</v>
      </c>
      <c r="J121">
        <f t="shared" si="21"/>
        <v>3.4492599921698934</v>
      </c>
      <c r="K121">
        <f t="shared" si="15"/>
        <v>0.28011613931167573</v>
      </c>
      <c r="L121">
        <f t="shared" si="22"/>
        <v>3.3056322210870857</v>
      </c>
      <c r="M121">
        <f t="shared" si="23"/>
        <v>3.5928877632527012</v>
      </c>
      <c r="N121">
        <f t="shared" si="28"/>
        <v>1.4306856941653785</v>
      </c>
      <c r="O121">
        <f t="shared" si="29"/>
        <v>5.4678342901744088</v>
      </c>
      <c r="P121">
        <v>3.4492599921699001</v>
      </c>
      <c r="Q121">
        <f t="shared" si="24"/>
        <v>6.6613381477509392E-15</v>
      </c>
      <c r="R121">
        <v>3.4492599921699001</v>
      </c>
      <c r="S121">
        <f t="shared" si="25"/>
        <v>0</v>
      </c>
    </row>
    <row r="122" spans="1:19" x14ac:dyDescent="0.25">
      <c r="A122">
        <v>11.69</v>
      </c>
      <c r="B122">
        <v>2.31</v>
      </c>
      <c r="C122">
        <f t="shared" si="26"/>
        <v>-8.0959426200000006</v>
      </c>
      <c r="D122">
        <f t="shared" si="27"/>
        <v>-0.68827868900000011</v>
      </c>
      <c r="E122">
        <f t="shared" si="16"/>
        <v>65.544286906332474</v>
      </c>
      <c r="F122">
        <f t="shared" si="17"/>
        <v>0.47372755373155889</v>
      </c>
      <c r="G122">
        <f t="shared" si="18"/>
        <v>5.5722647727128267</v>
      </c>
      <c r="H122">
        <f t="shared" si="19"/>
        <v>-0.91127931130036355</v>
      </c>
      <c r="I122">
        <f t="shared" si="20"/>
        <v>-0.49846372538682127</v>
      </c>
      <c r="J122">
        <f t="shared" si="21"/>
        <v>2.1480062217777594</v>
      </c>
      <c r="K122">
        <f t="shared" si="15"/>
        <v>2.6241984182716505E-2</v>
      </c>
      <c r="L122">
        <f t="shared" si="22"/>
        <v>1.9732417353865008</v>
      </c>
      <c r="M122">
        <f t="shared" si="23"/>
        <v>2.3227707081690179</v>
      </c>
      <c r="N122">
        <f t="shared" si="28"/>
        <v>0.12686845961863957</v>
      </c>
      <c r="O122">
        <f t="shared" si="29"/>
        <v>4.1691439839368787</v>
      </c>
      <c r="P122">
        <v>2.1480062217777598</v>
      </c>
      <c r="Q122">
        <f t="shared" si="24"/>
        <v>0</v>
      </c>
      <c r="R122">
        <v>2.1480062217777598</v>
      </c>
      <c r="S122">
        <f t="shared" si="25"/>
        <v>0</v>
      </c>
    </row>
    <row r="123" spans="1:19" x14ac:dyDescent="0.25">
      <c r="A123">
        <v>13.42</v>
      </c>
      <c r="B123">
        <v>1.68</v>
      </c>
      <c r="C123">
        <f t="shared" si="26"/>
        <v>-6.3659426200000002</v>
      </c>
      <c r="D123">
        <f t="shared" si="27"/>
        <v>-1.3182786890000002</v>
      </c>
      <c r="E123">
        <f t="shared" si="16"/>
        <v>40.52522544113247</v>
      </c>
      <c r="F123">
        <f t="shared" si="17"/>
        <v>1.7378587018715592</v>
      </c>
      <c r="G123">
        <f t="shared" si="18"/>
        <v>8.3920864913428268</v>
      </c>
      <c r="H123">
        <f t="shared" si="19"/>
        <v>-0.71655050916495144</v>
      </c>
      <c r="I123">
        <f t="shared" si="20"/>
        <v>-0.95472098282124018</v>
      </c>
      <c r="J123">
        <f t="shared" si="21"/>
        <v>2.3296986368526902</v>
      </c>
      <c r="K123">
        <f t="shared" si="15"/>
        <v>0.42210831872824389</v>
      </c>
      <c r="L123">
        <f t="shared" si="22"/>
        <v>2.170710682654073</v>
      </c>
      <c r="M123">
        <f t="shared" si="23"/>
        <v>2.4886865910513074</v>
      </c>
      <c r="N123">
        <f t="shared" si="28"/>
        <v>0.30992200189614083</v>
      </c>
      <c r="O123">
        <f t="shared" si="29"/>
        <v>4.34947527180924</v>
      </c>
      <c r="P123">
        <v>2.3296986368526902</v>
      </c>
      <c r="Q123">
        <f t="shared" si="24"/>
        <v>0</v>
      </c>
      <c r="R123">
        <v>2.3296986368526902</v>
      </c>
      <c r="S123">
        <f t="shared" si="25"/>
        <v>0</v>
      </c>
    </row>
    <row r="124" spans="1:19" x14ac:dyDescent="0.25">
      <c r="A124">
        <v>14.26</v>
      </c>
      <c r="B124">
        <v>2.5</v>
      </c>
      <c r="C124">
        <f t="shared" si="26"/>
        <v>-5.5259426200000004</v>
      </c>
      <c r="D124">
        <f t="shared" si="27"/>
        <v>-0.49827868900000016</v>
      </c>
      <c r="E124">
        <f t="shared" si="16"/>
        <v>30.536041839532469</v>
      </c>
      <c r="F124">
        <f t="shared" si="17"/>
        <v>0.24828165191155888</v>
      </c>
      <c r="G124">
        <f t="shared" si="18"/>
        <v>2.7534594441828264</v>
      </c>
      <c r="H124">
        <f t="shared" si="19"/>
        <v>-0.62200010812810402</v>
      </c>
      <c r="I124">
        <f t="shared" si="20"/>
        <v>-0.3608623302875521</v>
      </c>
      <c r="J124">
        <f t="shared" si="21"/>
        <v>2.4179192314555467</v>
      </c>
      <c r="K124">
        <f t="shared" si="15"/>
        <v>6.7372525648481214E-3</v>
      </c>
      <c r="L124">
        <f t="shared" si="22"/>
        <v>2.2656862909348661</v>
      </c>
      <c r="M124">
        <f t="shared" si="23"/>
        <v>2.5701521719762273</v>
      </c>
      <c r="N124">
        <f t="shared" si="28"/>
        <v>0.39868630041844533</v>
      </c>
      <c r="O124">
        <f t="shared" si="29"/>
        <v>4.437152162492648</v>
      </c>
      <c r="P124">
        <v>2.4179192314555502</v>
      </c>
      <c r="Q124">
        <f t="shared" si="24"/>
        <v>3.5527136788005009E-15</v>
      </c>
      <c r="R124">
        <v>2.4179192314555502</v>
      </c>
      <c r="S124">
        <f t="shared" si="25"/>
        <v>0</v>
      </c>
    </row>
    <row r="125" spans="1:19" x14ac:dyDescent="0.25">
      <c r="A125">
        <v>15.95</v>
      </c>
      <c r="B125">
        <v>2</v>
      </c>
      <c r="C125">
        <f t="shared" si="26"/>
        <v>-3.8359426200000009</v>
      </c>
      <c r="D125">
        <f t="shared" si="27"/>
        <v>-0.99827868900000016</v>
      </c>
      <c r="E125">
        <f t="shared" si="16"/>
        <v>14.71445578393247</v>
      </c>
      <c r="F125">
        <f t="shared" si="17"/>
        <v>0.99656034091155909</v>
      </c>
      <c r="G125">
        <f t="shared" si="18"/>
        <v>3.8293397697728269</v>
      </c>
      <c r="H125">
        <f t="shared" si="19"/>
        <v>-0.43177370604206583</v>
      </c>
      <c r="I125">
        <f t="shared" si="20"/>
        <v>-0.72297126475931317</v>
      </c>
      <c r="J125">
        <f t="shared" si="21"/>
        <v>2.5954106658351033</v>
      </c>
      <c r="K125">
        <f t="shared" si="15"/>
        <v>0.35451386099020099</v>
      </c>
      <c r="L125">
        <f t="shared" si="22"/>
        <v>2.4545380556202256</v>
      </c>
      <c r="M125">
        <f t="shared" si="23"/>
        <v>2.7362832760499809</v>
      </c>
      <c r="N125">
        <f t="shared" si="28"/>
        <v>0.57703919179372054</v>
      </c>
      <c r="O125">
        <f t="shared" si="29"/>
        <v>4.613782139876486</v>
      </c>
      <c r="P125">
        <v>2.5954106658351002</v>
      </c>
      <c r="Q125">
        <f t="shared" si="24"/>
        <v>0</v>
      </c>
      <c r="R125">
        <v>2.5954106658351002</v>
      </c>
      <c r="S125">
        <f t="shared" si="25"/>
        <v>0</v>
      </c>
    </row>
    <row r="126" spans="1:19" x14ac:dyDescent="0.25">
      <c r="A126">
        <v>12.48</v>
      </c>
      <c r="B126">
        <v>2.52</v>
      </c>
      <c r="C126">
        <f t="shared" si="26"/>
        <v>-7.3059426199999997</v>
      </c>
      <c r="D126">
        <f t="shared" si="27"/>
        <v>-0.47827868900000015</v>
      </c>
      <c r="E126">
        <f t="shared" si="16"/>
        <v>53.376797566732463</v>
      </c>
      <c r="F126">
        <f t="shared" si="17"/>
        <v>0.22875050435155886</v>
      </c>
      <c r="G126">
        <f t="shared" si="18"/>
        <v>3.4942766582028262</v>
      </c>
      <c r="H126">
        <f t="shared" si="19"/>
        <v>-0.82235691032523306</v>
      </c>
      <c r="I126">
        <f t="shared" si="20"/>
        <v>-0.34637797290868166</v>
      </c>
      <c r="J126">
        <f t="shared" si="21"/>
        <v>2.2309755905113984</v>
      </c>
      <c r="K126">
        <f t="shared" si="15"/>
        <v>8.3535109280234887E-2</v>
      </c>
      <c r="L126">
        <f t="shared" si="22"/>
        <v>2.0636977291129788</v>
      </c>
      <c r="M126">
        <f t="shared" si="23"/>
        <v>2.398253451909818</v>
      </c>
      <c r="N126">
        <f t="shared" si="28"/>
        <v>0.21049966913527429</v>
      </c>
      <c r="O126">
        <f t="shared" si="29"/>
        <v>4.251451511887522</v>
      </c>
      <c r="P126">
        <v>2.2309755905114002</v>
      </c>
      <c r="Q126">
        <f t="shared" si="24"/>
        <v>0</v>
      </c>
      <c r="R126">
        <v>2.2309755905114002</v>
      </c>
      <c r="S126">
        <f t="shared" si="25"/>
        <v>0</v>
      </c>
    </row>
    <row r="127" spans="1:19" x14ac:dyDescent="0.25">
      <c r="A127">
        <v>29.8</v>
      </c>
      <c r="B127">
        <v>4.2</v>
      </c>
      <c r="C127">
        <f t="shared" si="26"/>
        <v>10.014057380000001</v>
      </c>
      <c r="D127">
        <f t="shared" si="27"/>
        <v>1.201721311</v>
      </c>
      <c r="E127">
        <f t="shared" si="16"/>
        <v>100.28134520993248</v>
      </c>
      <c r="F127">
        <f t="shared" si="17"/>
        <v>1.4441341093115587</v>
      </c>
      <c r="G127">
        <f t="shared" si="18"/>
        <v>12.034106163122827</v>
      </c>
      <c r="H127">
        <f t="shared" si="19"/>
        <v>1.1271823110535735</v>
      </c>
      <c r="I127">
        <f t="shared" si="20"/>
        <v>0.87030804691643548</v>
      </c>
      <c r="J127">
        <f t="shared" si="21"/>
        <v>4.0500002316083927</v>
      </c>
      <c r="K127">
        <f t="shared" si="15"/>
        <v>2.2499930517535877E-2</v>
      </c>
      <c r="L127">
        <f t="shared" si="22"/>
        <v>3.8554409607843301</v>
      </c>
      <c r="M127">
        <f t="shared" si="23"/>
        <v>4.2445595024324554</v>
      </c>
      <c r="N127">
        <f t="shared" si="28"/>
        <v>2.0269741666054393</v>
      </c>
      <c r="O127">
        <f t="shared" si="29"/>
        <v>6.0730262966113457</v>
      </c>
      <c r="P127">
        <v>4.0500002316083998</v>
      </c>
      <c r="Q127">
        <f t="shared" si="24"/>
        <v>7.1054273576010019E-15</v>
      </c>
      <c r="R127">
        <v>4.0500002316083998</v>
      </c>
      <c r="S127">
        <f t="shared" si="25"/>
        <v>0</v>
      </c>
    </row>
    <row r="128" spans="1:19" x14ac:dyDescent="0.25">
      <c r="A128">
        <v>8.52</v>
      </c>
      <c r="B128">
        <v>1.48</v>
      </c>
      <c r="C128">
        <f t="shared" si="26"/>
        <v>-11.265942620000001</v>
      </c>
      <c r="D128">
        <f t="shared" si="27"/>
        <v>-1.5182786890000002</v>
      </c>
      <c r="E128">
        <f t="shared" si="16"/>
        <v>126.92146311713248</v>
      </c>
      <c r="F128">
        <f t="shared" si="17"/>
        <v>2.3051701774715592</v>
      </c>
      <c r="G128">
        <f t="shared" si="18"/>
        <v>17.104840591442827</v>
      </c>
      <c r="H128">
        <f t="shared" si="19"/>
        <v>-1.2680945152132281</v>
      </c>
      <c r="I128">
        <f t="shared" si="20"/>
        <v>-1.0995645566099446</v>
      </c>
      <c r="J128">
        <f t="shared" si="21"/>
        <v>1.8150785016693605</v>
      </c>
      <c r="K128">
        <f t="shared" si="15"/>
        <v>0.11227760228098362</v>
      </c>
      <c r="L128">
        <f t="shared" si="22"/>
        <v>1.6066080483041421</v>
      </c>
      <c r="M128">
        <f t="shared" si="23"/>
        <v>2.0235489550345789</v>
      </c>
      <c r="N128">
        <f t="shared" si="28"/>
        <v>-0.20939452402385372</v>
      </c>
      <c r="O128">
        <f t="shared" si="29"/>
        <v>3.8395515273625747</v>
      </c>
      <c r="P128">
        <v>1.81507850166936</v>
      </c>
      <c r="Q128">
        <f t="shared" si="24"/>
        <v>0</v>
      </c>
      <c r="R128">
        <v>1.81507850166936</v>
      </c>
      <c r="S128">
        <f t="shared" si="25"/>
        <v>0</v>
      </c>
    </row>
    <row r="129" spans="1:19" x14ac:dyDescent="0.25">
      <c r="A129">
        <v>14.52</v>
      </c>
      <c r="B129">
        <v>2</v>
      </c>
      <c r="C129">
        <f t="shared" si="26"/>
        <v>-5.2659426200000006</v>
      </c>
      <c r="D129">
        <f t="shared" si="27"/>
        <v>-0.99827868900000016</v>
      </c>
      <c r="E129">
        <f t="shared" si="16"/>
        <v>27.730151677132472</v>
      </c>
      <c r="F129">
        <f t="shared" si="17"/>
        <v>0.99656034091155909</v>
      </c>
      <c r="G129">
        <f t="shared" si="18"/>
        <v>5.256878295042827</v>
      </c>
      <c r="H129">
        <f t="shared" si="19"/>
        <v>-0.59273450780717518</v>
      </c>
      <c r="I129">
        <f t="shared" si="20"/>
        <v>-0.72297126475931317</v>
      </c>
      <c r="J129">
        <f t="shared" si="21"/>
        <v>2.4452256059754784</v>
      </c>
      <c r="K129">
        <f t="shared" si="15"/>
        <v>0.19822584021623199</v>
      </c>
      <c r="L129">
        <f t="shared" si="22"/>
        <v>2.2949447130907643</v>
      </c>
      <c r="M129">
        <f t="shared" si="23"/>
        <v>2.5955064988601926</v>
      </c>
      <c r="N129">
        <f t="shared" si="28"/>
        <v>0.42614542381577314</v>
      </c>
      <c r="O129">
        <f t="shared" si="29"/>
        <v>4.4643057881351833</v>
      </c>
      <c r="P129">
        <v>2.4452256059754802</v>
      </c>
      <c r="Q129">
        <f t="shared" si="24"/>
        <v>0</v>
      </c>
      <c r="R129">
        <v>2.4452256059754802</v>
      </c>
      <c r="S129">
        <f t="shared" si="25"/>
        <v>0</v>
      </c>
    </row>
    <row r="130" spans="1:19" x14ac:dyDescent="0.25">
      <c r="A130">
        <v>11.38</v>
      </c>
      <c r="B130">
        <v>2</v>
      </c>
      <c r="C130">
        <f t="shared" si="26"/>
        <v>-8.4059426199999994</v>
      </c>
      <c r="D130">
        <f t="shared" si="27"/>
        <v>-0.99827868900000016</v>
      </c>
      <c r="E130">
        <f t="shared" si="16"/>
        <v>70.659871330732457</v>
      </c>
      <c r="F130">
        <f t="shared" si="17"/>
        <v>0.99656034091155909</v>
      </c>
      <c r="G130">
        <f t="shared" si="18"/>
        <v>8.391473378502825</v>
      </c>
      <c r="H130">
        <f t="shared" si="19"/>
        <v>-0.94617291168300943</v>
      </c>
      <c r="I130">
        <f t="shared" si="20"/>
        <v>-0.72297126475931317</v>
      </c>
      <c r="J130">
        <f t="shared" si="21"/>
        <v>2.1154486213886101</v>
      </c>
      <c r="K130">
        <f t="shared" ref="K130:K193" si="30" xml:space="preserve"> POWER(B130 - J130, 2)</f>
        <v>1.3328384180530645E-2</v>
      </c>
      <c r="L130">
        <f t="shared" si="22"/>
        <v>1.9376306238662728</v>
      </c>
      <c r="M130">
        <f t="shared" si="23"/>
        <v>2.2932666189109474</v>
      </c>
      <c r="N130">
        <f t="shared" si="28"/>
        <v>9.4032665839463014E-2</v>
      </c>
      <c r="O130">
        <f t="shared" si="29"/>
        <v>4.1368645769377572</v>
      </c>
      <c r="P130">
        <v>2.1154486213886101</v>
      </c>
      <c r="Q130">
        <f t="shared" si="24"/>
        <v>0</v>
      </c>
      <c r="R130">
        <v>2.1154486213886101</v>
      </c>
      <c r="S130">
        <f t="shared" si="25"/>
        <v>0</v>
      </c>
    </row>
    <row r="131" spans="1:19" x14ac:dyDescent="0.25">
      <c r="A131">
        <v>22.82</v>
      </c>
      <c r="B131">
        <v>2.1800000000000002</v>
      </c>
      <c r="C131">
        <f t="shared" si="26"/>
        <v>3.0340573800000001</v>
      </c>
      <c r="D131">
        <f t="shared" si="27"/>
        <v>-0.818278689</v>
      </c>
      <c r="E131">
        <f t="shared" ref="E131:E194" si="31" xml:space="preserve"> POWER(C131, 2)</f>
        <v>9.2055041851324653</v>
      </c>
      <c r="F131">
        <f t="shared" ref="F131:F194" si="32" xml:space="preserve"> POWER(D131, 2)</f>
        <v>0.66958001287155877</v>
      </c>
      <c r="G131">
        <f t="shared" ref="G131:G194" si="33" xml:space="preserve"> C131 * D131</f>
        <v>-2.4827044952571748</v>
      </c>
      <c r="H131">
        <f t="shared" ref="H131:H194" si="34" xml:space="preserve"> C131 / SQRT(19258.4640831967 / 244)</f>
        <v>0.34151350243786499</v>
      </c>
      <c r="I131">
        <f t="shared" ref="I131:I194" si="35" xml:space="preserve"> D131 / SQRT(465.21247704918 / 244)</f>
        <v>-0.592612048349479</v>
      </c>
      <c r="J131">
        <f t="shared" ref="J131:J194" si="36" xml:space="preserve"> 0.920269613554673 + 0.105024517384353 * A131</f>
        <v>3.3169291002656087</v>
      </c>
      <c r="K131">
        <f t="shared" si="30"/>
        <v>1.2926077790307662</v>
      </c>
      <c r="L131">
        <f t="shared" ref="L131:L194" si="37" xml:space="preserve"> J131 - 1.9698 * (1.02204774162474 * SQRT(1 / 242 + (E131)/19258.4640831967))</f>
        <v>3.1802334873608329</v>
      </c>
      <c r="M131">
        <f t="shared" ref="M131:M194" si="38" xml:space="preserve"> J131 + 1.9698 * (1.02204774162474 * SQRT(1 / 242 + (E131)/19258.4640831967))</f>
        <v>3.4536247131703846</v>
      </c>
      <c r="N131">
        <f t="shared" si="28"/>
        <v>1.2988576650743493</v>
      </c>
      <c r="O131">
        <f t="shared" si="29"/>
        <v>5.3350005354568681</v>
      </c>
      <c r="P131">
        <v>3.3169291002656101</v>
      </c>
      <c r="Q131">
        <f t="shared" ref="Q131:Q194" si="39" xml:space="preserve"> P131 - J131</f>
        <v>0</v>
      </c>
      <c r="R131">
        <v>3.3169291002656101</v>
      </c>
      <c r="S131">
        <f t="shared" ref="S131:S194" si="40" xml:space="preserve"> P131 - R131</f>
        <v>0</v>
      </c>
    </row>
    <row r="132" spans="1:19" x14ac:dyDescent="0.25">
      <c r="A132">
        <v>19.079999999999998</v>
      </c>
      <c r="B132">
        <v>1.5</v>
      </c>
      <c r="C132">
        <f t="shared" ref="C132:C195" si="41" xml:space="preserve"> A132 - 19.78594262</f>
        <v>-0.70594262000000185</v>
      </c>
      <c r="D132">
        <f t="shared" ref="D132:D195" si="42" xml:space="preserve"> B132 - 2.998278689</f>
        <v>-1.4982786890000002</v>
      </c>
      <c r="E132">
        <f t="shared" si="31"/>
        <v>0.49835498273246703</v>
      </c>
      <c r="F132">
        <f t="shared" si="32"/>
        <v>2.2448390299115593</v>
      </c>
      <c r="G132">
        <f t="shared" si="33"/>
        <v>1.0576987832028282</v>
      </c>
      <c r="H132">
        <f t="shared" si="34"/>
        <v>-7.946090217857496E-2</v>
      </c>
      <c r="I132">
        <f t="shared" si="35"/>
        <v>-1.0850801992310741</v>
      </c>
      <c r="J132">
        <f t="shared" si="36"/>
        <v>2.9241374052481284</v>
      </c>
      <c r="K132">
        <f t="shared" si="30"/>
        <v>2.0281673490268717</v>
      </c>
      <c r="L132">
        <f t="shared" si="37"/>
        <v>2.7943175173274604</v>
      </c>
      <c r="M132">
        <f t="shared" si="38"/>
        <v>3.0539572931687964</v>
      </c>
      <c r="N132">
        <f t="shared" ref="N132:N195" si="43" xml:space="preserve"> J132 - 1.9698 * SQRT(( POWER(1.02204774162474, 2) + POWER((1.04458158616023 * SQRT(1 / 242 + (E132)/19258.4640831967)), 2)))</f>
        <v>0.90654028613407478</v>
      </c>
      <c r="O132">
        <f t="shared" ref="O132:O195" si="44" xml:space="preserve"> J132 + 1.9698 * SQRT(( POWER(1.02204774162474, 2) + POWER((1.04458158616023 * SQRT(1 / 242 + (E132)/19258.4640831967)), 2)))</f>
        <v>4.9417345243621824</v>
      </c>
      <c r="P132">
        <v>2.9241374052481302</v>
      </c>
      <c r="Q132">
        <f t="shared" si="39"/>
        <v>0</v>
      </c>
      <c r="R132">
        <v>2.9241374052481302</v>
      </c>
      <c r="S132">
        <f t="shared" si="40"/>
        <v>0</v>
      </c>
    </row>
    <row r="133" spans="1:19" x14ac:dyDescent="0.25">
      <c r="A133">
        <v>20.27</v>
      </c>
      <c r="B133">
        <v>2.83</v>
      </c>
      <c r="C133">
        <f t="shared" si="41"/>
        <v>0.48405737999999943</v>
      </c>
      <c r="D133">
        <f t="shared" si="42"/>
        <v>-0.16827868900000009</v>
      </c>
      <c r="E133">
        <f t="shared" si="31"/>
        <v>0.23431154713246385</v>
      </c>
      <c r="F133">
        <f t="shared" si="32"/>
        <v>2.8317717171558753E-2</v>
      </c>
      <c r="G133">
        <f t="shared" si="33"/>
        <v>-8.1456541307174765E-2</v>
      </c>
      <c r="H133">
        <f t="shared" si="34"/>
        <v>5.4485499290292373E-2</v>
      </c>
      <c r="I133">
        <f t="shared" si="35"/>
        <v>-0.12187043353618977</v>
      </c>
      <c r="J133">
        <f t="shared" si="36"/>
        <v>3.0491165809355083</v>
      </c>
      <c r="K133">
        <f t="shared" si="30"/>
        <v>4.801207604086713E-2</v>
      </c>
      <c r="L133">
        <f t="shared" si="37"/>
        <v>2.919510897014765</v>
      </c>
      <c r="M133">
        <f t="shared" si="38"/>
        <v>3.1787222648562516</v>
      </c>
      <c r="N133">
        <f t="shared" si="43"/>
        <v>1.0315338471514313</v>
      </c>
      <c r="O133">
        <f t="shared" si="44"/>
        <v>5.0666993147195853</v>
      </c>
      <c r="P133">
        <v>3.0491165809355101</v>
      </c>
      <c r="Q133">
        <f t="shared" si="39"/>
        <v>0</v>
      </c>
      <c r="R133">
        <v>3.0491165809355101</v>
      </c>
      <c r="S133">
        <f t="shared" si="40"/>
        <v>0</v>
      </c>
    </row>
    <row r="134" spans="1:19" x14ac:dyDescent="0.25">
      <c r="A134">
        <v>11.17</v>
      </c>
      <c r="B134">
        <v>1.5</v>
      </c>
      <c r="C134">
        <f t="shared" si="41"/>
        <v>-8.6159426200000002</v>
      </c>
      <c r="D134">
        <f t="shared" si="42"/>
        <v>-1.4982786890000002</v>
      </c>
      <c r="E134">
        <f t="shared" si="31"/>
        <v>74.23446723113247</v>
      </c>
      <c r="F134">
        <f t="shared" si="32"/>
        <v>2.2448390299115593</v>
      </c>
      <c r="G134">
        <f t="shared" si="33"/>
        <v>12.909083213192828</v>
      </c>
      <c r="H134">
        <f t="shared" si="34"/>
        <v>-0.96981051194222134</v>
      </c>
      <c r="I134">
        <f t="shared" si="35"/>
        <v>-1.0850801992310741</v>
      </c>
      <c r="J134">
        <f t="shared" si="36"/>
        <v>2.0933934727378962</v>
      </c>
      <c r="K134">
        <f t="shared" si="30"/>
        <v>0.35211581348794041</v>
      </c>
      <c r="L134">
        <f t="shared" si="37"/>
        <v>1.913472540773391</v>
      </c>
      <c r="M134">
        <f t="shared" si="38"/>
        <v>2.2733144047024014</v>
      </c>
      <c r="N134">
        <f t="shared" si="43"/>
        <v>7.1783147858332619E-2</v>
      </c>
      <c r="O134">
        <f t="shared" si="44"/>
        <v>4.1150037976174598</v>
      </c>
      <c r="P134">
        <v>2.0933934727379002</v>
      </c>
      <c r="Q134">
        <f t="shared" si="39"/>
        <v>3.9968028886505635E-15</v>
      </c>
      <c r="R134">
        <v>2.0933934727379002</v>
      </c>
      <c r="S134">
        <f t="shared" si="40"/>
        <v>0</v>
      </c>
    </row>
    <row r="135" spans="1:19" x14ac:dyDescent="0.25">
      <c r="A135">
        <v>12.26</v>
      </c>
      <c r="B135">
        <v>2</v>
      </c>
      <c r="C135">
        <f t="shared" si="41"/>
        <v>-7.5259426200000004</v>
      </c>
      <c r="D135">
        <f t="shared" si="42"/>
        <v>-0.99827868900000016</v>
      </c>
      <c r="E135">
        <f t="shared" si="31"/>
        <v>56.639812319532467</v>
      </c>
      <c r="F135">
        <f t="shared" si="32"/>
        <v>0.99656034091155909</v>
      </c>
      <c r="G135">
        <f t="shared" si="33"/>
        <v>7.5129881321828265</v>
      </c>
      <c r="H135">
        <f t="shared" si="34"/>
        <v>-0.84712011059678838</v>
      </c>
      <c r="I135">
        <f t="shared" si="35"/>
        <v>-0.72297126475931317</v>
      </c>
      <c r="J135">
        <f t="shared" si="36"/>
        <v>2.2078701966868408</v>
      </c>
      <c r="K135">
        <f t="shared" si="30"/>
        <v>4.3210018670625884E-2</v>
      </c>
      <c r="L135">
        <f t="shared" si="37"/>
        <v>2.0385521239548798</v>
      </c>
      <c r="M135">
        <f t="shared" si="38"/>
        <v>2.3771882694188018</v>
      </c>
      <c r="N135">
        <f t="shared" si="43"/>
        <v>0.18721676497914119</v>
      </c>
      <c r="O135">
        <f t="shared" si="44"/>
        <v>4.2285236283945409</v>
      </c>
      <c r="P135">
        <v>2.2078701966868399</v>
      </c>
      <c r="Q135">
        <f t="shared" si="39"/>
        <v>0</v>
      </c>
      <c r="R135">
        <v>2.2078701966868399</v>
      </c>
      <c r="S135">
        <f t="shared" si="40"/>
        <v>0</v>
      </c>
    </row>
    <row r="136" spans="1:19" x14ac:dyDescent="0.25">
      <c r="A136">
        <v>18.260000000000002</v>
      </c>
      <c r="B136">
        <v>3.25</v>
      </c>
      <c r="C136">
        <f t="shared" si="41"/>
        <v>-1.5259426199999986</v>
      </c>
      <c r="D136">
        <f t="shared" si="42"/>
        <v>0.25172131099999984</v>
      </c>
      <c r="E136">
        <f t="shared" si="31"/>
        <v>2.3285008795324602</v>
      </c>
      <c r="F136">
        <f t="shared" si="32"/>
        <v>6.3363618411558645E-2</v>
      </c>
      <c r="G136">
        <f t="shared" si="33"/>
        <v>-0.38411227681717419</v>
      </c>
      <c r="H136">
        <f t="shared" si="34"/>
        <v>-0.17176010319073517</v>
      </c>
      <c r="I136">
        <f t="shared" si="35"/>
        <v>0.18230107142008944</v>
      </c>
      <c r="J136">
        <f t="shared" si="36"/>
        <v>2.8380173009929588</v>
      </c>
      <c r="K136">
        <f t="shared" si="30"/>
        <v>0.1697297442811263</v>
      </c>
      <c r="L136">
        <f t="shared" si="37"/>
        <v>2.7067223211136917</v>
      </c>
      <c r="M136">
        <f t="shared" si="38"/>
        <v>2.9693122808722259</v>
      </c>
      <c r="N136">
        <f t="shared" si="43"/>
        <v>0.82032047666102681</v>
      </c>
      <c r="O136">
        <f t="shared" si="44"/>
        <v>4.8557141253248908</v>
      </c>
      <c r="P136">
        <v>2.8380173009929601</v>
      </c>
      <c r="Q136">
        <f t="shared" si="39"/>
        <v>0</v>
      </c>
      <c r="R136">
        <v>2.8380173009929601</v>
      </c>
      <c r="S136">
        <f t="shared" si="40"/>
        <v>0</v>
      </c>
    </row>
    <row r="137" spans="1:19" x14ac:dyDescent="0.25">
      <c r="A137">
        <v>8.51</v>
      </c>
      <c r="B137">
        <v>1.25</v>
      </c>
      <c r="C137">
        <f t="shared" si="41"/>
        <v>-11.27594262</v>
      </c>
      <c r="D137">
        <f t="shared" si="42"/>
        <v>-1.7482786890000002</v>
      </c>
      <c r="E137">
        <f t="shared" si="31"/>
        <v>127.14688196953247</v>
      </c>
      <c r="F137">
        <f t="shared" si="32"/>
        <v>3.0564783744115593</v>
      </c>
      <c r="G137">
        <f t="shared" si="33"/>
        <v>19.713490180932826</v>
      </c>
      <c r="H137">
        <f t="shared" si="34"/>
        <v>-1.2692201152255715</v>
      </c>
      <c r="I137">
        <f t="shared" si="35"/>
        <v>-1.2661346664669546</v>
      </c>
      <c r="J137">
        <f t="shared" si="36"/>
        <v>1.814028256495517</v>
      </c>
      <c r="K137">
        <f t="shared" si="30"/>
        <v>0.31812787412537274</v>
      </c>
      <c r="L137">
        <f t="shared" si="37"/>
        <v>1.6054440502922356</v>
      </c>
      <c r="M137">
        <f t="shared" si="38"/>
        <v>2.0226124626987985</v>
      </c>
      <c r="N137">
        <f t="shared" si="43"/>
        <v>-0.21045700843291848</v>
      </c>
      <c r="O137">
        <f t="shared" si="44"/>
        <v>3.8385135214239527</v>
      </c>
      <c r="P137">
        <v>1.8140282564955199</v>
      </c>
      <c r="Q137">
        <f t="shared" si="39"/>
        <v>2.886579864025407E-15</v>
      </c>
      <c r="R137">
        <v>1.8140282564955199</v>
      </c>
      <c r="S137">
        <f t="shared" si="40"/>
        <v>0</v>
      </c>
    </row>
    <row r="138" spans="1:19" x14ac:dyDescent="0.25">
      <c r="A138">
        <v>10.33</v>
      </c>
      <c r="B138">
        <v>2</v>
      </c>
      <c r="C138">
        <f t="shared" si="41"/>
        <v>-9.4559426200000001</v>
      </c>
      <c r="D138">
        <f t="shared" si="42"/>
        <v>-0.99827868900000016</v>
      </c>
      <c r="E138">
        <f t="shared" si="31"/>
        <v>89.414850832732469</v>
      </c>
      <c r="F138">
        <f t="shared" si="32"/>
        <v>0.99656034091155909</v>
      </c>
      <c r="G138">
        <f t="shared" si="33"/>
        <v>9.4396660019528262</v>
      </c>
      <c r="H138">
        <f t="shared" si="34"/>
        <v>-1.0643609129790688</v>
      </c>
      <c r="I138">
        <f t="shared" si="35"/>
        <v>-0.72297126475931317</v>
      </c>
      <c r="J138">
        <f t="shared" si="36"/>
        <v>2.0051728781350393</v>
      </c>
      <c r="K138">
        <f t="shared" si="30"/>
        <v>2.6758668199967719E-5</v>
      </c>
      <c r="L138">
        <f t="shared" si="37"/>
        <v>1.8165823916701564</v>
      </c>
      <c r="M138">
        <f t="shared" si="38"/>
        <v>2.1937633645999224</v>
      </c>
      <c r="N138">
        <f t="shared" si="43"/>
        <v>-1.7262674872001949E-2</v>
      </c>
      <c r="O138">
        <f t="shared" si="44"/>
        <v>4.027608431142081</v>
      </c>
      <c r="P138">
        <v>2.0051728781350402</v>
      </c>
      <c r="Q138">
        <f t="shared" si="39"/>
        <v>0</v>
      </c>
      <c r="R138">
        <v>2.0051728781350402</v>
      </c>
      <c r="S138">
        <f t="shared" si="40"/>
        <v>0</v>
      </c>
    </row>
    <row r="139" spans="1:19" x14ac:dyDescent="0.25">
      <c r="A139">
        <v>14.15</v>
      </c>
      <c r="B139">
        <v>2</v>
      </c>
      <c r="C139">
        <f t="shared" si="41"/>
        <v>-5.6359426199999998</v>
      </c>
      <c r="D139">
        <f t="shared" si="42"/>
        <v>-0.99827868900000016</v>
      </c>
      <c r="E139">
        <f t="shared" si="31"/>
        <v>31.763849215932463</v>
      </c>
      <c r="F139">
        <f t="shared" si="32"/>
        <v>0.99656034091155909</v>
      </c>
      <c r="G139">
        <f t="shared" si="33"/>
        <v>5.6262414099728257</v>
      </c>
      <c r="H139">
        <f t="shared" si="34"/>
        <v>-0.63438170826388163</v>
      </c>
      <c r="I139">
        <f t="shared" si="35"/>
        <v>-0.72297126475931317</v>
      </c>
      <c r="J139">
        <f t="shared" si="36"/>
        <v>2.4063665345432681</v>
      </c>
      <c r="K139">
        <f t="shared" si="30"/>
        <v>0.1651337603967051</v>
      </c>
      <c r="L139">
        <f t="shared" si="37"/>
        <v>2.2532872420384624</v>
      </c>
      <c r="M139">
        <f t="shared" si="38"/>
        <v>2.5594458270480738</v>
      </c>
      <c r="N139">
        <f t="shared" si="43"/>
        <v>0.38706676696226117</v>
      </c>
      <c r="O139">
        <f t="shared" si="44"/>
        <v>4.4256663021242755</v>
      </c>
      <c r="P139">
        <v>2.4063665345432699</v>
      </c>
      <c r="Q139">
        <f t="shared" si="39"/>
        <v>0</v>
      </c>
      <c r="R139">
        <v>2.4063665345432699</v>
      </c>
      <c r="S139">
        <f t="shared" si="40"/>
        <v>0</v>
      </c>
    </row>
    <row r="140" spans="1:19" x14ac:dyDescent="0.25">
      <c r="A140">
        <v>16</v>
      </c>
      <c r="B140">
        <v>2</v>
      </c>
      <c r="C140">
        <f t="shared" si="41"/>
        <v>-3.7859426200000001</v>
      </c>
      <c r="D140">
        <f t="shared" si="42"/>
        <v>-0.99827868900000016</v>
      </c>
      <c r="E140">
        <f t="shared" si="31"/>
        <v>14.333361521932465</v>
      </c>
      <c r="F140">
        <f t="shared" si="32"/>
        <v>0.99656034091155909</v>
      </c>
      <c r="G140">
        <f t="shared" si="33"/>
        <v>3.7794258353228258</v>
      </c>
      <c r="H140">
        <f t="shared" si="34"/>
        <v>-0.42614570598034868</v>
      </c>
      <c r="I140">
        <f t="shared" si="35"/>
        <v>-0.72297126475931317</v>
      </c>
      <c r="J140">
        <f t="shared" si="36"/>
        <v>2.6006618917043212</v>
      </c>
      <c r="K140">
        <f t="shared" si="30"/>
        <v>0.36079470814581366</v>
      </c>
      <c r="L140">
        <f t="shared" si="37"/>
        <v>2.4600742391292862</v>
      </c>
      <c r="M140">
        <f t="shared" si="38"/>
        <v>2.7412495442793561</v>
      </c>
      <c r="N140">
        <f t="shared" si="43"/>
        <v>0.5823111720970946</v>
      </c>
      <c r="O140">
        <f t="shared" si="44"/>
        <v>4.6190126113115477</v>
      </c>
      <c r="P140">
        <v>2.6006618917043198</v>
      </c>
      <c r="Q140">
        <f t="shared" si="39"/>
        <v>0</v>
      </c>
      <c r="R140">
        <v>2.6006618917043198</v>
      </c>
      <c r="S140">
        <f t="shared" si="40"/>
        <v>0</v>
      </c>
    </row>
    <row r="141" spans="1:19" x14ac:dyDescent="0.25">
      <c r="A141">
        <v>13.16</v>
      </c>
      <c r="B141">
        <v>2.75</v>
      </c>
      <c r="C141">
        <f t="shared" si="41"/>
        <v>-6.62594262</v>
      </c>
      <c r="D141">
        <f t="shared" si="42"/>
        <v>-0.24827868900000016</v>
      </c>
      <c r="E141">
        <f t="shared" si="31"/>
        <v>43.903115603532463</v>
      </c>
      <c r="F141">
        <f t="shared" si="32"/>
        <v>6.1642307411558801E-2</v>
      </c>
      <c r="G141">
        <f t="shared" si="33"/>
        <v>1.6450803470828264</v>
      </c>
      <c r="H141">
        <f t="shared" si="34"/>
        <v>-0.7458161094858804</v>
      </c>
      <c r="I141">
        <f t="shared" si="35"/>
        <v>-0.1798078630516716</v>
      </c>
      <c r="J141">
        <f t="shared" si="36"/>
        <v>2.3023922623327584</v>
      </c>
      <c r="K141">
        <f t="shared" si="30"/>
        <v>0.20035268681958618</v>
      </c>
      <c r="L141">
        <f t="shared" si="37"/>
        <v>2.1411840961514756</v>
      </c>
      <c r="M141">
        <f t="shared" si="38"/>
        <v>2.4636004285140412</v>
      </c>
      <c r="N141">
        <f t="shared" si="43"/>
        <v>0.28243180440919913</v>
      </c>
      <c r="O141">
        <f t="shared" si="44"/>
        <v>4.3223527202563172</v>
      </c>
      <c r="P141">
        <v>2.3023922623327602</v>
      </c>
      <c r="Q141">
        <f t="shared" si="39"/>
        <v>0</v>
      </c>
      <c r="R141">
        <v>2.3023922623327602</v>
      </c>
      <c r="S141">
        <f t="shared" si="40"/>
        <v>0</v>
      </c>
    </row>
    <row r="142" spans="1:19" x14ac:dyDescent="0.25">
      <c r="A142">
        <v>17.47</v>
      </c>
      <c r="B142">
        <v>3.5</v>
      </c>
      <c r="C142">
        <f t="shared" si="41"/>
        <v>-2.3159426200000013</v>
      </c>
      <c r="D142">
        <f t="shared" si="42"/>
        <v>0.50172131099999984</v>
      </c>
      <c r="E142">
        <f t="shared" si="31"/>
        <v>5.3635902191324707</v>
      </c>
      <c r="F142">
        <f t="shared" si="32"/>
        <v>0.25172427391155855</v>
      </c>
      <c r="G142">
        <f t="shared" si="33"/>
        <v>-1.1619577675071751</v>
      </c>
      <c r="H142">
        <f t="shared" si="34"/>
        <v>-0.2606825041658658</v>
      </c>
      <c r="I142">
        <f t="shared" si="35"/>
        <v>0.36335553865596992</v>
      </c>
      <c r="J142">
        <f t="shared" si="36"/>
        <v>2.7550479322593198</v>
      </c>
      <c r="K142">
        <f t="shared" si="30"/>
        <v>0.55495358323111499</v>
      </c>
      <c r="L142">
        <f t="shared" si="37"/>
        <v>2.6213425475331977</v>
      </c>
      <c r="M142">
        <f t="shared" si="38"/>
        <v>2.8887533169854418</v>
      </c>
      <c r="N142">
        <f t="shared" si="43"/>
        <v>0.73718576899481247</v>
      </c>
      <c r="O142">
        <f t="shared" si="44"/>
        <v>4.7729100955238266</v>
      </c>
      <c r="P142">
        <v>2.7550479322593202</v>
      </c>
      <c r="Q142">
        <f t="shared" si="39"/>
        <v>0</v>
      </c>
      <c r="R142">
        <v>2.7550479322593202</v>
      </c>
      <c r="S142">
        <f t="shared" si="40"/>
        <v>0</v>
      </c>
    </row>
    <row r="143" spans="1:19" x14ac:dyDescent="0.25">
      <c r="A143">
        <v>34.299999999999997</v>
      </c>
      <c r="B143">
        <v>6.7</v>
      </c>
      <c r="C143">
        <f t="shared" si="41"/>
        <v>14.514057379999997</v>
      </c>
      <c r="D143">
        <f t="shared" si="42"/>
        <v>3.701721311</v>
      </c>
      <c r="E143">
        <f t="shared" si="31"/>
        <v>210.65786162993237</v>
      </c>
      <c r="F143">
        <f t="shared" si="32"/>
        <v>13.702740664311559</v>
      </c>
      <c r="G143">
        <f t="shared" si="33"/>
        <v>53.726995512622814</v>
      </c>
      <c r="H143">
        <f t="shared" si="34"/>
        <v>1.6337023166081128</v>
      </c>
      <c r="I143">
        <f t="shared" si="35"/>
        <v>2.6808527192752405</v>
      </c>
      <c r="J143">
        <f t="shared" si="36"/>
        <v>4.5226105598379807</v>
      </c>
      <c r="K143">
        <f t="shared" si="30"/>
        <v>4.7410247741290732</v>
      </c>
      <c r="L143">
        <f t="shared" si="37"/>
        <v>4.2754609969656387</v>
      </c>
      <c r="M143">
        <f t="shared" si="38"/>
        <v>4.7697601227103226</v>
      </c>
      <c r="N143">
        <f t="shared" si="43"/>
        <v>2.4935961023965265</v>
      </c>
      <c r="O143">
        <f t="shared" si="44"/>
        <v>6.5516250172794344</v>
      </c>
      <c r="P143">
        <v>4.5226105598379904</v>
      </c>
      <c r="Q143">
        <f t="shared" si="39"/>
        <v>9.7699626167013776E-15</v>
      </c>
      <c r="R143">
        <v>4.5226105598379904</v>
      </c>
      <c r="S143">
        <f t="shared" si="40"/>
        <v>0</v>
      </c>
    </row>
    <row r="144" spans="1:19" x14ac:dyDescent="0.25">
      <c r="A144">
        <v>41.19</v>
      </c>
      <c r="B144">
        <v>5</v>
      </c>
      <c r="C144">
        <f t="shared" si="41"/>
        <v>21.404057379999998</v>
      </c>
      <c r="D144">
        <f t="shared" si="42"/>
        <v>2.0017213109999998</v>
      </c>
      <c r="E144">
        <f t="shared" si="31"/>
        <v>458.13367232633237</v>
      </c>
      <c r="F144">
        <f t="shared" si="32"/>
        <v>4.0068882069115581</v>
      </c>
      <c r="G144">
        <f t="shared" si="33"/>
        <v>42.844957799412818</v>
      </c>
      <c r="H144">
        <f t="shared" si="34"/>
        <v>2.4092407251127304</v>
      </c>
      <c r="I144">
        <f t="shared" si="35"/>
        <v>1.449682342071253</v>
      </c>
      <c r="J144">
        <f t="shared" si="36"/>
        <v>5.2462294846161734</v>
      </c>
      <c r="K144">
        <f t="shared" si="30"/>
        <v>6.0628959094346395E-2</v>
      </c>
      <c r="L144">
        <f t="shared" si="37"/>
        <v>4.9098277663553027</v>
      </c>
      <c r="M144">
        <f t="shared" si="38"/>
        <v>5.5826312028770442</v>
      </c>
      <c r="N144">
        <f t="shared" si="43"/>
        <v>3.2038522348837626</v>
      </c>
      <c r="O144">
        <f t="shared" si="44"/>
        <v>7.2886067343485843</v>
      </c>
      <c r="P144">
        <v>5.2462294846161797</v>
      </c>
      <c r="Q144">
        <f t="shared" si="39"/>
        <v>0</v>
      </c>
      <c r="R144">
        <v>5.2462294846161797</v>
      </c>
      <c r="S144">
        <f t="shared" si="40"/>
        <v>0</v>
      </c>
    </row>
    <row r="145" spans="1:19" x14ac:dyDescent="0.25">
      <c r="A145">
        <v>27.05</v>
      </c>
      <c r="B145">
        <v>5</v>
      </c>
      <c r="C145">
        <f t="shared" si="41"/>
        <v>7.2640573800000006</v>
      </c>
      <c r="D145">
        <f t="shared" si="42"/>
        <v>2.0017213109999998</v>
      </c>
      <c r="E145">
        <f t="shared" si="31"/>
        <v>52.76652961993247</v>
      </c>
      <c r="F145">
        <f t="shared" si="32"/>
        <v>4.0068882069115581</v>
      </c>
      <c r="G145">
        <f t="shared" si="33"/>
        <v>14.540618461872825</v>
      </c>
      <c r="H145">
        <f t="shared" si="34"/>
        <v>0.81764230765913248</v>
      </c>
      <c r="I145">
        <f t="shared" si="35"/>
        <v>1.449682342071253</v>
      </c>
      <c r="J145">
        <f t="shared" si="36"/>
        <v>3.7611828088014221</v>
      </c>
      <c r="K145">
        <f t="shared" si="30"/>
        <v>1.534668033209134</v>
      </c>
      <c r="L145">
        <f t="shared" si="37"/>
        <v>3.5942892880254744</v>
      </c>
      <c r="M145">
        <f t="shared" si="38"/>
        <v>3.9280763295773697</v>
      </c>
      <c r="N145">
        <f t="shared" si="43"/>
        <v>1.7407400881683328</v>
      </c>
      <c r="O145">
        <f t="shared" si="44"/>
        <v>5.7816255294345114</v>
      </c>
      <c r="P145">
        <v>3.7611828088014301</v>
      </c>
      <c r="Q145">
        <f t="shared" si="39"/>
        <v>7.9936057773011271E-15</v>
      </c>
      <c r="R145">
        <v>3.7611828088014301</v>
      </c>
      <c r="S145">
        <f t="shared" si="40"/>
        <v>0</v>
      </c>
    </row>
    <row r="146" spans="1:19" x14ac:dyDescent="0.25">
      <c r="A146">
        <v>16.43</v>
      </c>
      <c r="B146">
        <v>2.2999999999999998</v>
      </c>
      <c r="C146">
        <f t="shared" si="41"/>
        <v>-3.3559426200000004</v>
      </c>
      <c r="D146">
        <f t="shared" si="42"/>
        <v>-0.69827868900000034</v>
      </c>
      <c r="E146">
        <f t="shared" si="31"/>
        <v>11.262350868732467</v>
      </c>
      <c r="F146">
        <f t="shared" si="32"/>
        <v>0.4875931275115592</v>
      </c>
      <c r="G146">
        <f t="shared" si="33"/>
        <v>2.3433832130528267</v>
      </c>
      <c r="H146">
        <f t="shared" si="34"/>
        <v>-0.37774490544958156</v>
      </c>
      <c r="I146">
        <f t="shared" si="35"/>
        <v>-0.5057059040762566</v>
      </c>
      <c r="J146">
        <f t="shared" si="36"/>
        <v>2.6458224341795926</v>
      </c>
      <c r="K146">
        <f t="shared" si="30"/>
        <v>0.11959315598189879</v>
      </c>
      <c r="L146">
        <f t="shared" si="37"/>
        <v>2.5075525170848194</v>
      </c>
      <c r="M146">
        <f t="shared" si="38"/>
        <v>2.7840923512743658</v>
      </c>
      <c r="N146">
        <f t="shared" si="43"/>
        <v>0.62763896992998758</v>
      </c>
      <c r="O146">
        <f t="shared" si="44"/>
        <v>4.6640058984291972</v>
      </c>
      <c r="P146">
        <v>2.64582243417959</v>
      </c>
      <c r="Q146">
        <f t="shared" si="39"/>
        <v>0</v>
      </c>
      <c r="R146">
        <v>2.64582243417959</v>
      </c>
      <c r="S146">
        <f t="shared" si="40"/>
        <v>0</v>
      </c>
    </row>
    <row r="147" spans="1:19" x14ac:dyDescent="0.25">
      <c r="A147">
        <v>8.35</v>
      </c>
      <c r="B147">
        <v>1.5</v>
      </c>
      <c r="C147">
        <f t="shared" si="41"/>
        <v>-11.435942620000001</v>
      </c>
      <c r="D147">
        <f t="shared" si="42"/>
        <v>-1.4982786890000002</v>
      </c>
      <c r="E147">
        <f t="shared" si="31"/>
        <v>130.78078360793248</v>
      </c>
      <c r="F147">
        <f t="shared" si="32"/>
        <v>2.2448390299115593</v>
      </c>
      <c r="G147">
        <f t="shared" si="33"/>
        <v>17.134229116172829</v>
      </c>
      <c r="H147">
        <f t="shared" si="34"/>
        <v>-1.2872297154230663</v>
      </c>
      <c r="I147">
        <f t="shared" si="35"/>
        <v>-1.0850801992310741</v>
      </c>
      <c r="J147">
        <f t="shared" si="36"/>
        <v>1.7972243337140206</v>
      </c>
      <c r="K147">
        <f t="shared" si="30"/>
        <v>8.8342304551743467E-2</v>
      </c>
      <c r="L147">
        <f t="shared" si="37"/>
        <v>1.5868148426079598</v>
      </c>
      <c r="M147">
        <f t="shared" si="38"/>
        <v>2.0076338248200813</v>
      </c>
      <c r="N147">
        <f t="shared" si="43"/>
        <v>-0.22745822560628759</v>
      </c>
      <c r="O147">
        <f t="shared" si="44"/>
        <v>3.8219068930343285</v>
      </c>
      <c r="P147">
        <v>1.7972243337140199</v>
      </c>
      <c r="Q147">
        <f t="shared" si="39"/>
        <v>0</v>
      </c>
      <c r="R147">
        <v>1.7972243337140199</v>
      </c>
      <c r="S147">
        <f t="shared" si="40"/>
        <v>0</v>
      </c>
    </row>
    <row r="148" spans="1:19" x14ac:dyDescent="0.25">
      <c r="A148">
        <v>18.64</v>
      </c>
      <c r="B148">
        <v>1.36</v>
      </c>
      <c r="C148">
        <f t="shared" si="41"/>
        <v>-1.1459426199999996</v>
      </c>
      <c r="D148">
        <f t="shared" si="42"/>
        <v>-1.6382786890000001</v>
      </c>
      <c r="E148">
        <f t="shared" si="31"/>
        <v>1.3131844883324635</v>
      </c>
      <c r="F148">
        <f t="shared" si="32"/>
        <v>2.683957062831559</v>
      </c>
      <c r="G148">
        <f t="shared" si="33"/>
        <v>1.8773733731628246</v>
      </c>
      <c r="H148">
        <f t="shared" si="34"/>
        <v>-0.12898730272168527</v>
      </c>
      <c r="I148">
        <f t="shared" si="35"/>
        <v>-1.1864707008831672</v>
      </c>
      <c r="J148">
        <f t="shared" si="36"/>
        <v>2.8779266175990132</v>
      </c>
      <c r="K148">
        <f t="shared" si="30"/>
        <v>2.3041012164155807</v>
      </c>
      <c r="L148">
        <f t="shared" si="37"/>
        <v>2.7474479200724589</v>
      </c>
      <c r="M148">
        <f t="shared" si="38"/>
        <v>3.0084053151255676</v>
      </c>
      <c r="N148">
        <f t="shared" si="43"/>
        <v>0.86028510646836143</v>
      </c>
      <c r="O148">
        <f t="shared" si="44"/>
        <v>4.8955681287296651</v>
      </c>
      <c r="P148">
        <v>2.8779266175990199</v>
      </c>
      <c r="Q148">
        <f t="shared" si="39"/>
        <v>6.6613381477509392E-15</v>
      </c>
      <c r="R148">
        <v>2.8779266175990199</v>
      </c>
      <c r="S148">
        <f t="shared" si="40"/>
        <v>0</v>
      </c>
    </row>
    <row r="149" spans="1:19" x14ac:dyDescent="0.25">
      <c r="A149">
        <v>11.87</v>
      </c>
      <c r="B149">
        <v>1.63</v>
      </c>
      <c r="C149">
        <f t="shared" si="41"/>
        <v>-7.9159426200000009</v>
      </c>
      <c r="D149">
        <f t="shared" si="42"/>
        <v>-1.3682786890000003</v>
      </c>
      <c r="E149">
        <f t="shared" si="31"/>
        <v>62.662147563132478</v>
      </c>
      <c r="F149">
        <f t="shared" si="32"/>
        <v>1.8721865707715595</v>
      </c>
      <c r="G149">
        <f t="shared" si="33"/>
        <v>10.831215590292828</v>
      </c>
      <c r="H149">
        <f t="shared" si="34"/>
        <v>-0.89101851107818197</v>
      </c>
      <c r="I149">
        <f t="shared" si="35"/>
        <v>-0.99093187626841639</v>
      </c>
      <c r="J149">
        <f t="shared" si="36"/>
        <v>2.1669106349069431</v>
      </c>
      <c r="K149">
        <f t="shared" si="30"/>
        <v>0.28827302987617692</v>
      </c>
      <c r="L149">
        <f t="shared" si="37"/>
        <v>1.9938902399907148</v>
      </c>
      <c r="M149">
        <f t="shared" si="38"/>
        <v>2.3399310298231715</v>
      </c>
      <c r="N149">
        <f t="shared" si="43"/>
        <v>0.14592962480651162</v>
      </c>
      <c r="O149">
        <f t="shared" si="44"/>
        <v>4.1878916450073742</v>
      </c>
      <c r="P149">
        <v>2.16691063490694</v>
      </c>
      <c r="Q149">
        <f t="shared" si="39"/>
        <v>0</v>
      </c>
      <c r="R149">
        <v>2.16691063490694</v>
      </c>
      <c r="S149">
        <f t="shared" si="40"/>
        <v>0</v>
      </c>
    </row>
    <row r="150" spans="1:19" x14ac:dyDescent="0.25">
      <c r="A150">
        <v>9.7799999999999994</v>
      </c>
      <c r="B150">
        <v>1.73</v>
      </c>
      <c r="C150">
        <f t="shared" si="41"/>
        <v>-10.005942620000001</v>
      </c>
      <c r="D150">
        <f t="shared" si="42"/>
        <v>-1.2682786890000002</v>
      </c>
      <c r="E150">
        <f t="shared" si="31"/>
        <v>100.11888771473248</v>
      </c>
      <c r="F150">
        <f t="shared" si="32"/>
        <v>1.6085308329715591</v>
      </c>
      <c r="G150">
        <f t="shared" si="33"/>
        <v>12.690323788302829</v>
      </c>
      <c r="H150">
        <f t="shared" si="34"/>
        <v>-1.1262689136579571</v>
      </c>
      <c r="I150">
        <f t="shared" si="35"/>
        <v>-0.91851008937406409</v>
      </c>
      <c r="J150">
        <f t="shared" si="36"/>
        <v>1.9474093935736452</v>
      </c>
      <c r="K150">
        <f t="shared" si="30"/>
        <v>4.7266844414060157E-2</v>
      </c>
      <c r="L150">
        <f t="shared" si="37"/>
        <v>1.7529380089951583</v>
      </c>
      <c r="M150">
        <f t="shared" si="38"/>
        <v>2.1418807781521321</v>
      </c>
      <c r="N150">
        <f t="shared" si="43"/>
        <v>-7.56078443591921E-2</v>
      </c>
      <c r="O150">
        <f t="shared" si="44"/>
        <v>3.9704266315064825</v>
      </c>
      <c r="P150">
        <v>1.9474093935736401</v>
      </c>
      <c r="Q150">
        <f t="shared" si="39"/>
        <v>-5.1070259132757201E-15</v>
      </c>
      <c r="R150">
        <v>1.9474093935736401</v>
      </c>
      <c r="S150">
        <f t="shared" si="40"/>
        <v>0</v>
      </c>
    </row>
    <row r="151" spans="1:19" x14ac:dyDescent="0.25">
      <c r="A151">
        <v>7.51</v>
      </c>
      <c r="B151">
        <v>2</v>
      </c>
      <c r="C151">
        <f t="shared" si="41"/>
        <v>-12.27594262</v>
      </c>
      <c r="D151">
        <f t="shared" si="42"/>
        <v>-0.99827868900000016</v>
      </c>
      <c r="E151">
        <f t="shared" si="31"/>
        <v>150.69876720953246</v>
      </c>
      <c r="F151">
        <f t="shared" si="32"/>
        <v>0.99656034091155909</v>
      </c>
      <c r="G151">
        <f t="shared" si="33"/>
        <v>12.254811904932827</v>
      </c>
      <c r="H151">
        <f t="shared" si="34"/>
        <v>-1.3817801164599137</v>
      </c>
      <c r="I151">
        <f t="shared" si="35"/>
        <v>-0.72297126475931317</v>
      </c>
      <c r="J151">
        <f t="shared" si="36"/>
        <v>1.7090037391111639</v>
      </c>
      <c r="K151">
        <f t="shared" si="30"/>
        <v>8.4678823851283572E-2</v>
      </c>
      <c r="L151">
        <f t="shared" si="37"/>
        <v>1.4888582223496996</v>
      </c>
      <c r="M151">
        <f t="shared" si="38"/>
        <v>1.9291492558726282</v>
      </c>
      <c r="N151">
        <f t="shared" si="43"/>
        <v>-0.31675988034913649</v>
      </c>
      <c r="O151">
        <f t="shared" si="44"/>
        <v>3.7347673585714642</v>
      </c>
      <c r="P151">
        <v>1.7090037391111601</v>
      </c>
      <c r="Q151">
        <f t="shared" si="39"/>
        <v>-3.7747582837255322E-15</v>
      </c>
      <c r="R151">
        <v>1.7090037391111601</v>
      </c>
      <c r="S151">
        <f t="shared" si="40"/>
        <v>0</v>
      </c>
    </row>
    <row r="152" spans="1:19" x14ac:dyDescent="0.25">
      <c r="A152">
        <v>14.07</v>
      </c>
      <c r="B152">
        <v>2.5</v>
      </c>
      <c r="C152">
        <f t="shared" si="41"/>
        <v>-5.7159426199999999</v>
      </c>
      <c r="D152">
        <f t="shared" si="42"/>
        <v>-0.49827868900000016</v>
      </c>
      <c r="E152">
        <f t="shared" si="31"/>
        <v>32.672000035132463</v>
      </c>
      <c r="F152">
        <f t="shared" si="32"/>
        <v>0.24828165191155888</v>
      </c>
      <c r="G152">
        <f t="shared" si="33"/>
        <v>2.8481323950928261</v>
      </c>
      <c r="H152">
        <f t="shared" si="34"/>
        <v>-0.64338650836262901</v>
      </c>
      <c r="I152">
        <f t="shared" si="35"/>
        <v>-0.3608623302875521</v>
      </c>
      <c r="J152">
        <f t="shared" si="36"/>
        <v>2.3979645731525197</v>
      </c>
      <c r="K152">
        <f t="shared" si="30"/>
        <v>1.0411228331947513E-2</v>
      </c>
      <c r="L152">
        <f t="shared" si="37"/>
        <v>2.2442622725883719</v>
      </c>
      <c r="M152">
        <f t="shared" si="38"/>
        <v>2.5516668737166674</v>
      </c>
      <c r="N152">
        <f t="shared" si="43"/>
        <v>0.37861537117666533</v>
      </c>
      <c r="O152">
        <f t="shared" si="44"/>
        <v>4.417313775128374</v>
      </c>
      <c r="P152">
        <v>2.3979645731525201</v>
      </c>
      <c r="Q152">
        <f t="shared" si="39"/>
        <v>0</v>
      </c>
      <c r="R152">
        <v>2.3979645731525201</v>
      </c>
      <c r="S152">
        <f t="shared" si="40"/>
        <v>0</v>
      </c>
    </row>
    <row r="153" spans="1:19" x14ac:dyDescent="0.25">
      <c r="A153">
        <v>13.13</v>
      </c>
      <c r="B153">
        <v>2</v>
      </c>
      <c r="C153">
        <f t="shared" si="41"/>
        <v>-6.6559426199999994</v>
      </c>
      <c r="D153">
        <f t="shared" si="42"/>
        <v>-0.99827868900000016</v>
      </c>
      <c r="E153">
        <f t="shared" si="31"/>
        <v>44.301572160732455</v>
      </c>
      <c r="F153">
        <f t="shared" si="32"/>
        <v>0.99656034091155909</v>
      </c>
      <c r="G153">
        <f t="shared" si="33"/>
        <v>6.6444856727528254</v>
      </c>
      <c r="H153">
        <f t="shared" si="34"/>
        <v>-0.74919290952291062</v>
      </c>
      <c r="I153">
        <f t="shared" si="35"/>
        <v>-0.72297126475931317</v>
      </c>
      <c r="J153">
        <f t="shared" si="36"/>
        <v>2.2992415268112278</v>
      </c>
      <c r="K153">
        <f t="shared" si="30"/>
        <v>8.9545491368314786E-2</v>
      </c>
      <c r="L153">
        <f t="shared" si="37"/>
        <v>2.1377734769505121</v>
      </c>
      <c r="M153">
        <f t="shared" si="38"/>
        <v>2.4607095766719436</v>
      </c>
      <c r="N153">
        <f t="shared" si="43"/>
        <v>0.27925938619901869</v>
      </c>
      <c r="O153">
        <f t="shared" si="44"/>
        <v>4.3192236674234366</v>
      </c>
      <c r="P153">
        <v>2.2992415268112301</v>
      </c>
      <c r="Q153">
        <f t="shared" si="39"/>
        <v>0</v>
      </c>
      <c r="R153">
        <v>2.2992415268112301</v>
      </c>
      <c r="S153">
        <f t="shared" si="40"/>
        <v>0</v>
      </c>
    </row>
    <row r="154" spans="1:19" x14ac:dyDescent="0.25">
      <c r="A154">
        <v>17.260000000000002</v>
      </c>
      <c r="B154">
        <v>2.74</v>
      </c>
      <c r="C154">
        <f t="shared" si="41"/>
        <v>-2.5259426199999986</v>
      </c>
      <c r="D154">
        <f t="shared" si="42"/>
        <v>-0.25827868899999995</v>
      </c>
      <c r="E154">
        <f t="shared" si="31"/>
        <v>6.3803861195324574</v>
      </c>
      <c r="F154">
        <f t="shared" si="32"/>
        <v>6.6707881191558696E-2</v>
      </c>
      <c r="G154">
        <f t="shared" si="33"/>
        <v>0.6523971483828247</v>
      </c>
      <c r="H154">
        <f t="shared" si="34"/>
        <v>-0.28432010442507732</v>
      </c>
      <c r="I154">
        <f t="shared" si="35"/>
        <v>-0.18705004174110665</v>
      </c>
      <c r="J154">
        <f t="shared" si="36"/>
        <v>2.7329927836086059</v>
      </c>
      <c r="K154">
        <f t="shared" si="30"/>
        <v>4.9101081555825573E-5</v>
      </c>
      <c r="L154">
        <f t="shared" si="37"/>
        <v>2.5984895401077424</v>
      </c>
      <c r="M154">
        <f t="shared" si="38"/>
        <v>2.8674960271094694</v>
      </c>
      <c r="N154">
        <f t="shared" si="43"/>
        <v>0.71507523259918004</v>
      </c>
      <c r="O154">
        <f t="shared" si="44"/>
        <v>4.7509103346180321</v>
      </c>
      <c r="P154">
        <v>2.7329927836086099</v>
      </c>
      <c r="Q154">
        <f t="shared" si="39"/>
        <v>3.9968028886505635E-15</v>
      </c>
      <c r="R154">
        <v>2.7329927836086099</v>
      </c>
      <c r="S154">
        <f t="shared" si="40"/>
        <v>0</v>
      </c>
    </row>
    <row r="155" spans="1:19" x14ac:dyDescent="0.25">
      <c r="A155">
        <v>24.55</v>
      </c>
      <c r="B155">
        <v>2</v>
      </c>
      <c r="C155">
        <f t="shared" si="41"/>
        <v>4.7640573800000006</v>
      </c>
      <c r="D155">
        <f t="shared" si="42"/>
        <v>-0.99827868900000016</v>
      </c>
      <c r="E155">
        <f t="shared" si="31"/>
        <v>22.696242719932471</v>
      </c>
      <c r="F155">
        <f t="shared" si="32"/>
        <v>0.99656034091155909</v>
      </c>
      <c r="G155">
        <f t="shared" si="33"/>
        <v>-4.7558569556271761</v>
      </c>
      <c r="H155">
        <f t="shared" si="34"/>
        <v>0.53624230457327704</v>
      </c>
      <c r="I155">
        <f t="shared" si="35"/>
        <v>-0.72297126475931317</v>
      </c>
      <c r="J155">
        <f t="shared" si="36"/>
        <v>3.4986215153405396</v>
      </c>
      <c r="K155">
        <f t="shared" si="30"/>
        <v>2.2458664462415752</v>
      </c>
      <c r="L155">
        <f t="shared" si="37"/>
        <v>3.3519077754780202</v>
      </c>
      <c r="M155">
        <f t="shared" si="38"/>
        <v>3.6453352552030589</v>
      </c>
      <c r="N155">
        <f t="shared" si="43"/>
        <v>1.4798154013642821</v>
      </c>
      <c r="O155">
        <f t="shared" si="44"/>
        <v>5.5174276293167974</v>
      </c>
      <c r="P155">
        <v>3.49862151534054</v>
      </c>
      <c r="Q155">
        <f t="shared" si="39"/>
        <v>0</v>
      </c>
      <c r="R155">
        <v>3.49862151534054</v>
      </c>
      <c r="S155">
        <f t="shared" si="40"/>
        <v>0</v>
      </c>
    </row>
    <row r="156" spans="1:19" x14ac:dyDescent="0.25">
      <c r="A156">
        <v>19.77</v>
      </c>
      <c r="B156">
        <v>2</v>
      </c>
      <c r="C156">
        <f t="shared" si="41"/>
        <v>-1.5942620000000574E-2</v>
      </c>
      <c r="D156">
        <f t="shared" si="42"/>
        <v>-0.99827868900000016</v>
      </c>
      <c r="E156">
        <f t="shared" si="31"/>
        <v>2.5416713246441831E-4</v>
      </c>
      <c r="F156">
        <f t="shared" si="32"/>
        <v>0.99656034091155909</v>
      </c>
      <c r="G156">
        <f t="shared" si="33"/>
        <v>1.5915177792825756E-2</v>
      </c>
      <c r="H156">
        <f t="shared" si="34"/>
        <v>-1.7945013268787129E-3</v>
      </c>
      <c r="I156">
        <f t="shared" si="35"/>
        <v>-0.72297126475931317</v>
      </c>
      <c r="J156">
        <f t="shared" si="36"/>
        <v>2.9966043222433321</v>
      </c>
      <c r="K156">
        <f t="shared" si="30"/>
        <v>0.99322017511409122</v>
      </c>
      <c r="L156">
        <f t="shared" si="37"/>
        <v>2.8671888127088381</v>
      </c>
      <c r="M156">
        <f t="shared" si="38"/>
        <v>3.1260198317778261</v>
      </c>
      <c r="N156">
        <f t="shared" si="43"/>
        <v>0.97903434020701452</v>
      </c>
      <c r="O156">
        <f t="shared" si="44"/>
        <v>5.0141743042796492</v>
      </c>
      <c r="P156">
        <v>2.9966043222433298</v>
      </c>
      <c r="Q156">
        <f t="shared" si="39"/>
        <v>0</v>
      </c>
      <c r="R156">
        <v>2.9966043222433298</v>
      </c>
      <c r="S156">
        <f t="shared" si="40"/>
        <v>0</v>
      </c>
    </row>
    <row r="157" spans="1:19" x14ac:dyDescent="0.25">
      <c r="A157">
        <v>29.85</v>
      </c>
      <c r="B157">
        <v>5.14</v>
      </c>
      <c r="C157">
        <f t="shared" si="41"/>
        <v>10.064057380000001</v>
      </c>
      <c r="D157">
        <f t="shared" si="42"/>
        <v>2.1417213109999995</v>
      </c>
      <c r="E157">
        <f t="shared" si="31"/>
        <v>101.2852509479325</v>
      </c>
      <c r="F157">
        <f t="shared" si="32"/>
        <v>4.5869701739915563</v>
      </c>
      <c r="G157">
        <f t="shared" si="33"/>
        <v>21.554406165872823</v>
      </c>
      <c r="H157">
        <f t="shared" si="34"/>
        <v>1.1328103111152907</v>
      </c>
      <c r="I157">
        <f t="shared" si="35"/>
        <v>1.5510728437233459</v>
      </c>
      <c r="J157">
        <f t="shared" si="36"/>
        <v>4.0552514574776106</v>
      </c>
      <c r="K157">
        <f t="shared" si="30"/>
        <v>1.1766794005044474</v>
      </c>
      <c r="L157">
        <f t="shared" si="37"/>
        <v>3.8601499719985761</v>
      </c>
      <c r="M157">
        <f t="shared" si="38"/>
        <v>4.2503529429566456</v>
      </c>
      <c r="N157">
        <f t="shared" si="43"/>
        <v>2.0321708464684365</v>
      </c>
      <c r="O157">
        <f t="shared" si="44"/>
        <v>6.0783320684867848</v>
      </c>
      <c r="P157">
        <v>4.0552514574776204</v>
      </c>
      <c r="Q157">
        <f t="shared" si="39"/>
        <v>9.7699626167013776E-15</v>
      </c>
      <c r="R157">
        <v>4.0552514574776204</v>
      </c>
      <c r="S157">
        <f t="shared" si="40"/>
        <v>0</v>
      </c>
    </row>
    <row r="158" spans="1:19" x14ac:dyDescent="0.25">
      <c r="A158">
        <v>48.17</v>
      </c>
      <c r="B158">
        <v>5</v>
      </c>
      <c r="C158">
        <f t="shared" si="41"/>
        <v>28.384057380000002</v>
      </c>
      <c r="D158">
        <f t="shared" si="42"/>
        <v>2.0017213109999998</v>
      </c>
      <c r="E158">
        <f t="shared" si="31"/>
        <v>805.6547133511325</v>
      </c>
      <c r="F158">
        <f t="shared" si="32"/>
        <v>4.0068882069115581</v>
      </c>
      <c r="G158">
        <f t="shared" si="33"/>
        <v>56.816972550192823</v>
      </c>
      <c r="H158">
        <f t="shared" si="34"/>
        <v>3.1949095337284392</v>
      </c>
      <c r="I158">
        <f t="shared" si="35"/>
        <v>1.449682342071253</v>
      </c>
      <c r="J158">
        <f t="shared" si="36"/>
        <v>5.9793006159589579</v>
      </c>
      <c r="K158">
        <f t="shared" si="30"/>
        <v>0.95902969641759439</v>
      </c>
      <c r="L158">
        <f t="shared" si="37"/>
        <v>5.5476704238928614</v>
      </c>
      <c r="M158">
        <f t="shared" si="38"/>
        <v>6.4109308080250544</v>
      </c>
      <c r="N158">
        <f t="shared" si="43"/>
        <v>3.9183047480556015</v>
      </c>
      <c r="O158">
        <f t="shared" si="44"/>
        <v>8.0402964838623134</v>
      </c>
      <c r="P158">
        <v>5.9793006159589703</v>
      </c>
      <c r="Q158">
        <f t="shared" si="39"/>
        <v>1.2434497875801753E-14</v>
      </c>
      <c r="R158">
        <v>5.9793006159589703</v>
      </c>
      <c r="S158">
        <f t="shared" si="40"/>
        <v>0</v>
      </c>
    </row>
    <row r="159" spans="1:19" x14ac:dyDescent="0.25">
      <c r="A159">
        <v>25</v>
      </c>
      <c r="B159">
        <v>3.75</v>
      </c>
      <c r="C159">
        <f t="shared" si="41"/>
        <v>5.2140573799999999</v>
      </c>
      <c r="D159">
        <f t="shared" si="42"/>
        <v>0.75172131099999984</v>
      </c>
      <c r="E159">
        <f t="shared" si="31"/>
        <v>27.186394361932464</v>
      </c>
      <c r="F159">
        <f t="shared" si="32"/>
        <v>0.56508492941155852</v>
      </c>
      <c r="G159">
        <f t="shared" si="33"/>
        <v>3.9195180493228241</v>
      </c>
      <c r="H159">
        <f t="shared" si="34"/>
        <v>0.58689430512873086</v>
      </c>
      <c r="I159">
        <f t="shared" si="35"/>
        <v>0.54441000589185051</v>
      </c>
      <c r="J159">
        <f t="shared" si="36"/>
        <v>3.5458825481634983</v>
      </c>
      <c r="K159">
        <f t="shared" si="30"/>
        <v>4.1663934144226568E-2</v>
      </c>
      <c r="L159">
        <f t="shared" si="37"/>
        <v>3.395982885692113</v>
      </c>
      <c r="M159">
        <f t="shared" si="38"/>
        <v>3.6957822106348837</v>
      </c>
      <c r="N159">
        <f t="shared" si="43"/>
        <v>1.5268319687556349</v>
      </c>
      <c r="O159">
        <f t="shared" si="44"/>
        <v>5.5649331275713614</v>
      </c>
      <c r="P159">
        <v>3.5458825481635001</v>
      </c>
      <c r="Q159">
        <f t="shared" si="39"/>
        <v>0</v>
      </c>
      <c r="R159">
        <v>3.5458825481635001</v>
      </c>
      <c r="S159">
        <f t="shared" si="40"/>
        <v>0</v>
      </c>
    </row>
    <row r="160" spans="1:19" x14ac:dyDescent="0.25">
      <c r="A160">
        <v>13.39</v>
      </c>
      <c r="B160">
        <v>2.61</v>
      </c>
      <c r="C160">
        <f t="shared" si="41"/>
        <v>-6.3959426199999996</v>
      </c>
      <c r="D160">
        <f t="shared" si="42"/>
        <v>-0.38827868900000029</v>
      </c>
      <c r="E160">
        <f t="shared" si="31"/>
        <v>40.908081998332456</v>
      </c>
      <c r="F160">
        <f t="shared" si="32"/>
        <v>0.15076034033155894</v>
      </c>
      <c r="G160">
        <f t="shared" si="33"/>
        <v>2.483408215412827</v>
      </c>
      <c r="H160">
        <f t="shared" si="34"/>
        <v>-0.71992730920198167</v>
      </c>
      <c r="I160">
        <f t="shared" si="35"/>
        <v>-0.28119836470376475</v>
      </c>
      <c r="J160">
        <f t="shared" si="36"/>
        <v>2.3265479013311596</v>
      </c>
      <c r="K160">
        <f t="shared" si="30"/>
        <v>8.0345092239769947E-2</v>
      </c>
      <c r="L160">
        <f t="shared" si="37"/>
        <v>2.1673067486061477</v>
      </c>
      <c r="M160">
        <f t="shared" si="38"/>
        <v>2.4857890540561716</v>
      </c>
      <c r="N160">
        <f t="shared" si="43"/>
        <v>0.30675043068591767</v>
      </c>
      <c r="O160">
        <f t="shared" si="44"/>
        <v>4.3463453719764011</v>
      </c>
      <c r="P160">
        <v>2.3265479013311601</v>
      </c>
      <c r="Q160">
        <f t="shared" si="39"/>
        <v>0</v>
      </c>
      <c r="R160">
        <v>2.3265479013311601</v>
      </c>
      <c r="S160">
        <f t="shared" si="40"/>
        <v>0</v>
      </c>
    </row>
    <row r="161" spans="1:19" x14ac:dyDescent="0.25">
      <c r="A161">
        <v>16.489999999999998</v>
      </c>
      <c r="B161">
        <v>2</v>
      </c>
      <c r="C161">
        <f t="shared" si="41"/>
        <v>-3.2959426200000017</v>
      </c>
      <c r="D161">
        <f t="shared" si="42"/>
        <v>-0.99827868900000016</v>
      </c>
      <c r="E161">
        <f t="shared" si="31"/>
        <v>10.863237754332475</v>
      </c>
      <c r="F161">
        <f t="shared" si="32"/>
        <v>0.99656034091155909</v>
      </c>
      <c r="G161">
        <f t="shared" si="33"/>
        <v>3.2902692777128273</v>
      </c>
      <c r="H161">
        <f t="shared" si="34"/>
        <v>-0.37099130537552116</v>
      </c>
      <c r="I161">
        <f t="shared" si="35"/>
        <v>-0.72297126475931317</v>
      </c>
      <c r="J161">
        <f t="shared" si="36"/>
        <v>2.6521239052226537</v>
      </c>
      <c r="K161">
        <f t="shared" si="30"/>
        <v>0.42526558776284468</v>
      </c>
      <c r="L161">
        <f t="shared" si="37"/>
        <v>2.5141580633865876</v>
      </c>
      <c r="M161">
        <f t="shared" si="38"/>
        <v>2.7900897470587198</v>
      </c>
      <c r="N161">
        <f t="shared" si="43"/>
        <v>0.6339621787459917</v>
      </c>
      <c r="O161">
        <f t="shared" si="44"/>
        <v>4.6702856316993158</v>
      </c>
      <c r="P161">
        <v>2.6521239052226599</v>
      </c>
      <c r="Q161">
        <f t="shared" si="39"/>
        <v>6.2172489379008766E-15</v>
      </c>
      <c r="R161">
        <v>2.6521239052226599</v>
      </c>
      <c r="S161">
        <f t="shared" si="40"/>
        <v>0</v>
      </c>
    </row>
    <row r="162" spans="1:19" x14ac:dyDescent="0.25">
      <c r="A162">
        <v>21.5</v>
      </c>
      <c r="B162">
        <v>3.5</v>
      </c>
      <c r="C162">
        <f t="shared" si="41"/>
        <v>1.7140573799999999</v>
      </c>
      <c r="D162">
        <f t="shared" si="42"/>
        <v>0.50172131099999984</v>
      </c>
      <c r="E162">
        <f t="shared" si="31"/>
        <v>2.9379927019324641</v>
      </c>
      <c r="F162">
        <f t="shared" si="32"/>
        <v>0.25172427391155855</v>
      </c>
      <c r="G162">
        <f t="shared" si="33"/>
        <v>0.85997911582282482</v>
      </c>
      <c r="H162">
        <f t="shared" si="34"/>
        <v>0.1929343008085333</v>
      </c>
      <c r="I162">
        <f t="shared" si="35"/>
        <v>0.36335553865596992</v>
      </c>
      <c r="J162">
        <f t="shared" si="36"/>
        <v>3.1782967373182629</v>
      </c>
      <c r="K162">
        <f t="shared" si="30"/>
        <v>0.10349298922007474</v>
      </c>
      <c r="L162">
        <f t="shared" si="37"/>
        <v>3.0465141738391877</v>
      </c>
      <c r="M162">
        <f t="shared" si="38"/>
        <v>3.3100793007973381</v>
      </c>
      <c r="N162">
        <f t="shared" si="43"/>
        <v>1.1605667093419774</v>
      </c>
      <c r="O162">
        <f t="shared" si="44"/>
        <v>5.1960267652945484</v>
      </c>
      <c r="P162">
        <v>3.17829673731827</v>
      </c>
      <c r="Q162">
        <f t="shared" si="39"/>
        <v>7.1054273576010019E-15</v>
      </c>
      <c r="R162">
        <v>3.17829673731827</v>
      </c>
      <c r="S162">
        <f t="shared" si="40"/>
        <v>0</v>
      </c>
    </row>
    <row r="163" spans="1:19" x14ac:dyDescent="0.25">
      <c r="A163">
        <v>12.66</v>
      </c>
      <c r="B163">
        <v>2.5</v>
      </c>
      <c r="C163">
        <f t="shared" si="41"/>
        <v>-7.12594262</v>
      </c>
      <c r="D163">
        <f t="shared" si="42"/>
        <v>-0.49827868900000016</v>
      </c>
      <c r="E163">
        <f t="shared" si="31"/>
        <v>50.779058223532466</v>
      </c>
      <c r="F163">
        <f t="shared" si="32"/>
        <v>0.24828165191155888</v>
      </c>
      <c r="G163">
        <f t="shared" si="33"/>
        <v>3.5507053465828262</v>
      </c>
      <c r="H163">
        <f t="shared" si="34"/>
        <v>-0.80209611010305149</v>
      </c>
      <c r="I163">
        <f t="shared" si="35"/>
        <v>-0.3608623302875521</v>
      </c>
      <c r="J163">
        <f t="shared" si="36"/>
        <v>2.2498800036405822</v>
      </c>
      <c r="K163">
        <f t="shared" si="30"/>
        <v>6.25600125788352E-2</v>
      </c>
      <c r="L163">
        <f t="shared" si="37"/>
        <v>2.0842443539153166</v>
      </c>
      <c r="M163">
        <f t="shared" si="38"/>
        <v>2.4155156533658477</v>
      </c>
      <c r="N163">
        <f t="shared" si="43"/>
        <v>0.22954541228967473</v>
      </c>
      <c r="O163">
        <f t="shared" si="44"/>
        <v>4.27021459499149</v>
      </c>
      <c r="P163">
        <v>2.2498800036405799</v>
      </c>
      <c r="Q163">
        <f t="shared" si="39"/>
        <v>0</v>
      </c>
      <c r="R163">
        <v>2.2498800036405799</v>
      </c>
      <c r="S163">
        <f t="shared" si="40"/>
        <v>0</v>
      </c>
    </row>
    <row r="164" spans="1:19" x14ac:dyDescent="0.25">
      <c r="A164">
        <v>16.21</v>
      </c>
      <c r="B164">
        <v>2</v>
      </c>
      <c r="C164">
        <f t="shared" si="41"/>
        <v>-3.5759426199999993</v>
      </c>
      <c r="D164">
        <f t="shared" si="42"/>
        <v>-0.99827868900000016</v>
      </c>
      <c r="E164">
        <f t="shared" si="31"/>
        <v>12.787365621532459</v>
      </c>
      <c r="F164">
        <f t="shared" si="32"/>
        <v>0.99656034091155909</v>
      </c>
      <c r="G164">
        <f t="shared" si="33"/>
        <v>3.5697873106328251</v>
      </c>
      <c r="H164">
        <f t="shared" si="34"/>
        <v>-0.40250810572113671</v>
      </c>
      <c r="I164">
        <f t="shared" si="35"/>
        <v>-0.72297126475931317</v>
      </c>
      <c r="J164">
        <f t="shared" si="36"/>
        <v>2.6227170403550351</v>
      </c>
      <c r="K164">
        <f t="shared" si="30"/>
        <v>0.38777651234853439</v>
      </c>
      <c r="L164">
        <f t="shared" si="37"/>
        <v>2.4832913569530572</v>
      </c>
      <c r="M164">
        <f t="shared" si="38"/>
        <v>2.7621427237570129</v>
      </c>
      <c r="N164">
        <f t="shared" si="43"/>
        <v>0.60445051803850536</v>
      </c>
      <c r="O164">
        <f t="shared" si="44"/>
        <v>4.6409835626715648</v>
      </c>
      <c r="P164">
        <v>2.6227170403550399</v>
      </c>
      <c r="Q164">
        <f t="shared" si="39"/>
        <v>4.8849813083506888E-15</v>
      </c>
      <c r="R164">
        <v>2.6227170403550399</v>
      </c>
      <c r="S164">
        <f t="shared" si="40"/>
        <v>0</v>
      </c>
    </row>
    <row r="165" spans="1:19" x14ac:dyDescent="0.25">
      <c r="A165">
        <v>13.81</v>
      </c>
      <c r="B165">
        <v>2</v>
      </c>
      <c r="C165">
        <f t="shared" si="41"/>
        <v>-5.9759426199999996</v>
      </c>
      <c r="D165">
        <f t="shared" si="42"/>
        <v>-0.99827868900000016</v>
      </c>
      <c r="E165">
        <f t="shared" si="31"/>
        <v>35.711890197532462</v>
      </c>
      <c r="F165">
        <f t="shared" si="32"/>
        <v>0.99656034091155909</v>
      </c>
      <c r="G165">
        <f t="shared" si="33"/>
        <v>5.9656561642328256</v>
      </c>
      <c r="H165">
        <f t="shared" si="34"/>
        <v>-0.67265210868355796</v>
      </c>
      <c r="I165">
        <f t="shared" si="35"/>
        <v>-0.72297126475931317</v>
      </c>
      <c r="J165">
        <f t="shared" si="36"/>
        <v>2.3706581986325879</v>
      </c>
      <c r="K165">
        <f t="shared" si="30"/>
        <v>0.13738750021355495</v>
      </c>
      <c r="L165">
        <f t="shared" si="37"/>
        <v>2.2148886068231421</v>
      </c>
      <c r="M165">
        <f t="shared" si="38"/>
        <v>2.5264277904420336</v>
      </c>
      <c r="N165">
        <f t="shared" si="43"/>
        <v>0.35114353170137225</v>
      </c>
      <c r="O165">
        <f t="shared" si="44"/>
        <v>4.3901728655638035</v>
      </c>
      <c r="P165">
        <v>2.3706581986325901</v>
      </c>
      <c r="Q165">
        <f t="shared" si="39"/>
        <v>0</v>
      </c>
      <c r="R165">
        <v>2.3706581986325901</v>
      </c>
      <c r="S165">
        <f t="shared" si="40"/>
        <v>0</v>
      </c>
    </row>
    <row r="166" spans="1:19" x14ac:dyDescent="0.25">
      <c r="A166">
        <v>17.510000000000002</v>
      </c>
      <c r="B166">
        <v>3</v>
      </c>
      <c r="C166">
        <f t="shared" si="41"/>
        <v>-2.2759426199999986</v>
      </c>
      <c r="D166">
        <f t="shared" si="42"/>
        <v>1.7213109999998366E-3</v>
      </c>
      <c r="E166">
        <f t="shared" si="31"/>
        <v>5.1799148095324581</v>
      </c>
      <c r="F166">
        <f t="shared" si="32"/>
        <v>2.9629115587204373E-6</v>
      </c>
      <c r="G166">
        <f t="shared" si="33"/>
        <v>-3.9176050671744459E-3</v>
      </c>
      <c r="H166">
        <f t="shared" si="34"/>
        <v>-0.25618010411649178</v>
      </c>
      <c r="I166">
        <f t="shared" si="35"/>
        <v>1.2466041842089245E-3</v>
      </c>
      <c r="J166">
        <f t="shared" si="36"/>
        <v>2.7592489129546944</v>
      </c>
      <c r="K166">
        <f t="shared" si="30"/>
        <v>5.7961085913496295E-2</v>
      </c>
      <c r="L166">
        <f t="shared" si="37"/>
        <v>2.6256881627850022</v>
      </c>
      <c r="M166">
        <f t="shared" si="38"/>
        <v>2.8928096631243867</v>
      </c>
      <c r="N166">
        <f t="shared" si="43"/>
        <v>0.74139675517071257</v>
      </c>
      <c r="O166">
        <f t="shared" si="44"/>
        <v>4.7771010707386763</v>
      </c>
      <c r="P166">
        <v>2.7592489129547002</v>
      </c>
      <c r="Q166">
        <f t="shared" si="39"/>
        <v>5.773159728050814E-15</v>
      </c>
      <c r="R166">
        <v>2.7592489129547002</v>
      </c>
      <c r="S166">
        <f t="shared" si="40"/>
        <v>0</v>
      </c>
    </row>
    <row r="167" spans="1:19" x14ac:dyDescent="0.25">
      <c r="A167">
        <v>24.52</v>
      </c>
      <c r="B167">
        <v>3.48</v>
      </c>
      <c r="C167">
        <f t="shared" si="41"/>
        <v>4.7340573799999994</v>
      </c>
      <c r="D167">
        <f t="shared" si="42"/>
        <v>0.48172131099999982</v>
      </c>
      <c r="E167">
        <f t="shared" si="31"/>
        <v>22.411299277132461</v>
      </c>
      <c r="F167">
        <f t="shared" si="32"/>
        <v>0.23205542147155855</v>
      </c>
      <c r="G167">
        <f t="shared" si="33"/>
        <v>2.2804963274428243</v>
      </c>
      <c r="H167">
        <f t="shared" si="34"/>
        <v>0.53286550453624659</v>
      </c>
      <c r="I167">
        <f t="shared" si="35"/>
        <v>0.34887118127709948</v>
      </c>
      <c r="J167">
        <f t="shared" si="36"/>
        <v>3.4954707798190086</v>
      </c>
      <c r="K167">
        <f t="shared" si="30"/>
        <v>2.3934502820824294E-4</v>
      </c>
      <c r="L167">
        <f t="shared" si="37"/>
        <v>3.348961555194184</v>
      </c>
      <c r="M167">
        <f t="shared" si="38"/>
        <v>3.6419800044438331</v>
      </c>
      <c r="N167">
        <f t="shared" si="43"/>
        <v>1.4766801805319205</v>
      </c>
      <c r="O167">
        <f t="shared" si="44"/>
        <v>5.514261379106097</v>
      </c>
      <c r="P167">
        <v>3.4954707798190099</v>
      </c>
      <c r="Q167">
        <f t="shared" si="39"/>
        <v>0</v>
      </c>
      <c r="R167">
        <v>3.4954707798190099</v>
      </c>
      <c r="S167">
        <f t="shared" si="40"/>
        <v>0</v>
      </c>
    </row>
    <row r="168" spans="1:19" x14ac:dyDescent="0.25">
      <c r="A168">
        <v>20.76</v>
      </c>
      <c r="B168">
        <v>2.2400000000000002</v>
      </c>
      <c r="C168">
        <f t="shared" si="41"/>
        <v>0.97405738000000142</v>
      </c>
      <c r="D168">
        <f t="shared" si="42"/>
        <v>-0.75827868899999995</v>
      </c>
      <c r="E168">
        <f t="shared" si="31"/>
        <v>0.94878777953246718</v>
      </c>
      <c r="F168">
        <f t="shared" si="32"/>
        <v>0.57498657019155863</v>
      </c>
      <c r="G168">
        <f t="shared" si="33"/>
        <v>-0.73860695311717584</v>
      </c>
      <c r="H168">
        <f t="shared" si="34"/>
        <v>0.10963989989512027</v>
      </c>
      <c r="I168">
        <f t="shared" si="35"/>
        <v>-0.54915897621286769</v>
      </c>
      <c r="J168">
        <f t="shared" si="36"/>
        <v>3.1005785944538418</v>
      </c>
      <c r="K168">
        <f t="shared" si="30"/>
        <v>0.74059551723214945</v>
      </c>
      <c r="L168">
        <f t="shared" si="37"/>
        <v>2.9703941084887204</v>
      </c>
      <c r="M168">
        <f t="shared" si="38"/>
        <v>3.2307630804189631</v>
      </c>
      <c r="N168">
        <f t="shared" si="43"/>
        <v>1.0829569355821729</v>
      </c>
      <c r="O168">
        <f t="shared" si="44"/>
        <v>5.1182002533255107</v>
      </c>
      <c r="P168">
        <v>3.10057859445384</v>
      </c>
      <c r="Q168">
        <f t="shared" si="39"/>
        <v>0</v>
      </c>
      <c r="R168">
        <v>3.10057859445384</v>
      </c>
      <c r="S168">
        <f t="shared" si="40"/>
        <v>0</v>
      </c>
    </row>
    <row r="169" spans="1:19" x14ac:dyDescent="0.25">
      <c r="A169">
        <v>31.71</v>
      </c>
      <c r="B169">
        <v>4.5</v>
      </c>
      <c r="C169">
        <f t="shared" si="41"/>
        <v>11.924057380000001</v>
      </c>
      <c r="D169">
        <f t="shared" si="42"/>
        <v>1.5017213109999998</v>
      </c>
      <c r="E169">
        <f t="shared" si="31"/>
        <v>142.18314440153247</v>
      </c>
      <c r="F169">
        <f t="shared" si="32"/>
        <v>2.2551668959115583</v>
      </c>
      <c r="G169">
        <f t="shared" si="33"/>
        <v>17.906611081132823</v>
      </c>
      <c r="H169">
        <f t="shared" si="34"/>
        <v>1.3421719134111669</v>
      </c>
      <c r="I169">
        <f t="shared" si="35"/>
        <v>1.0875734075994921</v>
      </c>
      <c r="J169">
        <f t="shared" si="36"/>
        <v>4.2505970598125069</v>
      </c>
      <c r="K169">
        <f t="shared" si="30"/>
        <v>6.2201826574166258E-2</v>
      </c>
      <c r="L169">
        <f t="shared" si="37"/>
        <v>4.0345603280232289</v>
      </c>
      <c r="M169">
        <f t="shared" si="38"/>
        <v>4.4666337916017849</v>
      </c>
      <c r="N169">
        <f t="shared" si="43"/>
        <v>2.2252955601153919</v>
      </c>
      <c r="O169">
        <f t="shared" si="44"/>
        <v>6.2758985595096224</v>
      </c>
      <c r="P169">
        <v>4.2505970598125096</v>
      </c>
      <c r="Q169">
        <f t="shared" si="39"/>
        <v>0</v>
      </c>
      <c r="R169">
        <v>4.2505970598125096</v>
      </c>
      <c r="S169">
        <f t="shared" si="40"/>
        <v>0</v>
      </c>
    </row>
    <row r="170" spans="1:19" x14ac:dyDescent="0.25">
      <c r="A170">
        <v>10.59</v>
      </c>
      <c r="B170">
        <v>1.61</v>
      </c>
      <c r="C170">
        <f t="shared" si="41"/>
        <v>-9.1959426200000003</v>
      </c>
      <c r="D170">
        <f t="shared" si="42"/>
        <v>-1.3882786890000001</v>
      </c>
      <c r="E170">
        <f t="shared" si="31"/>
        <v>84.565360670332467</v>
      </c>
      <c r="F170">
        <f t="shared" si="32"/>
        <v>1.9273177183315588</v>
      </c>
      <c r="G170">
        <f t="shared" si="33"/>
        <v>12.766531164612827</v>
      </c>
      <c r="H170">
        <f t="shared" si="34"/>
        <v>-1.0350953126581399</v>
      </c>
      <c r="I170">
        <f t="shared" si="35"/>
        <v>-1.0054162336472867</v>
      </c>
      <c r="J170">
        <f t="shared" si="36"/>
        <v>2.0324792526549711</v>
      </c>
      <c r="K170">
        <f t="shared" si="30"/>
        <v>0.17848871892390281</v>
      </c>
      <c r="L170">
        <f t="shared" si="37"/>
        <v>1.8466143591076709</v>
      </c>
      <c r="M170">
        <f t="shared" si="38"/>
        <v>2.2183441462022713</v>
      </c>
      <c r="N170">
        <f t="shared" si="43"/>
        <v>1.0307288505573275E-2</v>
      </c>
      <c r="O170">
        <f t="shared" si="44"/>
        <v>4.0546512168043689</v>
      </c>
      <c r="P170">
        <v>2.0324792526549702</v>
      </c>
      <c r="Q170">
        <f t="shared" si="39"/>
        <v>0</v>
      </c>
      <c r="R170">
        <v>2.0324792526549702</v>
      </c>
      <c r="S170">
        <f t="shared" si="40"/>
        <v>0</v>
      </c>
    </row>
    <row r="171" spans="1:19" x14ac:dyDescent="0.25">
      <c r="A171">
        <v>10.63</v>
      </c>
      <c r="B171">
        <v>2</v>
      </c>
      <c r="C171">
        <f t="shared" si="41"/>
        <v>-9.1559426199999994</v>
      </c>
      <c r="D171">
        <f t="shared" si="42"/>
        <v>-0.99827868900000016</v>
      </c>
      <c r="E171">
        <f t="shared" si="31"/>
        <v>83.831285260732457</v>
      </c>
      <c r="F171">
        <f t="shared" si="32"/>
        <v>0.99656034091155909</v>
      </c>
      <c r="G171">
        <f t="shared" si="33"/>
        <v>9.1401823952528254</v>
      </c>
      <c r="H171">
        <f t="shared" si="34"/>
        <v>-1.0305929126087661</v>
      </c>
      <c r="I171">
        <f t="shared" si="35"/>
        <v>-0.72297126475931317</v>
      </c>
      <c r="J171">
        <f t="shared" si="36"/>
        <v>2.0366802333503453</v>
      </c>
      <c r="K171">
        <f t="shared" si="30"/>
        <v>1.3454395186357846E-3</v>
      </c>
      <c r="L171">
        <f t="shared" si="37"/>
        <v>1.8512314081381194</v>
      </c>
      <c r="M171">
        <f t="shared" si="38"/>
        <v>2.222129058562571</v>
      </c>
      <c r="N171">
        <f t="shared" si="43"/>
        <v>1.4548172079868582E-2</v>
      </c>
      <c r="O171">
        <f t="shared" si="44"/>
        <v>4.0588122946208216</v>
      </c>
      <c r="P171">
        <v>2.03668023335034</v>
      </c>
      <c r="Q171">
        <f t="shared" si="39"/>
        <v>-5.3290705182007514E-15</v>
      </c>
      <c r="R171">
        <v>2.03668023335034</v>
      </c>
      <c r="S171">
        <f t="shared" si="40"/>
        <v>0</v>
      </c>
    </row>
    <row r="172" spans="1:19" x14ac:dyDescent="0.25">
      <c r="A172">
        <v>50.81</v>
      </c>
      <c r="B172">
        <v>10</v>
      </c>
      <c r="C172">
        <f t="shared" si="41"/>
        <v>31.024057380000002</v>
      </c>
      <c r="D172">
        <f t="shared" si="42"/>
        <v>7.0017213109999998</v>
      </c>
      <c r="E172">
        <f t="shared" si="31"/>
        <v>962.49213631753264</v>
      </c>
      <c r="F172">
        <f t="shared" si="32"/>
        <v>49.024101316911555</v>
      </c>
      <c r="G172">
        <f t="shared" si="33"/>
        <v>217.22180371123284</v>
      </c>
      <c r="H172">
        <f t="shared" si="34"/>
        <v>3.4920679369871026</v>
      </c>
      <c r="I172">
        <f t="shared" si="35"/>
        <v>5.0707716867888637</v>
      </c>
      <c r="J172">
        <f t="shared" si="36"/>
        <v>6.2565653418536495</v>
      </c>
      <c r="K172">
        <f t="shared" si="30"/>
        <v>14.013303039811284</v>
      </c>
      <c r="L172">
        <f t="shared" si="37"/>
        <v>5.7882574532837365</v>
      </c>
      <c r="M172">
        <f t="shared" si="38"/>
        <v>6.7248732304235626</v>
      </c>
      <c r="N172">
        <f t="shared" si="43"/>
        <v>4.1872216881897106</v>
      </c>
      <c r="O172">
        <f t="shared" si="44"/>
        <v>8.3259089955175885</v>
      </c>
      <c r="P172">
        <v>6.2565653418536602</v>
      </c>
      <c r="Q172">
        <f t="shared" si="39"/>
        <v>1.0658141036401503E-14</v>
      </c>
      <c r="R172">
        <v>6.25656534185367</v>
      </c>
      <c r="S172">
        <f t="shared" si="40"/>
        <v>-9.7699626167013776E-15</v>
      </c>
    </row>
    <row r="173" spans="1:19" x14ac:dyDescent="0.25">
      <c r="A173">
        <v>15.81</v>
      </c>
      <c r="B173">
        <v>3.16</v>
      </c>
      <c r="C173">
        <f t="shared" si="41"/>
        <v>-3.9759426199999996</v>
      </c>
      <c r="D173">
        <f t="shared" si="42"/>
        <v>0.16172131099999998</v>
      </c>
      <c r="E173">
        <f t="shared" si="31"/>
        <v>15.808119717532461</v>
      </c>
      <c r="F173">
        <f t="shared" si="32"/>
        <v>2.6153782431558713E-2</v>
      </c>
      <c r="G173">
        <f t="shared" si="33"/>
        <v>-0.64299465296717473</v>
      </c>
      <c r="H173">
        <f t="shared" si="34"/>
        <v>-0.4475321062148736</v>
      </c>
      <c r="I173">
        <f t="shared" si="35"/>
        <v>0.11712146321517256</v>
      </c>
      <c r="J173">
        <f t="shared" si="36"/>
        <v>2.5807072334012942</v>
      </c>
      <c r="K173">
        <f t="shared" si="30"/>
        <v>0.33558010943358285</v>
      </c>
      <c r="L173">
        <f t="shared" si="37"/>
        <v>2.4390200342905994</v>
      </c>
      <c r="M173">
        <f t="shared" si="38"/>
        <v>2.7223944325119889</v>
      </c>
      <c r="N173">
        <f t="shared" si="43"/>
        <v>0.56227619949043595</v>
      </c>
      <c r="O173">
        <f t="shared" si="44"/>
        <v>4.5991382673121528</v>
      </c>
      <c r="P173">
        <v>2.5807072334012999</v>
      </c>
      <c r="Q173">
        <f t="shared" si="39"/>
        <v>5.773159728050814E-15</v>
      </c>
      <c r="R173">
        <v>2.5807072334012999</v>
      </c>
      <c r="S173">
        <f t="shared" si="40"/>
        <v>0</v>
      </c>
    </row>
    <row r="174" spans="1:19" x14ac:dyDescent="0.25">
      <c r="A174">
        <v>7.25</v>
      </c>
      <c r="B174">
        <v>5.15</v>
      </c>
      <c r="C174">
        <f t="shared" si="41"/>
        <v>-12.53594262</v>
      </c>
      <c r="D174">
        <f t="shared" si="42"/>
        <v>2.1517213110000002</v>
      </c>
      <c r="E174">
        <f t="shared" si="31"/>
        <v>157.14985737193246</v>
      </c>
      <c r="F174">
        <f t="shared" si="32"/>
        <v>4.6299046002115594</v>
      </c>
      <c r="G174">
        <f t="shared" si="33"/>
        <v>-26.973854888927178</v>
      </c>
      <c r="H174">
        <f t="shared" si="34"/>
        <v>-1.4110457167808428</v>
      </c>
      <c r="I174">
        <f t="shared" si="35"/>
        <v>1.5583150224127815</v>
      </c>
      <c r="J174">
        <f t="shared" si="36"/>
        <v>1.6816973645912321</v>
      </c>
      <c r="K174">
        <f t="shared" si="30"/>
        <v>12.029123170783407</v>
      </c>
      <c r="L174">
        <f t="shared" si="37"/>
        <v>1.4584895451456041</v>
      </c>
      <c r="M174">
        <f t="shared" si="38"/>
        <v>1.90490518403686</v>
      </c>
      <c r="N174">
        <f t="shared" si="43"/>
        <v>-0.34441626787423951</v>
      </c>
      <c r="O174">
        <f t="shared" si="44"/>
        <v>3.7078109970567037</v>
      </c>
      <c r="P174">
        <v>1.6816973645912301</v>
      </c>
      <c r="Q174">
        <f t="shared" si="39"/>
        <v>-1.9984014443252818E-15</v>
      </c>
      <c r="R174">
        <v>1.6816973645912301</v>
      </c>
      <c r="S174">
        <f t="shared" si="40"/>
        <v>0</v>
      </c>
    </row>
    <row r="175" spans="1:19" x14ac:dyDescent="0.25">
      <c r="A175">
        <v>31.85</v>
      </c>
      <c r="B175">
        <v>3.18</v>
      </c>
      <c r="C175">
        <f t="shared" si="41"/>
        <v>12.064057380000001</v>
      </c>
      <c r="D175">
        <f t="shared" si="42"/>
        <v>0.181721311</v>
      </c>
      <c r="E175">
        <f t="shared" si="31"/>
        <v>145.5414804679325</v>
      </c>
      <c r="F175">
        <f t="shared" si="32"/>
        <v>3.3022634871558723E-2</v>
      </c>
      <c r="G175">
        <f t="shared" si="33"/>
        <v>2.1922963230728252</v>
      </c>
      <c r="H175">
        <f t="shared" si="34"/>
        <v>1.3579303135839749</v>
      </c>
      <c r="I175">
        <f t="shared" si="35"/>
        <v>0.13160582059404302</v>
      </c>
      <c r="J175">
        <f t="shared" si="36"/>
        <v>4.2653004922463165</v>
      </c>
      <c r="K175">
        <f t="shared" si="30"/>
        <v>1.1778771584700964</v>
      </c>
      <c r="L175">
        <f t="shared" si="37"/>
        <v>4.0476341020207309</v>
      </c>
      <c r="M175">
        <f t="shared" si="38"/>
        <v>4.482966882471902</v>
      </c>
      <c r="N175">
        <f t="shared" si="43"/>
        <v>2.2398167321645452</v>
      </c>
      <c r="O175">
        <f t="shared" si="44"/>
        <v>6.2907842523280877</v>
      </c>
      <c r="P175">
        <v>4.26530049224632</v>
      </c>
      <c r="Q175">
        <f t="shared" si="39"/>
        <v>0</v>
      </c>
      <c r="R175">
        <v>4.26530049224632</v>
      </c>
      <c r="S175">
        <f t="shared" si="40"/>
        <v>0</v>
      </c>
    </row>
    <row r="176" spans="1:19" x14ac:dyDescent="0.25">
      <c r="A176">
        <v>16.82</v>
      </c>
      <c r="B176">
        <v>4</v>
      </c>
      <c r="C176">
        <f t="shared" si="41"/>
        <v>-2.9659426199999999</v>
      </c>
      <c r="D176">
        <f t="shared" si="42"/>
        <v>1.0017213109999998</v>
      </c>
      <c r="E176">
        <f t="shared" si="31"/>
        <v>8.7968156251324636</v>
      </c>
      <c r="F176">
        <f t="shared" si="32"/>
        <v>1.0034455849115584</v>
      </c>
      <c r="G176">
        <f t="shared" si="33"/>
        <v>-2.9710479296571743</v>
      </c>
      <c r="H176">
        <f t="shared" si="34"/>
        <v>-0.33384650496818807</v>
      </c>
      <c r="I176">
        <f t="shared" si="35"/>
        <v>0.72546447312773099</v>
      </c>
      <c r="J176">
        <f t="shared" si="36"/>
        <v>2.6867819959594907</v>
      </c>
      <c r="K176">
        <f t="shared" si="30"/>
        <v>1.724541526136139</v>
      </c>
      <c r="L176">
        <f t="shared" si="37"/>
        <v>2.5504013562024794</v>
      </c>
      <c r="M176">
        <f t="shared" si="38"/>
        <v>2.8231626357165021</v>
      </c>
      <c r="N176">
        <f t="shared" si="43"/>
        <v>0.66873282130823908</v>
      </c>
      <c r="O176">
        <f t="shared" si="44"/>
        <v>4.704831170610742</v>
      </c>
      <c r="P176">
        <v>2.6867819959594899</v>
      </c>
      <c r="Q176">
        <f t="shared" si="39"/>
        <v>0</v>
      </c>
      <c r="R176">
        <v>2.6867819959594899</v>
      </c>
      <c r="S176">
        <f t="shared" si="40"/>
        <v>0</v>
      </c>
    </row>
    <row r="177" spans="1:19" x14ac:dyDescent="0.25">
      <c r="A177">
        <v>32.9</v>
      </c>
      <c r="B177">
        <v>3.11</v>
      </c>
      <c r="C177">
        <f t="shared" si="41"/>
        <v>13.114057379999998</v>
      </c>
      <c r="D177">
        <f t="shared" si="42"/>
        <v>0.11172131099999971</v>
      </c>
      <c r="E177">
        <f t="shared" si="31"/>
        <v>171.97850096593243</v>
      </c>
      <c r="F177">
        <f t="shared" si="32"/>
        <v>1.2481651331558657E-2</v>
      </c>
      <c r="G177">
        <f t="shared" si="33"/>
        <v>1.4651196830228213</v>
      </c>
      <c r="H177">
        <f t="shared" si="34"/>
        <v>1.4761183148800339</v>
      </c>
      <c r="I177">
        <f t="shared" si="35"/>
        <v>8.0910569767996265E-2</v>
      </c>
      <c r="J177">
        <f t="shared" si="36"/>
        <v>4.3755762354998868</v>
      </c>
      <c r="K177">
        <f t="shared" si="30"/>
        <v>1.6016832078620653</v>
      </c>
      <c r="L177">
        <f t="shared" si="37"/>
        <v>4.1454837887165006</v>
      </c>
      <c r="M177">
        <f t="shared" si="38"/>
        <v>4.6056686822832731</v>
      </c>
      <c r="N177">
        <f t="shared" si="43"/>
        <v>2.3486582831807965</v>
      </c>
      <c r="O177">
        <f t="shared" si="44"/>
        <v>6.4024941878189772</v>
      </c>
      <c r="P177">
        <v>4.3755762354998904</v>
      </c>
      <c r="Q177">
        <f t="shared" si="39"/>
        <v>0</v>
      </c>
      <c r="R177">
        <v>4.3755762354998904</v>
      </c>
      <c r="S177">
        <f t="shared" si="40"/>
        <v>0</v>
      </c>
    </row>
    <row r="178" spans="1:19" x14ac:dyDescent="0.25">
      <c r="A178">
        <v>17.89</v>
      </c>
      <c r="B178">
        <v>2</v>
      </c>
      <c r="C178">
        <f t="shared" si="41"/>
        <v>-1.8959426199999996</v>
      </c>
      <c r="D178">
        <f t="shared" si="42"/>
        <v>-0.99827868900000016</v>
      </c>
      <c r="E178">
        <f t="shared" si="31"/>
        <v>3.5945984183324629</v>
      </c>
      <c r="F178">
        <f t="shared" si="32"/>
        <v>0.99656034091155909</v>
      </c>
      <c r="G178">
        <f t="shared" si="33"/>
        <v>1.8926791131128251</v>
      </c>
      <c r="H178">
        <f t="shared" si="34"/>
        <v>-0.2134073036474419</v>
      </c>
      <c r="I178">
        <f t="shared" si="35"/>
        <v>-0.72297126475931317</v>
      </c>
      <c r="J178">
        <f t="shared" si="36"/>
        <v>2.7991582295607484</v>
      </c>
      <c r="K178">
        <f t="shared" si="30"/>
        <v>0.63865387587466993</v>
      </c>
      <c r="L178">
        <f t="shared" si="37"/>
        <v>2.6668524027115326</v>
      </c>
      <c r="M178">
        <f t="shared" si="38"/>
        <v>2.9314640564099643</v>
      </c>
      <c r="N178">
        <f t="shared" si="43"/>
        <v>0.78139243190017993</v>
      </c>
      <c r="O178">
        <f t="shared" si="44"/>
        <v>4.816924027221317</v>
      </c>
      <c r="P178">
        <v>2.7991582295607502</v>
      </c>
      <c r="Q178">
        <f t="shared" si="39"/>
        <v>0</v>
      </c>
      <c r="R178">
        <v>2.7991582295607502</v>
      </c>
      <c r="S178">
        <f t="shared" si="40"/>
        <v>0</v>
      </c>
    </row>
    <row r="179" spans="1:19" x14ac:dyDescent="0.25">
      <c r="A179">
        <v>14.48</v>
      </c>
      <c r="B179">
        <v>2</v>
      </c>
      <c r="C179">
        <f t="shared" si="41"/>
        <v>-5.3059426199999997</v>
      </c>
      <c r="D179">
        <f t="shared" si="42"/>
        <v>-0.99827868900000016</v>
      </c>
      <c r="E179">
        <f t="shared" si="31"/>
        <v>28.153027086732461</v>
      </c>
      <c r="F179">
        <f t="shared" si="32"/>
        <v>0.99656034091155909</v>
      </c>
      <c r="G179">
        <f t="shared" si="33"/>
        <v>5.296809442602826</v>
      </c>
      <c r="H179">
        <f t="shared" si="34"/>
        <v>-0.5972369078565487</v>
      </c>
      <c r="I179">
        <f t="shared" si="35"/>
        <v>-0.72297126475931317</v>
      </c>
      <c r="J179">
        <f t="shared" si="36"/>
        <v>2.4410246252801047</v>
      </c>
      <c r="K179">
        <f t="shared" si="30"/>
        <v>0.19450272010345673</v>
      </c>
      <c r="L179">
        <f t="shared" si="37"/>
        <v>2.2904479199569585</v>
      </c>
      <c r="M179">
        <f t="shared" si="38"/>
        <v>2.5916013306032508</v>
      </c>
      <c r="N179">
        <f t="shared" si="43"/>
        <v>0.42192142161369706</v>
      </c>
      <c r="O179">
        <f t="shared" si="44"/>
        <v>4.4601278289465123</v>
      </c>
      <c r="P179">
        <v>2.44102462528011</v>
      </c>
      <c r="Q179">
        <f t="shared" si="39"/>
        <v>5.3290705182007514E-15</v>
      </c>
      <c r="R179">
        <v>2.44102462528011</v>
      </c>
      <c r="S179">
        <f t="shared" si="40"/>
        <v>0</v>
      </c>
    </row>
    <row r="180" spans="1:19" x14ac:dyDescent="0.25">
      <c r="A180">
        <v>9.6</v>
      </c>
      <c r="B180">
        <v>4</v>
      </c>
      <c r="C180">
        <f t="shared" si="41"/>
        <v>-10.185942620000001</v>
      </c>
      <c r="D180">
        <f t="shared" si="42"/>
        <v>1.0017213109999998</v>
      </c>
      <c r="E180">
        <f t="shared" si="31"/>
        <v>103.75342705793247</v>
      </c>
      <c r="F180">
        <f t="shared" si="32"/>
        <v>1.0034455849115584</v>
      </c>
      <c r="G180">
        <f t="shared" si="33"/>
        <v>-10.203475795077173</v>
      </c>
      <c r="H180">
        <f t="shared" si="34"/>
        <v>-1.1465297138801387</v>
      </c>
      <c r="I180">
        <f t="shared" si="35"/>
        <v>0.72546447312773099</v>
      </c>
      <c r="J180">
        <f t="shared" si="36"/>
        <v>1.9285049804444618</v>
      </c>
      <c r="K180">
        <f t="shared" si="30"/>
        <v>4.2910916160433992</v>
      </c>
      <c r="L180">
        <f t="shared" si="37"/>
        <v>1.7320767836399593</v>
      </c>
      <c r="M180">
        <f t="shared" si="38"/>
        <v>2.1249331772489644</v>
      </c>
      <c r="N180">
        <f t="shared" si="43"/>
        <v>-9.4709729681507149E-2</v>
      </c>
      <c r="O180">
        <f t="shared" si="44"/>
        <v>3.9517196905704308</v>
      </c>
      <c r="P180">
        <v>1.9285049804444601</v>
      </c>
      <c r="Q180">
        <f t="shared" si="39"/>
        <v>-1.7763568394002505E-15</v>
      </c>
      <c r="R180">
        <v>1.9285049804444601</v>
      </c>
      <c r="S180">
        <f t="shared" si="40"/>
        <v>0</v>
      </c>
    </row>
    <row r="181" spans="1:19" x14ac:dyDescent="0.25">
      <c r="A181">
        <v>34.630000000000003</v>
      </c>
      <c r="B181">
        <v>3.55</v>
      </c>
      <c r="C181">
        <f t="shared" si="41"/>
        <v>14.844057380000002</v>
      </c>
      <c r="D181">
        <f t="shared" si="42"/>
        <v>0.55172131099999966</v>
      </c>
      <c r="E181">
        <f t="shared" si="31"/>
        <v>220.34603950073253</v>
      </c>
      <c r="F181">
        <f t="shared" si="32"/>
        <v>0.30439640501155835</v>
      </c>
      <c r="G181">
        <f t="shared" si="33"/>
        <v>8.1897827982528213</v>
      </c>
      <c r="H181">
        <f t="shared" si="34"/>
        <v>1.6708471170154464</v>
      </c>
      <c r="I181">
        <f t="shared" si="35"/>
        <v>0.39956643210314591</v>
      </c>
      <c r="J181">
        <f t="shared" si="36"/>
        <v>4.5572686505748177</v>
      </c>
      <c r="K181">
        <f t="shared" si="30"/>
        <v>1.0145901344308146</v>
      </c>
      <c r="L181">
        <f t="shared" si="37"/>
        <v>4.3060280112846527</v>
      </c>
      <c r="M181">
        <f t="shared" si="38"/>
        <v>4.8085092898649826</v>
      </c>
      <c r="N181">
        <f t="shared" si="43"/>
        <v>2.527729412067317</v>
      </c>
      <c r="O181">
        <f t="shared" si="44"/>
        <v>6.5868078890823183</v>
      </c>
      <c r="P181">
        <v>4.5572686505748301</v>
      </c>
      <c r="Q181">
        <f t="shared" si="39"/>
        <v>1.2434497875801753E-14</v>
      </c>
      <c r="R181">
        <v>4.5572686505748301</v>
      </c>
      <c r="S181">
        <f t="shared" si="40"/>
        <v>0</v>
      </c>
    </row>
    <row r="182" spans="1:19" x14ac:dyDescent="0.25">
      <c r="A182">
        <v>34.65</v>
      </c>
      <c r="B182">
        <v>3.68</v>
      </c>
      <c r="C182">
        <f t="shared" si="41"/>
        <v>14.864057379999998</v>
      </c>
      <c r="D182">
        <f t="shared" si="42"/>
        <v>0.681721311</v>
      </c>
      <c r="E182">
        <f t="shared" si="31"/>
        <v>220.94020179593241</v>
      </c>
      <c r="F182">
        <f t="shared" si="32"/>
        <v>0.46474394587155871</v>
      </c>
      <c r="G182">
        <f t="shared" si="33"/>
        <v>10.133144683872825</v>
      </c>
      <c r="H182">
        <f t="shared" si="34"/>
        <v>1.6730983170401328</v>
      </c>
      <c r="I182">
        <f t="shared" si="35"/>
        <v>0.49371475506580403</v>
      </c>
      <c r="J182">
        <f t="shared" si="36"/>
        <v>4.5593691409225041</v>
      </c>
      <c r="K182">
        <f t="shared" si="30"/>
        <v>0.77329008600678262</v>
      </c>
      <c r="L182">
        <f t="shared" si="37"/>
        <v>4.3078797675718725</v>
      </c>
      <c r="M182">
        <f t="shared" si="38"/>
        <v>4.8108585142731357</v>
      </c>
      <c r="N182">
        <f t="shared" si="43"/>
        <v>2.5297977227478587</v>
      </c>
      <c r="O182">
        <f t="shared" si="44"/>
        <v>6.5889405590971499</v>
      </c>
      <c r="P182">
        <v>4.5593691409225103</v>
      </c>
      <c r="Q182">
        <f t="shared" si="39"/>
        <v>0</v>
      </c>
      <c r="R182">
        <v>4.5593691409225103</v>
      </c>
      <c r="S182">
        <f t="shared" si="40"/>
        <v>0</v>
      </c>
    </row>
    <row r="183" spans="1:19" x14ac:dyDescent="0.25">
      <c r="A183">
        <v>23.33</v>
      </c>
      <c r="B183">
        <v>5.65</v>
      </c>
      <c r="C183">
        <f t="shared" si="41"/>
        <v>3.5440573799999981</v>
      </c>
      <c r="D183">
        <f t="shared" si="42"/>
        <v>2.6517213110000002</v>
      </c>
      <c r="E183">
        <f t="shared" si="31"/>
        <v>12.560342712732451</v>
      </c>
      <c r="F183">
        <f t="shared" si="32"/>
        <v>7.0316259112115596</v>
      </c>
      <c r="G183">
        <f t="shared" si="33"/>
        <v>9.3978524819528211</v>
      </c>
      <c r="H183">
        <f t="shared" si="34"/>
        <v>0.39891910306737927</v>
      </c>
      <c r="I183">
        <f t="shared" si="35"/>
        <v>1.9204239568845427</v>
      </c>
      <c r="J183">
        <f t="shared" si="36"/>
        <v>3.3704916041316286</v>
      </c>
      <c r="K183">
        <f t="shared" si="30"/>
        <v>5.1961585268343971</v>
      </c>
      <c r="L183">
        <f t="shared" si="37"/>
        <v>3.2312373673745127</v>
      </c>
      <c r="M183">
        <f t="shared" si="38"/>
        <v>3.5097458408887445</v>
      </c>
      <c r="N183">
        <f t="shared" si="43"/>
        <v>1.3522374461241533</v>
      </c>
      <c r="O183">
        <f t="shared" si="44"/>
        <v>5.3887457621391039</v>
      </c>
      <c r="P183">
        <v>3.37049160413163</v>
      </c>
      <c r="Q183">
        <f t="shared" si="39"/>
        <v>0</v>
      </c>
      <c r="R183">
        <v>3.37049160413163</v>
      </c>
      <c r="S183">
        <f t="shared" si="40"/>
        <v>0</v>
      </c>
    </row>
    <row r="184" spans="1:19" x14ac:dyDescent="0.25">
      <c r="A184">
        <v>45.35</v>
      </c>
      <c r="B184">
        <v>3.5</v>
      </c>
      <c r="C184">
        <f t="shared" si="41"/>
        <v>25.564057380000001</v>
      </c>
      <c r="D184">
        <f t="shared" si="42"/>
        <v>0.50172131099999984</v>
      </c>
      <c r="E184">
        <f t="shared" si="31"/>
        <v>653.5210297279325</v>
      </c>
      <c r="F184">
        <f t="shared" si="32"/>
        <v>0.25172427391155855</v>
      </c>
      <c r="G184">
        <f t="shared" si="33"/>
        <v>12.826032383172821</v>
      </c>
      <c r="H184">
        <f t="shared" si="34"/>
        <v>2.8774903302475945</v>
      </c>
      <c r="I184">
        <f t="shared" si="35"/>
        <v>0.36335553865596992</v>
      </c>
      <c r="J184">
        <f t="shared" si="36"/>
        <v>5.683131476935082</v>
      </c>
      <c r="K184">
        <f t="shared" si="30"/>
        <v>4.7660630455847528</v>
      </c>
      <c r="L184">
        <f t="shared" si="37"/>
        <v>5.2903377582389304</v>
      </c>
      <c r="M184">
        <f t="shared" si="38"/>
        <v>6.0759251956312337</v>
      </c>
      <c r="N184">
        <f t="shared" si="43"/>
        <v>3.6302654682442208</v>
      </c>
      <c r="O184">
        <f t="shared" si="44"/>
        <v>7.7359974856259432</v>
      </c>
      <c r="P184">
        <v>5.68313147693509</v>
      </c>
      <c r="Q184">
        <f t="shared" si="39"/>
        <v>7.9936057773011271E-15</v>
      </c>
      <c r="R184">
        <v>5.6831314769350998</v>
      </c>
      <c r="S184">
        <f t="shared" si="40"/>
        <v>-9.7699626167013776E-15</v>
      </c>
    </row>
    <row r="185" spans="1:19" x14ac:dyDescent="0.25">
      <c r="A185">
        <v>23.17</v>
      </c>
      <c r="B185">
        <v>6.5</v>
      </c>
      <c r="C185">
        <f t="shared" si="41"/>
        <v>3.3840573800000016</v>
      </c>
      <c r="D185">
        <f t="shared" si="42"/>
        <v>3.5017213109999998</v>
      </c>
      <c r="E185">
        <f t="shared" si="31"/>
        <v>11.451844351132475</v>
      </c>
      <c r="F185">
        <f t="shared" si="32"/>
        <v>12.262052139911557</v>
      </c>
      <c r="G185">
        <f t="shared" si="33"/>
        <v>11.85002584519283</v>
      </c>
      <c r="H185">
        <f t="shared" si="34"/>
        <v>0.3809095028698849</v>
      </c>
      <c r="I185">
        <f t="shared" si="35"/>
        <v>2.5360091454865361</v>
      </c>
      <c r="J185">
        <f t="shared" si="36"/>
        <v>3.3536876813501322</v>
      </c>
      <c r="K185">
        <f t="shared" si="30"/>
        <v>9.8992812064879079</v>
      </c>
      <c r="L185">
        <f t="shared" si="37"/>
        <v>3.2152736273276168</v>
      </c>
      <c r="M185">
        <f t="shared" si="38"/>
        <v>3.4921017353726476</v>
      </c>
      <c r="N185">
        <f t="shared" si="43"/>
        <v>1.3354938963833427</v>
      </c>
      <c r="O185">
        <f t="shared" si="44"/>
        <v>5.3718814663169212</v>
      </c>
      <c r="P185">
        <v>3.3536876813501402</v>
      </c>
      <c r="Q185">
        <f t="shared" si="39"/>
        <v>7.9936057773011271E-15</v>
      </c>
      <c r="R185">
        <v>3.3536876813501402</v>
      </c>
      <c r="S185">
        <f t="shared" si="40"/>
        <v>0</v>
      </c>
    </row>
    <row r="186" spans="1:19" x14ac:dyDescent="0.25">
      <c r="A186">
        <v>40.549999999999997</v>
      </c>
      <c r="B186">
        <v>3</v>
      </c>
      <c r="C186">
        <f t="shared" si="41"/>
        <v>20.764057379999997</v>
      </c>
      <c r="D186">
        <f t="shared" si="42"/>
        <v>1.7213109999998366E-3</v>
      </c>
      <c r="E186">
        <f t="shared" si="31"/>
        <v>431.14607887993236</v>
      </c>
      <c r="F186">
        <f t="shared" si="32"/>
        <v>2.9629115587204373E-6</v>
      </c>
      <c r="G186">
        <f t="shared" si="33"/>
        <v>3.574140037282178E-2</v>
      </c>
      <c r="H186">
        <f t="shared" si="34"/>
        <v>2.3372023243227513</v>
      </c>
      <c r="I186">
        <f t="shared" si="35"/>
        <v>1.2466041842089245E-3</v>
      </c>
      <c r="J186">
        <f t="shared" si="36"/>
        <v>5.1790137934901868</v>
      </c>
      <c r="K186">
        <f t="shared" si="30"/>
        <v>4.7481011122204944</v>
      </c>
      <c r="L186">
        <f t="shared" si="37"/>
        <v>4.8511626579793941</v>
      </c>
      <c r="M186">
        <f t="shared" si="38"/>
        <v>5.5068649290009795</v>
      </c>
      <c r="N186">
        <f t="shared" si="43"/>
        <v>3.1380895251714747</v>
      </c>
      <c r="O186">
        <f t="shared" si="44"/>
        <v>7.2199380618088984</v>
      </c>
      <c r="P186">
        <v>5.1790137934902001</v>
      </c>
      <c r="Q186">
        <f t="shared" si="39"/>
        <v>1.3322676295501878E-14</v>
      </c>
      <c r="R186">
        <v>5.1790137934902001</v>
      </c>
      <c r="S186">
        <f t="shared" si="40"/>
        <v>0</v>
      </c>
    </row>
    <row r="187" spans="1:19" x14ac:dyDescent="0.25">
      <c r="A187">
        <v>20.69</v>
      </c>
      <c r="B187">
        <v>5</v>
      </c>
      <c r="C187">
        <f t="shared" si="41"/>
        <v>0.90405738000000113</v>
      </c>
      <c r="D187">
        <f t="shared" si="42"/>
        <v>2.0017213109999998</v>
      </c>
      <c r="E187">
        <f t="shared" si="31"/>
        <v>0.8173197463324664</v>
      </c>
      <c r="F187">
        <f t="shared" si="32"/>
        <v>4.0068882069115581</v>
      </c>
      <c r="G187">
        <f t="shared" si="33"/>
        <v>1.8096709239128272</v>
      </c>
      <c r="H187">
        <f t="shared" si="34"/>
        <v>0.10176069980871628</v>
      </c>
      <c r="I187">
        <f t="shared" si="35"/>
        <v>1.449682342071253</v>
      </c>
      <c r="J187">
        <f t="shared" si="36"/>
        <v>3.093226878236937</v>
      </c>
      <c r="K187">
        <f t="shared" si="30"/>
        <v>3.6357837378780569</v>
      </c>
      <c r="L187">
        <f t="shared" si="37"/>
        <v>2.9631487020671856</v>
      </c>
      <c r="M187">
        <f t="shared" si="38"/>
        <v>3.2233050544066884</v>
      </c>
      <c r="N187">
        <f t="shared" si="43"/>
        <v>1.075612381765072</v>
      </c>
      <c r="O187">
        <f t="shared" si="44"/>
        <v>5.1108413747088015</v>
      </c>
      <c r="P187">
        <v>3.0932268782369401</v>
      </c>
      <c r="Q187">
        <f t="shared" si="39"/>
        <v>0</v>
      </c>
      <c r="R187">
        <v>3.0932268782369401</v>
      </c>
      <c r="S187">
        <f t="shared" si="40"/>
        <v>0</v>
      </c>
    </row>
    <row r="188" spans="1:19" x14ac:dyDescent="0.25">
      <c r="A188">
        <v>20.9</v>
      </c>
      <c r="B188">
        <v>3.5</v>
      </c>
      <c r="C188">
        <f t="shared" si="41"/>
        <v>1.1140573799999984</v>
      </c>
      <c r="D188">
        <f t="shared" si="42"/>
        <v>0.50172131099999984</v>
      </c>
      <c r="E188">
        <f t="shared" si="31"/>
        <v>1.2411238459324609</v>
      </c>
      <c r="F188">
        <f t="shared" si="32"/>
        <v>0.25172427391155855</v>
      </c>
      <c r="G188">
        <f t="shared" si="33"/>
        <v>0.55894632922282417</v>
      </c>
      <c r="H188">
        <f t="shared" si="34"/>
        <v>0.12539830006792782</v>
      </c>
      <c r="I188">
        <f t="shared" si="35"/>
        <v>0.36335553865596992</v>
      </c>
      <c r="J188">
        <f t="shared" si="36"/>
        <v>3.1152820268876509</v>
      </c>
      <c r="K188">
        <f t="shared" si="30"/>
        <v>0.14800791883567418</v>
      </c>
      <c r="L188">
        <f t="shared" si="37"/>
        <v>2.9848614580136008</v>
      </c>
      <c r="M188">
        <f t="shared" si="38"/>
        <v>3.2457025957617009</v>
      </c>
      <c r="N188">
        <f t="shared" si="43"/>
        <v>1.0976444415907256</v>
      </c>
      <c r="O188">
        <f t="shared" si="44"/>
        <v>5.1329196121845762</v>
      </c>
      <c r="P188">
        <v>3.11528202688765</v>
      </c>
      <c r="Q188">
        <f t="shared" si="39"/>
        <v>0</v>
      </c>
      <c r="R188">
        <v>3.11528202688765</v>
      </c>
      <c r="S188">
        <f t="shared" si="40"/>
        <v>0</v>
      </c>
    </row>
    <row r="189" spans="1:19" x14ac:dyDescent="0.25">
      <c r="A189">
        <v>30.46</v>
      </c>
      <c r="B189">
        <v>2</v>
      </c>
      <c r="C189">
        <f t="shared" si="41"/>
        <v>10.674057380000001</v>
      </c>
      <c r="D189">
        <f t="shared" si="42"/>
        <v>-0.99827868900000016</v>
      </c>
      <c r="E189">
        <f t="shared" si="31"/>
        <v>113.93550095153248</v>
      </c>
      <c r="F189">
        <f t="shared" si="32"/>
        <v>0.99656034091155909</v>
      </c>
      <c r="G189">
        <f t="shared" si="33"/>
        <v>-10.655684007617177</v>
      </c>
      <c r="H189">
        <f t="shared" si="34"/>
        <v>1.2014719118682393</v>
      </c>
      <c r="I189">
        <f t="shared" si="35"/>
        <v>-0.72297126475931317</v>
      </c>
      <c r="J189">
        <f t="shared" si="36"/>
        <v>4.1193164130820659</v>
      </c>
      <c r="K189">
        <f t="shared" si="30"/>
        <v>4.4915020587590337</v>
      </c>
      <c r="L189">
        <f t="shared" si="37"/>
        <v>3.917507262736708</v>
      </c>
      <c r="M189">
        <f t="shared" si="38"/>
        <v>4.3211255634274233</v>
      </c>
      <c r="N189">
        <f t="shared" si="43"/>
        <v>2.0955485919954722</v>
      </c>
      <c r="O189">
        <f t="shared" si="44"/>
        <v>6.1430842341686596</v>
      </c>
      <c r="P189">
        <v>4.1193164130820703</v>
      </c>
      <c r="Q189">
        <f t="shared" si="39"/>
        <v>0</v>
      </c>
      <c r="R189">
        <v>4.1193164130820703</v>
      </c>
      <c r="S189">
        <f t="shared" si="40"/>
        <v>0</v>
      </c>
    </row>
    <row r="190" spans="1:19" x14ac:dyDescent="0.25">
      <c r="A190">
        <v>18.149999999999999</v>
      </c>
      <c r="B190">
        <v>3.5</v>
      </c>
      <c r="C190">
        <f t="shared" si="41"/>
        <v>-1.6359426200000016</v>
      </c>
      <c r="D190">
        <f t="shared" si="42"/>
        <v>0.50172131099999984</v>
      </c>
      <c r="E190">
        <f t="shared" si="31"/>
        <v>2.6763082559324696</v>
      </c>
      <c r="F190">
        <f t="shared" si="32"/>
        <v>0.25172427391155855</v>
      </c>
      <c r="G190">
        <f t="shared" si="33"/>
        <v>-0.82078727602717538</v>
      </c>
      <c r="H190">
        <f t="shared" si="34"/>
        <v>-0.18414170332651314</v>
      </c>
      <c r="I190">
        <f t="shared" si="35"/>
        <v>0.36335553865596992</v>
      </c>
      <c r="J190">
        <f t="shared" si="36"/>
        <v>2.8264646040806798</v>
      </c>
      <c r="K190">
        <f t="shared" si="30"/>
        <v>0.45364992955619543</v>
      </c>
      <c r="L190">
        <f t="shared" si="37"/>
        <v>2.6948911625749616</v>
      </c>
      <c r="M190">
        <f t="shared" si="38"/>
        <v>2.9580380455863979</v>
      </c>
      <c r="N190">
        <f t="shared" si="43"/>
        <v>0.80874883197487746</v>
      </c>
      <c r="O190">
        <f t="shared" si="44"/>
        <v>4.8441803761864826</v>
      </c>
      <c r="P190">
        <v>2.8264646040806798</v>
      </c>
      <c r="Q190">
        <f t="shared" si="39"/>
        <v>0</v>
      </c>
      <c r="R190">
        <v>2.8264646040806798</v>
      </c>
      <c r="S190">
        <f t="shared" si="40"/>
        <v>0</v>
      </c>
    </row>
    <row r="191" spans="1:19" x14ac:dyDescent="0.25">
      <c r="A191">
        <v>23.1</v>
      </c>
      <c r="B191">
        <v>4</v>
      </c>
      <c r="C191">
        <f t="shared" si="41"/>
        <v>3.3140573800000013</v>
      </c>
      <c r="D191">
        <f t="shared" si="42"/>
        <v>1.0017213109999998</v>
      </c>
      <c r="E191">
        <f t="shared" si="31"/>
        <v>10.982976317932472</v>
      </c>
      <c r="F191">
        <f t="shared" si="32"/>
        <v>1.0034455849115584</v>
      </c>
      <c r="G191">
        <f t="shared" si="33"/>
        <v>3.3197619034228261</v>
      </c>
      <c r="H191">
        <f t="shared" si="34"/>
        <v>0.37303030278348093</v>
      </c>
      <c r="I191">
        <f t="shared" si="35"/>
        <v>0.72546447312773099</v>
      </c>
      <c r="J191">
        <f t="shared" si="36"/>
        <v>3.3463359651332278</v>
      </c>
      <c r="K191">
        <f t="shared" si="30"/>
        <v>0.42727667047830875</v>
      </c>
      <c r="L191">
        <f t="shared" si="37"/>
        <v>3.2082788268688094</v>
      </c>
      <c r="M191">
        <f t="shared" si="38"/>
        <v>3.4843931033976463</v>
      </c>
      <c r="N191">
        <f t="shared" si="43"/>
        <v>1.3281677170479629</v>
      </c>
      <c r="O191">
        <f t="shared" si="44"/>
        <v>5.3645042132184928</v>
      </c>
      <c r="P191">
        <v>3.3463359651332301</v>
      </c>
      <c r="Q191">
        <f t="shared" si="39"/>
        <v>0</v>
      </c>
      <c r="R191">
        <v>3.3463359651332301</v>
      </c>
      <c r="S191">
        <f t="shared" si="40"/>
        <v>0</v>
      </c>
    </row>
    <row r="192" spans="1:19" x14ac:dyDescent="0.25">
      <c r="A192">
        <v>15.69</v>
      </c>
      <c r="B192">
        <v>1.5</v>
      </c>
      <c r="C192">
        <f t="shared" si="41"/>
        <v>-4.0959426200000006</v>
      </c>
      <c r="D192">
        <f t="shared" si="42"/>
        <v>-1.4982786890000002</v>
      </c>
      <c r="E192">
        <f t="shared" si="31"/>
        <v>16.776745946332468</v>
      </c>
      <c r="F192">
        <f t="shared" si="32"/>
        <v>2.2448390299115593</v>
      </c>
      <c r="G192">
        <f t="shared" si="33"/>
        <v>6.1368635389128272</v>
      </c>
      <c r="H192">
        <f t="shared" si="34"/>
        <v>-0.46103930636299478</v>
      </c>
      <c r="I192">
        <f t="shared" si="35"/>
        <v>-1.0850801992310741</v>
      </c>
      <c r="J192">
        <f t="shared" si="36"/>
        <v>2.5681042913151715</v>
      </c>
      <c r="K192">
        <f t="shared" si="30"/>
        <v>1.1408467771258848</v>
      </c>
      <c r="L192">
        <f t="shared" si="37"/>
        <v>2.4256995255339744</v>
      </c>
      <c r="M192">
        <f t="shared" si="38"/>
        <v>2.7105090570963686</v>
      </c>
      <c r="N192">
        <f t="shared" si="43"/>
        <v>0.54962050843363963</v>
      </c>
      <c r="O192">
        <f t="shared" si="44"/>
        <v>4.5865880741967029</v>
      </c>
      <c r="P192">
        <v>2.5681042913151702</v>
      </c>
      <c r="Q192">
        <f t="shared" si="39"/>
        <v>0</v>
      </c>
      <c r="R192">
        <v>2.5681042913151702</v>
      </c>
      <c r="S192">
        <f t="shared" si="40"/>
        <v>0</v>
      </c>
    </row>
    <row r="193" spans="1:19" x14ac:dyDescent="0.25">
      <c r="A193">
        <v>19.809999999999999</v>
      </c>
      <c r="B193">
        <v>4.1900000000000004</v>
      </c>
      <c r="C193">
        <f t="shared" si="41"/>
        <v>2.4057379999998574E-2</v>
      </c>
      <c r="D193">
        <f t="shared" si="42"/>
        <v>1.1917213110000002</v>
      </c>
      <c r="E193">
        <f t="shared" si="31"/>
        <v>5.7875753246433136E-4</v>
      </c>
      <c r="F193">
        <f t="shared" si="32"/>
        <v>1.4201996830915593</v>
      </c>
      <c r="G193">
        <f t="shared" si="33"/>
        <v>2.8669692432823485E-2</v>
      </c>
      <c r="H193">
        <f t="shared" si="34"/>
        <v>2.7078987224948784E-3</v>
      </c>
      <c r="I193">
        <f t="shared" si="35"/>
        <v>0.86306586822700049</v>
      </c>
      <c r="J193">
        <f t="shared" si="36"/>
        <v>3.0008053029387058</v>
      </c>
      <c r="K193">
        <f t="shared" si="30"/>
        <v>1.4141840275187041</v>
      </c>
      <c r="L193">
        <f t="shared" si="37"/>
        <v>2.8713895294771699</v>
      </c>
      <c r="M193">
        <f t="shared" si="38"/>
        <v>3.1302210764002418</v>
      </c>
      <c r="N193">
        <f t="shared" si="43"/>
        <v>0.98323530321822927</v>
      </c>
      <c r="O193">
        <f t="shared" si="44"/>
        <v>5.018375302659182</v>
      </c>
      <c r="P193">
        <v>3.0008053029387098</v>
      </c>
      <c r="Q193">
        <f t="shared" si="39"/>
        <v>3.9968028886505635E-15</v>
      </c>
      <c r="R193">
        <v>3.0008053029387098</v>
      </c>
      <c r="S193">
        <f t="shared" si="40"/>
        <v>0</v>
      </c>
    </row>
    <row r="194" spans="1:19" x14ac:dyDescent="0.25">
      <c r="A194">
        <v>28.44</v>
      </c>
      <c r="B194">
        <v>2.56</v>
      </c>
      <c r="C194">
        <f t="shared" si="41"/>
        <v>8.6540573800000011</v>
      </c>
      <c r="D194">
        <f t="shared" si="42"/>
        <v>-0.43827868900000011</v>
      </c>
      <c r="E194">
        <f t="shared" si="31"/>
        <v>74.892709136332485</v>
      </c>
      <c r="F194">
        <f t="shared" si="32"/>
        <v>0.19208820923155881</v>
      </c>
      <c r="G194">
        <f t="shared" si="33"/>
        <v>-3.7928889230371761</v>
      </c>
      <c r="H194">
        <f t="shared" si="34"/>
        <v>0.97410070937486815</v>
      </c>
      <c r="I194">
        <f t="shared" si="35"/>
        <v>-0.31740925815094073</v>
      </c>
      <c r="J194">
        <f t="shared" si="36"/>
        <v>3.9071668879656727</v>
      </c>
      <c r="K194">
        <f t="shared" ref="K194:K245" si="45" xml:space="preserve"> POWER(B194 - J194, 2)</f>
        <v>1.8148586240311151</v>
      </c>
      <c r="L194">
        <f t="shared" si="37"/>
        <v>3.7268613864168398</v>
      </c>
      <c r="M194">
        <f t="shared" si="38"/>
        <v>4.087472389514506</v>
      </c>
      <c r="N194">
        <f t="shared" si="43"/>
        <v>1.885520773095037</v>
      </c>
      <c r="O194">
        <f t="shared" si="44"/>
        <v>5.9288130028363089</v>
      </c>
      <c r="P194">
        <v>3.9071668879656798</v>
      </c>
      <c r="Q194">
        <f t="shared" si="39"/>
        <v>7.1054273576010019E-15</v>
      </c>
      <c r="R194">
        <v>3.9071668879656798</v>
      </c>
      <c r="S194">
        <f t="shared" si="40"/>
        <v>0</v>
      </c>
    </row>
    <row r="195" spans="1:19" x14ac:dyDescent="0.25">
      <c r="A195">
        <v>15.48</v>
      </c>
      <c r="B195">
        <v>2.02</v>
      </c>
      <c r="C195">
        <f t="shared" si="41"/>
        <v>-4.3059426199999997</v>
      </c>
      <c r="D195">
        <f t="shared" si="42"/>
        <v>-0.97827868900000015</v>
      </c>
      <c r="E195">
        <f t="shared" ref="E195:E245" si="46" xml:space="preserve"> POWER(C195, 2)</f>
        <v>18.541141846732462</v>
      </c>
      <c r="F195">
        <f t="shared" ref="F195:F245" si="47" xml:space="preserve"> POWER(D195, 2)</f>
        <v>0.957029193351559</v>
      </c>
      <c r="G195">
        <f t="shared" ref="G195:G245" si="48" xml:space="preserve"> C195 * D195</f>
        <v>4.2124119012028256</v>
      </c>
      <c r="H195">
        <f t="shared" ref="H195:H245" si="49" xml:space="preserve"> C195 / SQRT(19258.4640831967 / 244)</f>
        <v>-0.48467690662220653</v>
      </c>
      <c r="I195">
        <f t="shared" ref="I195:I245" si="50" xml:space="preserve"> D195 / SQRT(465.21247704918 / 244)</f>
        <v>-0.70848690738044262</v>
      </c>
      <c r="J195">
        <f t="shared" ref="J195:J244" si="51" xml:space="preserve"> 0.920269613554673 + 0.105024517384353 * A195</f>
        <v>2.5460491426644576</v>
      </c>
      <c r="K195">
        <f t="shared" si="45"/>
        <v>0.27672770049801082</v>
      </c>
      <c r="L195">
        <f t="shared" ref="L195:L245" si="52" xml:space="preserve"> J195 - 1.9698 * (1.02204774162474 * SQRT(1 / 242 + (E195)/19258.4640831967))</f>
        <v>2.4023465046903771</v>
      </c>
      <c r="M195">
        <f t="shared" ref="M195:M245" si="53" xml:space="preserve"> J195 + 1.9698 * (1.02204774162474 * SQRT(1 / 242 + (E195)/19258.4640831967))</f>
        <v>2.689751780638538</v>
      </c>
      <c r="N195">
        <f t="shared" si="43"/>
        <v>0.52746927872118432</v>
      </c>
      <c r="O195">
        <f t="shared" si="44"/>
        <v>4.5646290066077313</v>
      </c>
      <c r="P195">
        <v>2.5460491426644598</v>
      </c>
      <c r="Q195">
        <f t="shared" ref="Q195:Q245" si="54" xml:space="preserve"> P195 - J195</f>
        <v>0</v>
      </c>
      <c r="R195">
        <v>2.5460491426644598</v>
      </c>
      <c r="S195">
        <f t="shared" ref="S195:S245" si="55" xml:space="preserve"> P195 - R195</f>
        <v>0</v>
      </c>
    </row>
    <row r="196" spans="1:19" x14ac:dyDescent="0.25">
      <c r="A196">
        <v>16.579999999999998</v>
      </c>
      <c r="B196">
        <v>4</v>
      </c>
      <c r="C196">
        <f t="shared" ref="C196:C244" si="56" xml:space="preserve"> A196 - 19.78594262</f>
        <v>-3.2059426200000019</v>
      </c>
      <c r="D196">
        <f t="shared" ref="D196:D245" si="57" xml:space="preserve"> B196 - 2.998278689</f>
        <v>1.0017213109999998</v>
      </c>
      <c r="E196">
        <f t="shared" si="46"/>
        <v>10.278068082732476</v>
      </c>
      <c r="F196">
        <f t="shared" si="47"/>
        <v>1.0034455849115584</v>
      </c>
      <c r="G196">
        <f t="shared" si="48"/>
        <v>-3.211461044297176</v>
      </c>
      <c r="H196">
        <f t="shared" si="49"/>
        <v>-0.36086090526443038</v>
      </c>
      <c r="I196">
        <f t="shared" si="50"/>
        <v>0.72546447312773099</v>
      </c>
      <c r="J196">
        <f t="shared" si="51"/>
        <v>2.6615761117872454</v>
      </c>
      <c r="K196">
        <f t="shared" si="45"/>
        <v>1.7913785045385482</v>
      </c>
      <c r="L196">
        <f t="shared" si="52"/>
        <v>2.5240573130586084</v>
      </c>
      <c r="M196">
        <f t="shared" si="53"/>
        <v>2.7990949105158824</v>
      </c>
      <c r="N196">
        <f t="shared" ref="N196:N245" si="58" xml:space="preserve"> J196 - 1.9698 * SQRT(( POWER(1.02204774162474, 2) + POWER((1.04458158616023 * SQRT(1 / 242 + (E196)/19258.4640831967)), 2)))</f>
        <v>0.64344625711319869</v>
      </c>
      <c r="O196">
        <f t="shared" ref="O196:O245" si="59" xml:space="preserve"> J196 + 1.9698 * SQRT(( POWER(1.02204774162474, 2) + POWER((1.04458158616023 * SQRT(1 / 242 + (E196)/19258.4640831967)), 2)))</f>
        <v>4.6797059664612917</v>
      </c>
      <c r="P196">
        <v>2.6615761117872498</v>
      </c>
      <c r="Q196">
        <f t="shared" si="54"/>
        <v>4.4408920985006262E-15</v>
      </c>
      <c r="R196">
        <v>2.6615761117872498</v>
      </c>
      <c r="S196">
        <f t="shared" si="55"/>
        <v>0</v>
      </c>
    </row>
    <row r="197" spans="1:19" x14ac:dyDescent="0.25">
      <c r="A197">
        <v>7.56</v>
      </c>
      <c r="B197">
        <v>1.44</v>
      </c>
      <c r="C197">
        <f t="shared" si="56"/>
        <v>-12.225942620000001</v>
      </c>
      <c r="D197">
        <f t="shared" si="57"/>
        <v>-1.5582786890000002</v>
      </c>
      <c r="E197">
        <f t="shared" si="46"/>
        <v>149.47367294753249</v>
      </c>
      <c r="F197">
        <f t="shared" si="47"/>
        <v>2.4282324725915596</v>
      </c>
      <c r="G197">
        <f t="shared" si="48"/>
        <v>19.051425837682832</v>
      </c>
      <c r="H197">
        <f t="shared" si="49"/>
        <v>-1.3761521163981967</v>
      </c>
      <c r="I197">
        <f t="shared" si="50"/>
        <v>-1.1285332713676854</v>
      </c>
      <c r="J197">
        <f t="shared" si="51"/>
        <v>1.7142549649803818</v>
      </c>
      <c r="K197">
        <f t="shared" si="45"/>
        <v>7.5215785816390462E-2</v>
      </c>
      <c r="L197">
        <f t="shared" si="52"/>
        <v>1.4946958204839482</v>
      </c>
      <c r="M197">
        <f t="shared" si="53"/>
        <v>1.9338141094768153</v>
      </c>
      <c r="N197">
        <f t="shared" si="58"/>
        <v>-0.31144217842798305</v>
      </c>
      <c r="O197">
        <f t="shared" si="59"/>
        <v>3.7399521083887466</v>
      </c>
      <c r="P197">
        <v>1.71425496498038</v>
      </c>
      <c r="Q197">
        <f t="shared" si="54"/>
        <v>-1.7763568394002505E-15</v>
      </c>
      <c r="R197">
        <v>1.71425496498038</v>
      </c>
      <c r="S197">
        <f t="shared" si="55"/>
        <v>0</v>
      </c>
    </row>
    <row r="198" spans="1:19" x14ac:dyDescent="0.25">
      <c r="A198">
        <v>10.34</v>
      </c>
      <c r="B198">
        <v>2</v>
      </c>
      <c r="C198">
        <f t="shared" si="56"/>
        <v>-9.4459426200000003</v>
      </c>
      <c r="D198">
        <f t="shared" si="57"/>
        <v>-0.99827868900000016</v>
      </c>
      <c r="E198">
        <f t="shared" si="46"/>
        <v>89.225831980332472</v>
      </c>
      <c r="F198">
        <f t="shared" si="47"/>
        <v>0.99656034091155909</v>
      </c>
      <c r="G198">
        <f t="shared" si="48"/>
        <v>9.4296832150628269</v>
      </c>
      <c r="H198">
        <f t="shared" si="49"/>
        <v>-1.0632353129667254</v>
      </c>
      <c r="I198">
        <f t="shared" si="50"/>
        <v>-0.72297126475931317</v>
      </c>
      <c r="J198">
        <f t="shared" si="51"/>
        <v>2.006223123308883</v>
      </c>
      <c r="K198">
        <f t="shared" si="45"/>
        <v>3.8727263717562548E-5</v>
      </c>
      <c r="L198">
        <f t="shared" si="52"/>
        <v>1.8177381342591317</v>
      </c>
      <c r="M198">
        <f t="shared" si="53"/>
        <v>2.1947081123586343</v>
      </c>
      <c r="N198">
        <f t="shared" si="58"/>
        <v>-1.6202156423762215E-2</v>
      </c>
      <c r="O198">
        <f t="shared" si="59"/>
        <v>4.0286484030415277</v>
      </c>
      <c r="P198">
        <v>2.0062231233088799</v>
      </c>
      <c r="Q198">
        <f t="shared" si="54"/>
        <v>0</v>
      </c>
      <c r="R198">
        <v>2.0062231233088799</v>
      </c>
      <c r="S198">
        <f t="shared" si="55"/>
        <v>0</v>
      </c>
    </row>
    <row r="199" spans="1:19" x14ac:dyDescent="0.25">
      <c r="A199">
        <v>43.11</v>
      </c>
      <c r="B199">
        <v>5</v>
      </c>
      <c r="C199">
        <f t="shared" si="56"/>
        <v>23.324057379999999</v>
      </c>
      <c r="D199">
        <f t="shared" si="57"/>
        <v>2.0017213109999998</v>
      </c>
      <c r="E199">
        <f t="shared" si="46"/>
        <v>544.01165266553244</v>
      </c>
      <c r="F199">
        <f t="shared" si="47"/>
        <v>4.0068882069115581</v>
      </c>
      <c r="G199">
        <f t="shared" si="48"/>
        <v>46.688262716532819</v>
      </c>
      <c r="H199">
        <f t="shared" si="49"/>
        <v>2.6253559274826674</v>
      </c>
      <c r="I199">
        <f t="shared" si="50"/>
        <v>1.449682342071253</v>
      </c>
      <c r="J199">
        <f t="shared" si="51"/>
        <v>5.4478765579941308</v>
      </c>
      <c r="K199">
        <f t="shared" si="45"/>
        <v>0.20059341120067004</v>
      </c>
      <c r="L199">
        <f t="shared" si="52"/>
        <v>5.085606209902342</v>
      </c>
      <c r="M199">
        <f t="shared" si="53"/>
        <v>5.8101469060859197</v>
      </c>
      <c r="N199">
        <f t="shared" si="58"/>
        <v>3.4008825978154094</v>
      </c>
      <c r="O199">
        <f t="shared" si="59"/>
        <v>7.4948705181728528</v>
      </c>
      <c r="P199">
        <v>5.4478765579941397</v>
      </c>
      <c r="Q199">
        <f t="shared" si="54"/>
        <v>8.8817841970012523E-15</v>
      </c>
      <c r="R199">
        <v>5.4478765579941397</v>
      </c>
      <c r="S199">
        <f t="shared" si="55"/>
        <v>0</v>
      </c>
    </row>
    <row r="200" spans="1:19" x14ac:dyDescent="0.25">
      <c r="A200">
        <v>13</v>
      </c>
      <c r="B200">
        <v>2</v>
      </c>
      <c r="C200">
        <f t="shared" si="56"/>
        <v>-6.7859426200000001</v>
      </c>
      <c r="D200">
        <f t="shared" si="57"/>
        <v>-0.99827868900000016</v>
      </c>
      <c r="E200">
        <f t="shared" si="46"/>
        <v>46.049017241932468</v>
      </c>
      <c r="F200">
        <f t="shared" si="47"/>
        <v>0.99656034091155909</v>
      </c>
      <c r="G200">
        <f t="shared" si="48"/>
        <v>6.7742619023228263</v>
      </c>
      <c r="H200">
        <f t="shared" si="49"/>
        <v>-0.76382570968337515</v>
      </c>
      <c r="I200">
        <f t="shared" si="50"/>
        <v>-0.72297126475931317</v>
      </c>
      <c r="J200">
        <f t="shared" si="51"/>
        <v>2.2855883395512619</v>
      </c>
      <c r="K200">
        <f t="shared" si="45"/>
        <v>8.1560699687646884E-2</v>
      </c>
      <c r="L200">
        <f t="shared" si="52"/>
        <v>2.1229854658449105</v>
      </c>
      <c r="M200">
        <f t="shared" si="53"/>
        <v>2.4481912132576134</v>
      </c>
      <c r="N200">
        <f t="shared" si="58"/>
        <v>0.26551111150272755</v>
      </c>
      <c r="O200">
        <f t="shared" si="59"/>
        <v>4.3056655675997959</v>
      </c>
      <c r="P200">
        <v>2.2855883395512602</v>
      </c>
      <c r="Q200">
        <f t="shared" si="54"/>
        <v>0</v>
      </c>
      <c r="R200">
        <v>2.2855883395512602</v>
      </c>
      <c r="S200">
        <f t="shared" si="55"/>
        <v>0</v>
      </c>
    </row>
    <row r="201" spans="1:19" x14ac:dyDescent="0.25">
      <c r="A201">
        <v>13.51</v>
      </c>
      <c r="B201">
        <v>2</v>
      </c>
      <c r="C201">
        <f t="shared" si="56"/>
        <v>-6.2759426200000004</v>
      </c>
      <c r="D201">
        <f t="shared" si="57"/>
        <v>-0.99827868900000016</v>
      </c>
      <c r="E201">
        <f t="shared" si="46"/>
        <v>39.387455769532465</v>
      </c>
      <c r="F201">
        <f t="shared" si="47"/>
        <v>0.99656034091155909</v>
      </c>
      <c r="G201">
        <f t="shared" si="48"/>
        <v>6.2651397709328265</v>
      </c>
      <c r="H201">
        <f t="shared" si="49"/>
        <v>-0.70642010905386066</v>
      </c>
      <c r="I201">
        <f t="shared" si="50"/>
        <v>-0.72297126475931317</v>
      </c>
      <c r="J201">
        <f t="shared" si="51"/>
        <v>2.3391508434172819</v>
      </c>
      <c r="K201">
        <f t="shared" si="45"/>
        <v>0.11502329459065364</v>
      </c>
      <c r="L201">
        <f t="shared" si="52"/>
        <v>2.1809177334134202</v>
      </c>
      <c r="M201">
        <f t="shared" si="53"/>
        <v>2.4973839534211435</v>
      </c>
      <c r="N201">
        <f t="shared" si="58"/>
        <v>0.31943612904143226</v>
      </c>
      <c r="O201">
        <f t="shared" si="59"/>
        <v>4.3588655577931315</v>
      </c>
      <c r="P201">
        <v>2.3391508434172801</v>
      </c>
      <c r="Q201">
        <f t="shared" si="54"/>
        <v>0</v>
      </c>
      <c r="R201">
        <v>2.3391508434172801</v>
      </c>
      <c r="S201">
        <f t="shared" si="55"/>
        <v>0</v>
      </c>
    </row>
    <row r="202" spans="1:19" x14ac:dyDescent="0.25">
      <c r="A202">
        <v>18.71</v>
      </c>
      <c r="B202">
        <v>4</v>
      </c>
      <c r="C202">
        <f t="shared" si="56"/>
        <v>-1.0759426199999993</v>
      </c>
      <c r="D202">
        <f t="shared" si="57"/>
        <v>1.0017213109999998</v>
      </c>
      <c r="E202">
        <f t="shared" si="46"/>
        <v>1.1576525215324629</v>
      </c>
      <c r="F202">
        <f t="shared" si="47"/>
        <v>1.0034455849115584</v>
      </c>
      <c r="G202">
        <f t="shared" si="48"/>
        <v>-1.0777946518671739</v>
      </c>
      <c r="H202">
        <f t="shared" si="49"/>
        <v>-0.12110810263528128</v>
      </c>
      <c r="I202">
        <f t="shared" si="50"/>
        <v>0.72546447312773099</v>
      </c>
      <c r="J202">
        <f t="shared" si="51"/>
        <v>2.8852783338159176</v>
      </c>
      <c r="K202">
        <f t="shared" si="45"/>
        <v>1.2426043930602169</v>
      </c>
      <c r="L202">
        <f t="shared" si="52"/>
        <v>2.7549251305724285</v>
      </c>
      <c r="M202">
        <f t="shared" si="53"/>
        <v>3.0156315370594067</v>
      </c>
      <c r="N202">
        <f t="shared" si="58"/>
        <v>0.86764529601146112</v>
      </c>
      <c r="O202">
        <f t="shared" si="59"/>
        <v>4.902911371620374</v>
      </c>
      <c r="P202">
        <v>2.8852783338159198</v>
      </c>
      <c r="Q202">
        <f t="shared" si="54"/>
        <v>0</v>
      </c>
      <c r="R202">
        <v>2.8852783338159198</v>
      </c>
      <c r="S202">
        <f t="shared" si="55"/>
        <v>0</v>
      </c>
    </row>
    <row r="203" spans="1:19" x14ac:dyDescent="0.25">
      <c r="A203">
        <v>12.74</v>
      </c>
      <c r="B203">
        <v>2.0099999999999998</v>
      </c>
      <c r="C203">
        <f t="shared" si="56"/>
        <v>-7.0459426199999999</v>
      </c>
      <c r="D203">
        <f t="shared" si="57"/>
        <v>-0.98827868900000038</v>
      </c>
      <c r="E203">
        <f t="shared" si="46"/>
        <v>49.645307404332463</v>
      </c>
      <c r="F203">
        <f t="shared" si="47"/>
        <v>0.97669476713155945</v>
      </c>
      <c r="G203">
        <f t="shared" si="48"/>
        <v>6.9633549352628279</v>
      </c>
      <c r="H203">
        <f t="shared" si="49"/>
        <v>-0.79309131000430411</v>
      </c>
      <c r="I203">
        <f t="shared" si="50"/>
        <v>-0.71572908606987806</v>
      </c>
      <c r="J203">
        <f t="shared" si="51"/>
        <v>2.2582819650313302</v>
      </c>
      <c r="K203">
        <f t="shared" si="45"/>
        <v>6.164393415981876E-2</v>
      </c>
      <c r="L203">
        <f t="shared" si="52"/>
        <v>2.0933681639718187</v>
      </c>
      <c r="M203">
        <f t="shared" si="53"/>
        <v>2.4231957660908416</v>
      </c>
      <c r="N203">
        <f t="shared" si="58"/>
        <v>0.23800905849994791</v>
      </c>
      <c r="O203">
        <f t="shared" si="59"/>
        <v>4.2785548715627124</v>
      </c>
      <c r="P203">
        <v>2.2582819650313302</v>
      </c>
      <c r="Q203">
        <f t="shared" si="54"/>
        <v>0</v>
      </c>
      <c r="R203">
        <v>2.2582819650313302</v>
      </c>
      <c r="S203">
        <f t="shared" si="55"/>
        <v>0</v>
      </c>
    </row>
    <row r="204" spans="1:19" x14ac:dyDescent="0.25">
      <c r="A204">
        <v>13</v>
      </c>
      <c r="B204">
        <v>2</v>
      </c>
      <c r="C204">
        <f t="shared" si="56"/>
        <v>-6.7859426200000001</v>
      </c>
      <c r="D204">
        <f t="shared" si="57"/>
        <v>-0.99827868900000016</v>
      </c>
      <c r="E204">
        <f t="shared" si="46"/>
        <v>46.049017241932468</v>
      </c>
      <c r="F204">
        <f t="shared" si="47"/>
        <v>0.99656034091155909</v>
      </c>
      <c r="G204">
        <f t="shared" si="48"/>
        <v>6.7742619023228263</v>
      </c>
      <c r="H204">
        <f t="shared" si="49"/>
        <v>-0.76382570968337515</v>
      </c>
      <c r="I204">
        <f t="shared" si="50"/>
        <v>-0.72297126475931317</v>
      </c>
      <c r="J204">
        <f t="shared" si="51"/>
        <v>2.2855883395512619</v>
      </c>
      <c r="K204">
        <f t="shared" si="45"/>
        <v>8.1560699687646884E-2</v>
      </c>
      <c r="L204">
        <f t="shared" si="52"/>
        <v>2.1229854658449105</v>
      </c>
      <c r="M204">
        <f t="shared" si="53"/>
        <v>2.4481912132576134</v>
      </c>
      <c r="N204">
        <f t="shared" si="58"/>
        <v>0.26551111150272755</v>
      </c>
      <c r="O204">
        <f t="shared" si="59"/>
        <v>4.3056655675997959</v>
      </c>
      <c r="P204">
        <v>2.2855883395512602</v>
      </c>
      <c r="Q204">
        <f t="shared" si="54"/>
        <v>0</v>
      </c>
      <c r="R204">
        <v>2.2855883395512602</v>
      </c>
      <c r="S204">
        <f t="shared" si="55"/>
        <v>0</v>
      </c>
    </row>
    <row r="205" spans="1:19" x14ac:dyDescent="0.25">
      <c r="A205">
        <v>16.399999999999999</v>
      </c>
      <c r="B205">
        <v>2.5</v>
      </c>
      <c r="C205">
        <f t="shared" si="56"/>
        <v>-3.3859426200000016</v>
      </c>
      <c r="D205">
        <f t="shared" si="57"/>
        <v>-0.49827868900000016</v>
      </c>
      <c r="E205">
        <f t="shared" si="46"/>
        <v>11.464607425932474</v>
      </c>
      <c r="F205">
        <f t="shared" si="47"/>
        <v>0.24828165191155888</v>
      </c>
      <c r="G205">
        <f t="shared" si="48"/>
        <v>1.6871430497228266</v>
      </c>
      <c r="H205">
        <f t="shared" si="49"/>
        <v>-0.38112170548661195</v>
      </c>
      <c r="I205">
        <f t="shared" si="50"/>
        <v>-0.3608623302875521</v>
      </c>
      <c r="J205">
        <f t="shared" si="51"/>
        <v>2.6426716986580621</v>
      </c>
      <c r="K205">
        <f t="shared" si="45"/>
        <v>2.035521359797687E-2</v>
      </c>
      <c r="L205">
        <f t="shared" si="52"/>
        <v>2.5042479418844112</v>
      </c>
      <c r="M205">
        <f t="shared" si="53"/>
        <v>2.7810954554317129</v>
      </c>
      <c r="N205">
        <f t="shared" si="58"/>
        <v>0.62447721855535399</v>
      </c>
      <c r="O205">
        <f t="shared" si="59"/>
        <v>4.6608661787607701</v>
      </c>
      <c r="P205">
        <v>2.6426716986580598</v>
      </c>
      <c r="Q205">
        <f t="shared" si="54"/>
        <v>0</v>
      </c>
      <c r="R205">
        <v>2.6426716986580598</v>
      </c>
      <c r="S205">
        <f t="shared" si="55"/>
        <v>0</v>
      </c>
    </row>
    <row r="206" spans="1:19" x14ac:dyDescent="0.25">
      <c r="A206">
        <v>20.53</v>
      </c>
      <c r="B206">
        <v>4</v>
      </c>
      <c r="C206">
        <f t="shared" si="56"/>
        <v>0.74405738000000099</v>
      </c>
      <c r="D206">
        <f t="shared" si="57"/>
        <v>1.0017213109999998</v>
      </c>
      <c r="E206">
        <f t="shared" si="46"/>
        <v>0.55362138473246592</v>
      </c>
      <c r="F206">
        <f t="shared" si="47"/>
        <v>1.0034455849115584</v>
      </c>
      <c r="G206">
        <f t="shared" si="48"/>
        <v>0.74533813415282602</v>
      </c>
      <c r="H206">
        <f t="shared" si="49"/>
        <v>8.3751099611221513E-2</v>
      </c>
      <c r="I206">
        <f t="shared" si="50"/>
        <v>0.72546447312773099</v>
      </c>
      <c r="J206">
        <f t="shared" si="51"/>
        <v>3.0764229554554405</v>
      </c>
      <c r="K206">
        <f t="shared" si="45"/>
        <v>0.85299455720966322</v>
      </c>
      <c r="L206">
        <f t="shared" si="52"/>
        <v>2.9465582776404724</v>
      </c>
      <c r="M206">
        <f t="shared" si="53"/>
        <v>3.2062876332704087</v>
      </c>
      <c r="N206">
        <f t="shared" si="58"/>
        <v>1.0588228253897984</v>
      </c>
      <c r="O206">
        <f t="shared" si="59"/>
        <v>5.0940230855210826</v>
      </c>
      <c r="P206">
        <v>3.0764229554554401</v>
      </c>
      <c r="Q206">
        <f t="shared" si="54"/>
        <v>0</v>
      </c>
      <c r="R206">
        <v>3.0764229554554401</v>
      </c>
      <c r="S206">
        <f t="shared" si="55"/>
        <v>0</v>
      </c>
    </row>
    <row r="207" spans="1:19" x14ac:dyDescent="0.25">
      <c r="A207">
        <v>16.47</v>
      </c>
      <c r="B207">
        <v>3.23</v>
      </c>
      <c r="C207">
        <f t="shared" si="56"/>
        <v>-3.3159426200000013</v>
      </c>
      <c r="D207">
        <f t="shared" si="57"/>
        <v>0.23172131099999982</v>
      </c>
      <c r="E207">
        <f t="shared" si="46"/>
        <v>10.995475459132473</v>
      </c>
      <c r="F207">
        <f t="shared" si="47"/>
        <v>5.3694765971558638E-2</v>
      </c>
      <c r="G207">
        <f t="shared" si="48"/>
        <v>-0.76837457110717455</v>
      </c>
      <c r="H207">
        <f t="shared" si="49"/>
        <v>-0.37324250540020798</v>
      </c>
      <c r="I207">
        <f t="shared" si="50"/>
        <v>0.16781671404121898</v>
      </c>
      <c r="J207">
        <f t="shared" si="51"/>
        <v>2.6500234148749668</v>
      </c>
      <c r="K207">
        <f t="shared" si="45"/>
        <v>0.33637283929329481</v>
      </c>
      <c r="L207">
        <f t="shared" si="52"/>
        <v>2.5119567499363784</v>
      </c>
      <c r="M207">
        <f t="shared" si="53"/>
        <v>2.7880900798135553</v>
      </c>
      <c r="N207">
        <f t="shared" si="58"/>
        <v>0.63185448602020866</v>
      </c>
      <c r="O207">
        <f t="shared" si="59"/>
        <v>4.668192343729725</v>
      </c>
      <c r="P207">
        <v>2.65002341487497</v>
      </c>
      <c r="Q207">
        <f t="shared" si="54"/>
        <v>0</v>
      </c>
      <c r="R207">
        <v>2.65002341487497</v>
      </c>
      <c r="S207">
        <f t="shared" si="55"/>
        <v>0</v>
      </c>
    </row>
    <row r="208" spans="1:19" x14ac:dyDescent="0.25">
      <c r="A208">
        <v>26.59</v>
      </c>
      <c r="B208">
        <v>3.41</v>
      </c>
      <c r="C208">
        <f t="shared" si="56"/>
        <v>6.8040573799999997</v>
      </c>
      <c r="D208">
        <f t="shared" si="57"/>
        <v>0.41172131099999998</v>
      </c>
      <c r="E208">
        <f t="shared" si="46"/>
        <v>46.295196830332458</v>
      </c>
      <c r="F208">
        <f t="shared" si="47"/>
        <v>0.16951443793155871</v>
      </c>
      <c r="G208">
        <f t="shared" si="48"/>
        <v>2.8013754246128251</v>
      </c>
      <c r="H208">
        <f t="shared" si="49"/>
        <v>0.76586470709133492</v>
      </c>
      <c r="I208">
        <f t="shared" si="50"/>
        <v>0.29817593045105306</v>
      </c>
      <c r="J208">
        <f t="shared" si="51"/>
        <v>3.7128715308046196</v>
      </c>
      <c r="K208">
        <f t="shared" si="45"/>
        <v>9.1731164171933569E-2</v>
      </c>
      <c r="L208">
        <f t="shared" si="52"/>
        <v>3.5501094192825637</v>
      </c>
      <c r="M208">
        <f t="shared" si="53"/>
        <v>3.8756336423266755</v>
      </c>
      <c r="N208">
        <f t="shared" si="58"/>
        <v>1.6927809072235775</v>
      </c>
      <c r="O208">
        <f t="shared" si="59"/>
        <v>5.7329621543856621</v>
      </c>
      <c r="P208">
        <v>3.7128715308046201</v>
      </c>
      <c r="Q208">
        <f t="shared" si="54"/>
        <v>0</v>
      </c>
      <c r="R208">
        <v>3.7128715308046298</v>
      </c>
      <c r="S208">
        <f t="shared" si="55"/>
        <v>-9.7699626167013776E-15</v>
      </c>
    </row>
    <row r="209" spans="1:19" x14ac:dyDescent="0.25">
      <c r="A209">
        <v>38.729999999999997</v>
      </c>
      <c r="B209">
        <v>3</v>
      </c>
      <c r="C209">
        <f t="shared" si="56"/>
        <v>18.944057379999997</v>
      </c>
      <c r="D209">
        <f t="shared" si="57"/>
        <v>1.7213109999998366E-3</v>
      </c>
      <c r="E209">
        <f t="shared" si="46"/>
        <v>358.87731001673234</v>
      </c>
      <c r="F209">
        <f t="shared" si="47"/>
        <v>2.9629115587204373E-6</v>
      </c>
      <c r="G209">
        <f t="shared" si="48"/>
        <v>3.2608614352822078E-2</v>
      </c>
      <c r="H209">
        <f t="shared" si="49"/>
        <v>2.1323431220762488</v>
      </c>
      <c r="I209">
        <f t="shared" si="50"/>
        <v>1.2466041842089245E-3</v>
      </c>
      <c r="J209">
        <f t="shared" si="51"/>
        <v>4.9878691718506643</v>
      </c>
      <c r="K209">
        <f t="shared" si="45"/>
        <v>3.9516238443942457</v>
      </c>
      <c r="L209">
        <f t="shared" si="52"/>
        <v>4.6840981356618645</v>
      </c>
      <c r="M209">
        <f t="shared" si="53"/>
        <v>5.291640208039464</v>
      </c>
      <c r="N209">
        <f t="shared" si="58"/>
        <v>2.9508408756183586</v>
      </c>
      <c r="O209">
        <f t="shared" si="59"/>
        <v>7.0248974680829699</v>
      </c>
      <c r="P209">
        <v>4.9878691718506696</v>
      </c>
      <c r="Q209">
        <f t="shared" si="54"/>
        <v>0</v>
      </c>
      <c r="R209">
        <v>4.9878691718506802</v>
      </c>
      <c r="S209">
        <f t="shared" si="55"/>
        <v>-1.0658141036401503E-14</v>
      </c>
    </row>
    <row r="210" spans="1:19" x14ac:dyDescent="0.25">
      <c r="A210">
        <v>24.27</v>
      </c>
      <c r="B210">
        <v>2.0299999999999998</v>
      </c>
      <c r="C210">
        <f t="shared" si="56"/>
        <v>4.4840573799999994</v>
      </c>
      <c r="D210">
        <f t="shared" si="57"/>
        <v>-0.96827868900000036</v>
      </c>
      <c r="E210">
        <f t="shared" si="46"/>
        <v>20.106770587132459</v>
      </c>
      <c r="F210">
        <f t="shared" si="47"/>
        <v>0.93756361957155943</v>
      </c>
      <c r="G210">
        <f t="shared" si="48"/>
        <v>-4.3418172013071761</v>
      </c>
      <c r="H210">
        <f t="shared" si="49"/>
        <v>0.50472550422766105</v>
      </c>
      <c r="I210">
        <f t="shared" si="50"/>
        <v>-0.70124472869100762</v>
      </c>
      <c r="J210">
        <f t="shared" si="51"/>
        <v>3.4692146504729204</v>
      </c>
      <c r="K210">
        <f t="shared" si="45"/>
        <v>2.0713388101358912</v>
      </c>
      <c r="L210">
        <f t="shared" si="52"/>
        <v>3.3243700892734287</v>
      </c>
      <c r="M210">
        <f t="shared" si="53"/>
        <v>3.6140592116724122</v>
      </c>
      <c r="N210">
        <f t="shared" si="58"/>
        <v>1.450549533262429</v>
      </c>
      <c r="O210">
        <f t="shared" si="59"/>
        <v>5.4878797676834115</v>
      </c>
      <c r="P210">
        <v>3.46921465047292</v>
      </c>
      <c r="Q210">
        <f t="shared" si="54"/>
        <v>0</v>
      </c>
      <c r="R210">
        <v>3.46921465047292</v>
      </c>
      <c r="S210">
        <f t="shared" si="55"/>
        <v>0</v>
      </c>
    </row>
    <row r="211" spans="1:19" x14ac:dyDescent="0.25">
      <c r="A211">
        <v>12.76</v>
      </c>
      <c r="B211">
        <v>2.23</v>
      </c>
      <c r="C211">
        <f t="shared" si="56"/>
        <v>-7.0259426200000004</v>
      </c>
      <c r="D211">
        <f t="shared" si="57"/>
        <v>-0.76827868900000018</v>
      </c>
      <c r="E211">
        <f t="shared" si="46"/>
        <v>49.363869699532472</v>
      </c>
      <c r="F211">
        <f t="shared" si="47"/>
        <v>0.59025214397155901</v>
      </c>
      <c r="G211">
        <f t="shared" si="48"/>
        <v>5.3978819850828268</v>
      </c>
      <c r="H211">
        <f t="shared" si="49"/>
        <v>-0.79084010997961729</v>
      </c>
      <c r="I211">
        <f t="shared" si="50"/>
        <v>-0.55640115490230302</v>
      </c>
      <c r="J211">
        <f t="shared" si="51"/>
        <v>2.2603824553790175</v>
      </c>
      <c r="K211">
        <f t="shared" si="45"/>
        <v>9.2309359485799028E-4</v>
      </c>
      <c r="L211">
        <f t="shared" si="52"/>
        <v>2.0956483331533788</v>
      </c>
      <c r="M211">
        <f t="shared" si="53"/>
        <v>2.4251165776046562</v>
      </c>
      <c r="N211">
        <f t="shared" si="58"/>
        <v>0.24012486152883428</v>
      </c>
      <c r="O211">
        <f t="shared" si="59"/>
        <v>4.2806400492292003</v>
      </c>
      <c r="P211">
        <v>2.2603824553790202</v>
      </c>
      <c r="Q211">
        <f t="shared" si="54"/>
        <v>0</v>
      </c>
      <c r="R211">
        <v>2.2603824553790202</v>
      </c>
      <c r="S211">
        <f t="shared" si="55"/>
        <v>0</v>
      </c>
    </row>
    <row r="212" spans="1:19" x14ac:dyDescent="0.25">
      <c r="A212">
        <v>30.06</v>
      </c>
      <c r="B212">
        <v>2</v>
      </c>
      <c r="C212">
        <f t="shared" si="56"/>
        <v>10.274057379999999</v>
      </c>
      <c r="D212">
        <f t="shared" si="57"/>
        <v>-0.99827868900000016</v>
      </c>
      <c r="E212">
        <f t="shared" si="46"/>
        <v>105.55625504753243</v>
      </c>
      <c r="F212">
        <f t="shared" si="47"/>
        <v>0.99656034091155909</v>
      </c>
      <c r="G212">
        <f t="shared" si="48"/>
        <v>-10.256372532017176</v>
      </c>
      <c r="H212">
        <f t="shared" si="49"/>
        <v>1.1564479113745021</v>
      </c>
      <c r="I212">
        <f t="shared" si="50"/>
        <v>-0.72297126475931317</v>
      </c>
      <c r="J212">
        <f t="shared" si="51"/>
        <v>4.0773066061283236</v>
      </c>
      <c r="K212">
        <f t="shared" si="45"/>
        <v>4.3152027358643741</v>
      </c>
      <c r="L212">
        <f t="shared" si="52"/>
        <v>3.879914975921928</v>
      </c>
      <c r="M212">
        <f t="shared" si="53"/>
        <v>4.2746982363347197</v>
      </c>
      <c r="N212">
        <f t="shared" si="58"/>
        <v>2.0539939517037911</v>
      </c>
      <c r="O212">
        <f t="shared" si="59"/>
        <v>6.1006192605528557</v>
      </c>
      <c r="P212">
        <v>4.0773066061283298</v>
      </c>
      <c r="Q212">
        <f t="shared" si="54"/>
        <v>0</v>
      </c>
      <c r="R212">
        <v>4.0773066061283298</v>
      </c>
      <c r="S212">
        <f t="shared" si="55"/>
        <v>0</v>
      </c>
    </row>
    <row r="213" spans="1:19" x14ac:dyDescent="0.25">
      <c r="A213">
        <v>25.89</v>
      </c>
      <c r="B213">
        <v>5.16</v>
      </c>
      <c r="C213">
        <f t="shared" si="56"/>
        <v>6.1040573800000004</v>
      </c>
      <c r="D213">
        <f t="shared" si="57"/>
        <v>2.161721311</v>
      </c>
      <c r="E213">
        <f t="shared" si="46"/>
        <v>37.259516498332466</v>
      </c>
      <c r="F213">
        <f t="shared" si="47"/>
        <v>4.6730390264315584</v>
      </c>
      <c r="G213">
        <f t="shared" si="48"/>
        <v>13.195270921912826</v>
      </c>
      <c r="H213">
        <f t="shared" si="49"/>
        <v>0.68707270622729555</v>
      </c>
      <c r="I213">
        <f t="shared" si="50"/>
        <v>1.5655572011022167</v>
      </c>
      <c r="J213">
        <f t="shared" si="51"/>
        <v>3.6393543686355723</v>
      </c>
      <c r="K213">
        <f t="shared" si="45"/>
        <v>2.3123631361877193</v>
      </c>
      <c r="L213">
        <f t="shared" si="52"/>
        <v>3.482542775545713</v>
      </c>
      <c r="M213">
        <f t="shared" si="53"/>
        <v>3.7961659617254315</v>
      </c>
      <c r="N213">
        <f t="shared" si="58"/>
        <v>1.6197554677115797</v>
      </c>
      <c r="O213">
        <f t="shared" si="59"/>
        <v>5.6589532695595643</v>
      </c>
      <c r="P213">
        <v>3.6393543686355798</v>
      </c>
      <c r="Q213">
        <f t="shared" si="54"/>
        <v>7.5495165674510645E-15</v>
      </c>
      <c r="R213">
        <v>3.6393543686355798</v>
      </c>
      <c r="S213">
        <f t="shared" si="55"/>
        <v>0</v>
      </c>
    </row>
    <row r="214" spans="1:19" x14ac:dyDescent="0.25">
      <c r="A214">
        <v>48.33</v>
      </c>
      <c r="B214">
        <v>9</v>
      </c>
      <c r="C214">
        <f t="shared" si="56"/>
        <v>28.544057379999998</v>
      </c>
      <c r="D214">
        <f t="shared" si="57"/>
        <v>6.0017213109999998</v>
      </c>
      <c r="E214">
        <f t="shared" si="46"/>
        <v>814.76321171273241</v>
      </c>
      <c r="F214">
        <f t="shared" si="47"/>
        <v>36.020658694911553</v>
      </c>
      <c r="G214">
        <f t="shared" si="48"/>
        <v>171.31347747995281</v>
      </c>
      <c r="H214">
        <f t="shared" si="49"/>
        <v>3.2129191339259338</v>
      </c>
      <c r="I214">
        <f t="shared" si="50"/>
        <v>4.3465538178453409</v>
      </c>
      <c r="J214">
        <f t="shared" si="51"/>
        <v>5.9961045387404539</v>
      </c>
      <c r="K214">
        <f t="shared" si="45"/>
        <v>9.0233879421757006</v>
      </c>
      <c r="L214">
        <f t="shared" si="52"/>
        <v>5.5622594315379201</v>
      </c>
      <c r="M214">
        <f t="shared" si="53"/>
        <v>6.4299496459429877</v>
      </c>
      <c r="N214">
        <f t="shared" si="58"/>
        <v>3.9346229398120589</v>
      </c>
      <c r="O214">
        <f t="shared" si="59"/>
        <v>8.0575861376688493</v>
      </c>
      <c r="P214">
        <v>5.9961045387404699</v>
      </c>
      <c r="Q214">
        <f t="shared" si="54"/>
        <v>1.5987211554602254E-14</v>
      </c>
      <c r="R214">
        <v>5.9961045387404699</v>
      </c>
      <c r="S214">
        <f t="shared" si="55"/>
        <v>0</v>
      </c>
    </row>
    <row r="215" spans="1:19" x14ac:dyDescent="0.25">
      <c r="A215">
        <v>13.27</v>
      </c>
      <c r="B215">
        <v>2.5</v>
      </c>
      <c r="C215">
        <f t="shared" si="56"/>
        <v>-6.5159426200000006</v>
      </c>
      <c r="D215">
        <f t="shared" si="57"/>
        <v>-0.49827868900000016</v>
      </c>
      <c r="E215">
        <f t="shared" si="46"/>
        <v>42.457508227132472</v>
      </c>
      <c r="F215">
        <f t="shared" si="47"/>
        <v>0.24828165191155888</v>
      </c>
      <c r="G215">
        <f t="shared" si="48"/>
        <v>3.2467553462928267</v>
      </c>
      <c r="H215">
        <f t="shared" si="49"/>
        <v>-0.7334345093501029</v>
      </c>
      <c r="I215">
        <f t="shared" si="50"/>
        <v>-0.3608623302875521</v>
      </c>
      <c r="J215">
        <f t="shared" si="51"/>
        <v>2.3139449592450374</v>
      </c>
      <c r="K215">
        <f t="shared" si="45"/>
        <v>3.4616478190330792E-2</v>
      </c>
      <c r="L215">
        <f t="shared" si="52"/>
        <v>2.1536831936085044</v>
      </c>
      <c r="M215">
        <f t="shared" si="53"/>
        <v>2.4742067248815705</v>
      </c>
      <c r="N215">
        <f t="shared" si="58"/>
        <v>0.29406316845014846</v>
      </c>
      <c r="O215">
        <f t="shared" si="59"/>
        <v>4.3338267500399263</v>
      </c>
      <c r="P215">
        <v>2.3139449592450401</v>
      </c>
      <c r="Q215">
        <f t="shared" si="54"/>
        <v>0</v>
      </c>
      <c r="R215">
        <v>2.3139449592450401</v>
      </c>
      <c r="S215">
        <f t="shared" si="55"/>
        <v>0</v>
      </c>
    </row>
    <row r="216" spans="1:19" x14ac:dyDescent="0.25">
      <c r="A216">
        <v>28.17</v>
      </c>
      <c r="B216">
        <v>6.5</v>
      </c>
      <c r="C216">
        <f t="shared" si="56"/>
        <v>8.3840573800000016</v>
      </c>
      <c r="D216">
        <f t="shared" si="57"/>
        <v>3.5017213109999998</v>
      </c>
      <c r="E216">
        <f t="shared" si="46"/>
        <v>70.292418151132495</v>
      </c>
      <c r="F216">
        <f t="shared" si="47"/>
        <v>12.262052139911557</v>
      </c>
      <c r="G216">
        <f t="shared" si="48"/>
        <v>29.358632400192828</v>
      </c>
      <c r="H216">
        <f t="shared" si="49"/>
        <v>0.94370950904159578</v>
      </c>
      <c r="I216">
        <f t="shared" si="50"/>
        <v>2.5360091454865361</v>
      </c>
      <c r="J216">
        <f t="shared" si="51"/>
        <v>3.8788102682718972</v>
      </c>
      <c r="K216">
        <f t="shared" si="45"/>
        <v>6.8706356097168433</v>
      </c>
      <c r="L216">
        <f t="shared" si="52"/>
        <v>3.701209854807928</v>
      </c>
      <c r="M216">
        <f t="shared" si="53"/>
        <v>4.0564106817358665</v>
      </c>
      <c r="N216">
        <f t="shared" si="58"/>
        <v>1.8574142941184815</v>
      </c>
      <c r="O216">
        <f t="shared" si="59"/>
        <v>5.9002062424253126</v>
      </c>
      <c r="P216">
        <v>3.8788102682718999</v>
      </c>
      <c r="Q216">
        <f t="shared" si="54"/>
        <v>0</v>
      </c>
      <c r="R216">
        <v>3.8788102682718999</v>
      </c>
      <c r="S216">
        <f t="shared" si="55"/>
        <v>0</v>
      </c>
    </row>
    <row r="217" spans="1:19" x14ac:dyDescent="0.25">
      <c r="A217">
        <v>12.9</v>
      </c>
      <c r="B217">
        <v>1.1000000000000001</v>
      </c>
      <c r="C217">
        <f t="shared" si="56"/>
        <v>-6.8859426199999998</v>
      </c>
      <c r="D217">
        <f t="shared" si="57"/>
        <v>-1.8982786890000001</v>
      </c>
      <c r="E217">
        <f t="shared" si="46"/>
        <v>47.41620576593246</v>
      </c>
      <c r="F217">
        <f t="shared" si="47"/>
        <v>3.6034619811115589</v>
      </c>
      <c r="G217">
        <f t="shared" si="48"/>
        <v>13.071438129222825</v>
      </c>
      <c r="H217">
        <f t="shared" si="49"/>
        <v>-0.77508170980680935</v>
      </c>
      <c r="I217">
        <f t="shared" si="50"/>
        <v>-1.3747673468084829</v>
      </c>
      <c r="J217">
        <f t="shared" si="51"/>
        <v>2.2750858878128266</v>
      </c>
      <c r="K217">
        <f t="shared" si="45"/>
        <v>1.3808268437368587</v>
      </c>
      <c r="L217">
        <f t="shared" si="52"/>
        <v>2.1116006285427544</v>
      </c>
      <c r="M217">
        <f t="shared" si="53"/>
        <v>2.4385711470828988</v>
      </c>
      <c r="N217">
        <f t="shared" si="58"/>
        <v>0.25493426715547196</v>
      </c>
      <c r="O217">
        <f t="shared" si="59"/>
        <v>4.2952375084701817</v>
      </c>
      <c r="P217">
        <v>2.2750858878128302</v>
      </c>
      <c r="Q217">
        <f t="shared" si="54"/>
        <v>3.5527136788005009E-15</v>
      </c>
      <c r="R217">
        <v>2.2750858878128302</v>
      </c>
      <c r="S217">
        <f t="shared" si="55"/>
        <v>0</v>
      </c>
    </row>
    <row r="218" spans="1:19" x14ac:dyDescent="0.25">
      <c r="A218">
        <v>28.15</v>
      </c>
      <c r="B218">
        <v>3</v>
      </c>
      <c r="C218">
        <f t="shared" si="56"/>
        <v>8.3640573799999984</v>
      </c>
      <c r="D218">
        <f t="shared" si="57"/>
        <v>1.7213109999998366E-3</v>
      </c>
      <c r="E218">
        <f t="shared" si="46"/>
        <v>69.957455855932437</v>
      </c>
      <c r="F218">
        <f t="shared" si="47"/>
        <v>2.9629115587204373E-6</v>
      </c>
      <c r="G218">
        <f t="shared" si="48"/>
        <v>1.439714397282381E-2</v>
      </c>
      <c r="H218">
        <f t="shared" si="49"/>
        <v>0.94145830901690863</v>
      </c>
      <c r="I218">
        <f t="shared" si="50"/>
        <v>1.2466041842089245E-3</v>
      </c>
      <c r="J218">
        <f t="shared" si="51"/>
        <v>3.8767097779242099</v>
      </c>
      <c r="K218">
        <f t="shared" si="45"/>
        <v>0.7686200347079174</v>
      </c>
      <c r="L218">
        <f t="shared" si="52"/>
        <v>3.6993079418523154</v>
      </c>
      <c r="M218">
        <f t="shared" si="53"/>
        <v>4.0541116139961044</v>
      </c>
      <c r="N218">
        <f t="shared" si="58"/>
        <v>1.8553320185469424</v>
      </c>
      <c r="O218">
        <f t="shared" si="59"/>
        <v>5.8980875373014774</v>
      </c>
      <c r="P218">
        <v>3.8767097779242201</v>
      </c>
      <c r="Q218">
        <f t="shared" si="54"/>
        <v>1.021405182655144E-14</v>
      </c>
      <c r="R218">
        <v>3.8767097779242201</v>
      </c>
      <c r="S218">
        <f t="shared" si="55"/>
        <v>0</v>
      </c>
    </row>
    <row r="219" spans="1:19" x14ac:dyDescent="0.25">
      <c r="A219">
        <v>11.59</v>
      </c>
      <c r="B219">
        <v>1.5</v>
      </c>
      <c r="C219">
        <f t="shared" si="56"/>
        <v>-8.1959426200000003</v>
      </c>
      <c r="D219">
        <f t="shared" si="57"/>
        <v>-1.4982786890000002</v>
      </c>
      <c r="E219">
        <f t="shared" si="46"/>
        <v>67.173475430332473</v>
      </c>
      <c r="F219">
        <f t="shared" si="47"/>
        <v>2.2448390299115593</v>
      </c>
      <c r="G219">
        <f t="shared" si="48"/>
        <v>12.279806163812827</v>
      </c>
      <c r="H219">
        <f t="shared" si="49"/>
        <v>-0.92253531142379763</v>
      </c>
      <c r="I219">
        <f t="shared" si="50"/>
        <v>-1.0850801992310741</v>
      </c>
      <c r="J219">
        <f t="shared" si="51"/>
        <v>2.1375037700393245</v>
      </c>
      <c r="K219">
        <f t="shared" si="45"/>
        <v>0.40641105681435186</v>
      </c>
      <c r="L219">
        <f t="shared" si="52"/>
        <v>1.9617610572376509</v>
      </c>
      <c r="M219">
        <f t="shared" si="53"/>
        <v>2.3132464828409978</v>
      </c>
      <c r="N219">
        <f t="shared" si="58"/>
        <v>0.11627740593410074</v>
      </c>
      <c r="O219">
        <f t="shared" si="59"/>
        <v>4.1587301341445482</v>
      </c>
      <c r="P219">
        <v>2.13750377003932</v>
      </c>
      <c r="Q219">
        <f t="shared" si="54"/>
        <v>-4.4408920985006262E-15</v>
      </c>
      <c r="R219">
        <v>2.13750377003932</v>
      </c>
      <c r="S219">
        <f t="shared" si="55"/>
        <v>0</v>
      </c>
    </row>
    <row r="220" spans="1:19" x14ac:dyDescent="0.25">
      <c r="A220">
        <v>7.74</v>
      </c>
      <c r="B220">
        <v>1.44</v>
      </c>
      <c r="C220">
        <f t="shared" si="56"/>
        <v>-12.04594262</v>
      </c>
      <c r="D220">
        <f t="shared" si="57"/>
        <v>-1.5582786890000002</v>
      </c>
      <c r="E220">
        <f t="shared" si="46"/>
        <v>145.10473360433247</v>
      </c>
      <c r="F220">
        <f t="shared" si="47"/>
        <v>2.4282324725915596</v>
      </c>
      <c r="G220">
        <f t="shared" si="48"/>
        <v>18.770935673662827</v>
      </c>
      <c r="H220">
        <f t="shared" si="49"/>
        <v>-1.3558913161760151</v>
      </c>
      <c r="I220">
        <f t="shared" si="50"/>
        <v>-1.1285332713676854</v>
      </c>
      <c r="J220">
        <f t="shared" si="51"/>
        <v>1.7331593781095651</v>
      </c>
      <c r="K220">
        <f t="shared" si="45"/>
        <v>8.5942420973586994E-2</v>
      </c>
      <c r="L220">
        <f t="shared" si="52"/>
        <v>1.5157042317950165</v>
      </c>
      <c r="M220">
        <f t="shared" si="53"/>
        <v>1.9506145244241138</v>
      </c>
      <c r="N220">
        <f t="shared" si="58"/>
        <v>-0.29230068019427691</v>
      </c>
      <c r="O220">
        <f t="shared" si="59"/>
        <v>3.7586194364134071</v>
      </c>
      <c r="P220">
        <v>1.73315937810956</v>
      </c>
      <c r="Q220">
        <f t="shared" si="54"/>
        <v>-5.1070259132757201E-15</v>
      </c>
      <c r="R220">
        <v>1.73315937810956</v>
      </c>
      <c r="S220">
        <f t="shared" si="55"/>
        <v>0</v>
      </c>
    </row>
    <row r="221" spans="1:19" x14ac:dyDescent="0.25">
      <c r="A221">
        <v>30.14</v>
      </c>
      <c r="B221">
        <v>3.09</v>
      </c>
      <c r="C221">
        <f t="shared" si="56"/>
        <v>10.35405738</v>
      </c>
      <c r="D221">
        <f t="shared" si="57"/>
        <v>9.1721310999999695E-2</v>
      </c>
      <c r="E221">
        <f t="shared" si="46"/>
        <v>107.20650422833248</v>
      </c>
      <c r="F221">
        <f t="shared" si="47"/>
        <v>8.4127988915586645E-3</v>
      </c>
      <c r="G221">
        <f t="shared" si="48"/>
        <v>0.94968771706282207</v>
      </c>
      <c r="H221">
        <f t="shared" si="49"/>
        <v>1.1654527114732498</v>
      </c>
      <c r="I221">
        <f t="shared" si="50"/>
        <v>6.6426212389125799E-2</v>
      </c>
      <c r="J221">
        <f t="shared" si="51"/>
        <v>4.0857085675190721</v>
      </c>
      <c r="K221">
        <f t="shared" si="45"/>
        <v>0.9914355514308828</v>
      </c>
      <c r="L221">
        <f t="shared" si="52"/>
        <v>3.8874391461402413</v>
      </c>
      <c r="M221">
        <f t="shared" si="53"/>
        <v>4.2839779888979033</v>
      </c>
      <c r="N221">
        <f t="shared" si="58"/>
        <v>2.0623062622756363</v>
      </c>
      <c r="O221">
        <f t="shared" si="59"/>
        <v>6.1091108727625079</v>
      </c>
      <c r="P221">
        <v>4.0857085675190801</v>
      </c>
      <c r="Q221">
        <f t="shared" si="54"/>
        <v>7.9936057773011271E-15</v>
      </c>
      <c r="R221">
        <v>4.0857085675190801</v>
      </c>
      <c r="S221">
        <f t="shared" si="55"/>
        <v>0</v>
      </c>
    </row>
    <row r="222" spans="1:19" x14ac:dyDescent="0.25">
      <c r="A222">
        <v>12.16</v>
      </c>
      <c r="B222">
        <v>2.2000000000000002</v>
      </c>
      <c r="C222">
        <f t="shared" si="56"/>
        <v>-7.62594262</v>
      </c>
      <c r="D222">
        <f t="shared" si="57"/>
        <v>-0.79827868899999999</v>
      </c>
      <c r="E222">
        <f t="shared" si="46"/>
        <v>58.155000843532463</v>
      </c>
      <c r="F222">
        <f t="shared" si="47"/>
        <v>0.63724886531155867</v>
      </c>
      <c r="G222">
        <f t="shared" si="48"/>
        <v>6.0876274770828251</v>
      </c>
      <c r="H222">
        <f t="shared" si="49"/>
        <v>-0.85837611072022257</v>
      </c>
      <c r="I222">
        <f t="shared" si="50"/>
        <v>-0.57812769097060857</v>
      </c>
      <c r="J222">
        <f t="shared" si="51"/>
        <v>2.1973677449484055</v>
      </c>
      <c r="K222">
        <f t="shared" si="45"/>
        <v>6.9287666566458209E-6</v>
      </c>
      <c r="L222">
        <f t="shared" si="52"/>
        <v>2.027110607165334</v>
      </c>
      <c r="M222">
        <f t="shared" si="53"/>
        <v>2.367624882731477</v>
      </c>
      <c r="N222">
        <f t="shared" si="58"/>
        <v>0.17663189120503953</v>
      </c>
      <c r="O222">
        <f t="shared" si="59"/>
        <v>4.218103598691771</v>
      </c>
      <c r="P222">
        <v>2.1973677449484099</v>
      </c>
      <c r="Q222">
        <f t="shared" si="54"/>
        <v>4.4408920985006262E-15</v>
      </c>
      <c r="R222">
        <v>2.1973677449484099</v>
      </c>
      <c r="S222">
        <f t="shared" si="55"/>
        <v>0</v>
      </c>
    </row>
    <row r="223" spans="1:19" x14ac:dyDescent="0.25">
      <c r="A223">
        <v>13.42</v>
      </c>
      <c r="B223">
        <v>3.48</v>
      </c>
      <c r="C223">
        <f t="shared" si="56"/>
        <v>-6.3659426200000002</v>
      </c>
      <c r="D223">
        <f t="shared" si="57"/>
        <v>0.48172131099999982</v>
      </c>
      <c r="E223">
        <f t="shared" si="46"/>
        <v>40.52522544113247</v>
      </c>
      <c r="F223">
        <f t="shared" si="47"/>
        <v>0.23205542147155855</v>
      </c>
      <c r="G223">
        <f t="shared" si="48"/>
        <v>-3.0666102246571736</v>
      </c>
      <c r="H223">
        <f t="shared" si="49"/>
        <v>-0.71655050916495144</v>
      </c>
      <c r="I223">
        <f t="shared" si="50"/>
        <v>0.34887118127709948</v>
      </c>
      <c r="J223">
        <f t="shared" si="51"/>
        <v>2.3296986368526902</v>
      </c>
      <c r="K223">
        <f t="shared" si="45"/>
        <v>1.323193226058559</v>
      </c>
      <c r="L223">
        <f t="shared" si="52"/>
        <v>2.170710682654073</v>
      </c>
      <c r="M223">
        <f t="shared" si="53"/>
        <v>2.4886865910513074</v>
      </c>
      <c r="N223">
        <f t="shared" si="58"/>
        <v>0.30992200189614083</v>
      </c>
      <c r="O223">
        <f t="shared" si="59"/>
        <v>4.34947527180924</v>
      </c>
      <c r="P223">
        <v>2.3296986368526902</v>
      </c>
      <c r="Q223">
        <f t="shared" si="54"/>
        <v>0</v>
      </c>
      <c r="R223">
        <v>2.3296986368526902</v>
      </c>
      <c r="S223">
        <f t="shared" si="55"/>
        <v>0</v>
      </c>
    </row>
    <row r="224" spans="1:19" x14ac:dyDescent="0.25">
      <c r="A224">
        <v>8.58</v>
      </c>
      <c r="B224">
        <v>1.92</v>
      </c>
      <c r="C224">
        <f t="shared" si="56"/>
        <v>-11.20594262</v>
      </c>
      <c r="D224">
        <f t="shared" si="57"/>
        <v>-1.0782786890000002</v>
      </c>
      <c r="E224">
        <f t="shared" si="46"/>
        <v>125.57315000273246</v>
      </c>
      <c r="F224">
        <f t="shared" si="47"/>
        <v>1.1626849311515592</v>
      </c>
      <c r="G224">
        <f t="shared" si="48"/>
        <v>12.083129117302828</v>
      </c>
      <c r="H224">
        <f t="shared" si="49"/>
        <v>-1.2613409151391677</v>
      </c>
      <c r="I224">
        <f t="shared" si="50"/>
        <v>-0.78090869427479492</v>
      </c>
      <c r="J224">
        <f t="shared" si="51"/>
        <v>1.8213799727124218</v>
      </c>
      <c r="K224">
        <f t="shared" si="45"/>
        <v>9.7259097822026547E-3</v>
      </c>
      <c r="L224">
        <f t="shared" si="52"/>
        <v>1.6135912171406781</v>
      </c>
      <c r="M224">
        <f t="shared" si="53"/>
        <v>2.0291687282841657</v>
      </c>
      <c r="N224">
        <f t="shared" si="58"/>
        <v>-0.20301984406569162</v>
      </c>
      <c r="O224">
        <f t="shared" si="59"/>
        <v>3.8457797894905354</v>
      </c>
      <c r="P224">
        <v>1.82137997271242</v>
      </c>
      <c r="Q224">
        <f t="shared" si="54"/>
        <v>-1.7763568394002505E-15</v>
      </c>
      <c r="R224">
        <v>1.82137997271242</v>
      </c>
      <c r="S224">
        <f t="shared" si="55"/>
        <v>0</v>
      </c>
    </row>
    <row r="225" spans="1:19" x14ac:dyDescent="0.25">
      <c r="A225">
        <v>15.98</v>
      </c>
      <c r="B225">
        <v>3</v>
      </c>
      <c r="C225">
        <f t="shared" si="56"/>
        <v>-3.8059426199999997</v>
      </c>
      <c r="D225">
        <f t="shared" si="57"/>
        <v>1.7213109999998366E-3</v>
      </c>
      <c r="E225">
        <f t="shared" si="46"/>
        <v>14.485199226732462</v>
      </c>
      <c r="F225">
        <f t="shared" si="47"/>
        <v>2.9629115587204373E-6</v>
      </c>
      <c r="G225">
        <f t="shared" si="48"/>
        <v>-6.5512108971741978E-3</v>
      </c>
      <c r="H225">
        <f t="shared" si="49"/>
        <v>-0.42839690600503544</v>
      </c>
      <c r="I225">
        <f t="shared" si="50"/>
        <v>1.2466041842089245E-3</v>
      </c>
      <c r="J225">
        <f t="shared" si="51"/>
        <v>2.5985614013566338</v>
      </c>
      <c r="K225">
        <f t="shared" si="45"/>
        <v>0.16115294848074962</v>
      </c>
      <c r="L225">
        <f t="shared" si="52"/>
        <v>2.4578601452045703</v>
      </c>
      <c r="M225">
        <f t="shared" si="53"/>
        <v>2.7392626575086974</v>
      </c>
      <c r="N225">
        <f t="shared" si="58"/>
        <v>0.58020241262623307</v>
      </c>
      <c r="O225">
        <f t="shared" si="59"/>
        <v>4.616920390087035</v>
      </c>
      <c r="P225">
        <v>2.5985614013566298</v>
      </c>
      <c r="Q225">
        <f t="shared" si="54"/>
        <v>-3.9968028886505635E-15</v>
      </c>
      <c r="R225">
        <v>2.5985614013566298</v>
      </c>
      <c r="S225">
        <f t="shared" si="55"/>
        <v>0</v>
      </c>
    </row>
    <row r="226" spans="1:19" x14ac:dyDescent="0.25">
      <c r="A226">
        <v>13.42</v>
      </c>
      <c r="B226">
        <v>1.58</v>
      </c>
      <c r="C226">
        <f t="shared" si="56"/>
        <v>-6.3659426200000002</v>
      </c>
      <c r="D226">
        <f t="shared" si="57"/>
        <v>-1.4182786890000001</v>
      </c>
      <c r="E226">
        <f t="shared" si="46"/>
        <v>40.52522544113247</v>
      </c>
      <c r="F226">
        <f t="shared" si="47"/>
        <v>2.0115144396715592</v>
      </c>
      <c r="G226">
        <f t="shared" si="48"/>
        <v>9.0286807533428259</v>
      </c>
      <c r="H226">
        <f t="shared" si="49"/>
        <v>-0.71655050916495144</v>
      </c>
      <c r="I226">
        <f t="shared" si="50"/>
        <v>-1.0271427697155924</v>
      </c>
      <c r="J226">
        <f t="shared" si="51"/>
        <v>2.3296986368526902</v>
      </c>
      <c r="K226">
        <f t="shared" si="45"/>
        <v>0.56204804609878167</v>
      </c>
      <c r="L226">
        <f t="shared" si="52"/>
        <v>2.170710682654073</v>
      </c>
      <c r="M226">
        <f t="shared" si="53"/>
        <v>2.4886865910513074</v>
      </c>
      <c r="N226">
        <f t="shared" si="58"/>
        <v>0.30992200189614083</v>
      </c>
      <c r="O226">
        <f t="shared" si="59"/>
        <v>4.34947527180924</v>
      </c>
      <c r="P226">
        <v>2.3296986368526902</v>
      </c>
      <c r="Q226">
        <f t="shared" si="54"/>
        <v>0</v>
      </c>
      <c r="R226">
        <v>2.3296986368526902</v>
      </c>
      <c r="S226">
        <f t="shared" si="55"/>
        <v>0</v>
      </c>
    </row>
    <row r="227" spans="1:19" x14ac:dyDescent="0.25">
      <c r="A227">
        <v>16.27</v>
      </c>
      <c r="B227">
        <v>2.5</v>
      </c>
      <c r="C227">
        <f t="shared" si="56"/>
        <v>-3.5159426200000006</v>
      </c>
      <c r="D227">
        <f t="shared" si="57"/>
        <v>-0.49827868900000016</v>
      </c>
      <c r="E227">
        <f t="shared" si="46"/>
        <v>12.361852507132468</v>
      </c>
      <c r="F227">
        <f t="shared" si="47"/>
        <v>0.24828165191155888</v>
      </c>
      <c r="G227">
        <f t="shared" si="48"/>
        <v>1.751919279292826</v>
      </c>
      <c r="H227">
        <f t="shared" si="49"/>
        <v>-0.39575450564707632</v>
      </c>
      <c r="I227">
        <f t="shared" si="50"/>
        <v>-0.3608623302875521</v>
      </c>
      <c r="J227">
        <f t="shared" si="51"/>
        <v>2.6290185113980962</v>
      </c>
      <c r="K227">
        <f t="shared" si="45"/>
        <v>1.6645776283380671E-2</v>
      </c>
      <c r="L227">
        <f t="shared" si="52"/>
        <v>2.4899143466622178</v>
      </c>
      <c r="M227">
        <f t="shared" si="53"/>
        <v>2.7681226761339746</v>
      </c>
      <c r="N227">
        <f t="shared" si="58"/>
        <v>0.61077516379010621</v>
      </c>
      <c r="O227">
        <f t="shared" si="59"/>
        <v>4.6472618590060861</v>
      </c>
      <c r="P227">
        <v>2.6290185113981002</v>
      </c>
      <c r="Q227">
        <f t="shared" si="54"/>
        <v>3.9968028886505635E-15</v>
      </c>
      <c r="R227">
        <v>2.6290185113981002</v>
      </c>
      <c r="S227">
        <f t="shared" si="55"/>
        <v>0</v>
      </c>
    </row>
    <row r="228" spans="1:19" x14ac:dyDescent="0.25">
      <c r="A228">
        <v>10.09</v>
      </c>
      <c r="B228">
        <v>2</v>
      </c>
      <c r="C228">
        <f t="shared" si="56"/>
        <v>-9.6959426200000003</v>
      </c>
      <c r="D228">
        <f t="shared" si="57"/>
        <v>-0.99827868900000016</v>
      </c>
      <c r="E228">
        <f t="shared" si="46"/>
        <v>94.011303290332464</v>
      </c>
      <c r="F228">
        <f t="shared" si="47"/>
        <v>0.99656034091155909</v>
      </c>
      <c r="G228">
        <f t="shared" si="48"/>
        <v>9.6792528873128276</v>
      </c>
      <c r="H228">
        <f t="shared" si="49"/>
        <v>-1.091375313275311</v>
      </c>
      <c r="I228">
        <f t="shared" si="50"/>
        <v>-0.72297126475931317</v>
      </c>
      <c r="J228">
        <f t="shared" si="51"/>
        <v>1.9799669939627949</v>
      </c>
      <c r="K228">
        <f t="shared" si="45"/>
        <v>4.0132133088669787E-4</v>
      </c>
      <c r="L228">
        <f t="shared" si="52"/>
        <v>1.7888290051608067</v>
      </c>
      <c r="M228">
        <f t="shared" si="53"/>
        <v>2.171104982764783</v>
      </c>
      <c r="N228">
        <f t="shared" si="58"/>
        <v>-4.2718362599529325E-2</v>
      </c>
      <c r="O228">
        <f t="shared" si="59"/>
        <v>4.0026523505251195</v>
      </c>
      <c r="P228">
        <v>1.97996699396279</v>
      </c>
      <c r="Q228">
        <f t="shared" si="54"/>
        <v>-4.8849813083506888E-15</v>
      </c>
      <c r="R228">
        <v>1.97996699396279</v>
      </c>
      <c r="S228">
        <f t="shared" si="55"/>
        <v>0</v>
      </c>
    </row>
    <row r="229" spans="1:19" x14ac:dyDescent="0.25">
      <c r="A229">
        <v>20.45</v>
      </c>
      <c r="B229">
        <v>3</v>
      </c>
      <c r="C229">
        <f t="shared" si="56"/>
        <v>0.66405737999999914</v>
      </c>
      <c r="D229">
        <f t="shared" si="57"/>
        <v>1.7213109999998366E-3</v>
      </c>
      <c r="E229">
        <f t="shared" si="46"/>
        <v>0.44097220393246328</v>
      </c>
      <c r="F229">
        <f t="shared" si="47"/>
        <v>2.9629115587204373E-6</v>
      </c>
      <c r="G229">
        <f t="shared" si="48"/>
        <v>1.14304927282507E-3</v>
      </c>
      <c r="H229">
        <f t="shared" si="49"/>
        <v>7.474629951247394E-2</v>
      </c>
      <c r="I229">
        <f t="shared" si="50"/>
        <v>1.2466041842089245E-3</v>
      </c>
      <c r="J229">
        <f t="shared" si="51"/>
        <v>3.0680209940646921</v>
      </c>
      <c r="K229">
        <f t="shared" si="45"/>
        <v>4.6268556335488757E-3</v>
      </c>
      <c r="L229">
        <f t="shared" si="52"/>
        <v>2.9382476275848095</v>
      </c>
      <c r="M229">
        <f t="shared" si="53"/>
        <v>3.1977943605445747</v>
      </c>
      <c r="N229">
        <f t="shared" si="58"/>
        <v>1.0504270012086456</v>
      </c>
      <c r="O229">
        <f t="shared" si="59"/>
        <v>5.0856149869207385</v>
      </c>
      <c r="P229">
        <v>3.0680209940646899</v>
      </c>
      <c r="Q229">
        <f t="shared" si="54"/>
        <v>0</v>
      </c>
      <c r="R229">
        <v>3.0680209940646899</v>
      </c>
      <c r="S229">
        <f t="shared" si="55"/>
        <v>0</v>
      </c>
    </row>
    <row r="230" spans="1:19" x14ac:dyDescent="0.25">
      <c r="A230">
        <v>13.28</v>
      </c>
      <c r="B230">
        <v>2.72</v>
      </c>
      <c r="C230">
        <f t="shared" si="56"/>
        <v>-6.5059426200000008</v>
      </c>
      <c r="D230">
        <f t="shared" si="57"/>
        <v>-0.27827868899999997</v>
      </c>
      <c r="E230">
        <f t="shared" si="46"/>
        <v>42.327289374732473</v>
      </c>
      <c r="F230">
        <f t="shared" si="47"/>
        <v>7.7439028751558697E-2</v>
      </c>
      <c r="G230">
        <f t="shared" si="48"/>
        <v>1.8104651830028251</v>
      </c>
      <c r="H230">
        <f t="shared" si="49"/>
        <v>-0.73230890933775949</v>
      </c>
      <c r="I230">
        <f t="shared" si="50"/>
        <v>-0.20153439911997711</v>
      </c>
      <c r="J230">
        <f t="shared" si="51"/>
        <v>2.3149952044188806</v>
      </c>
      <c r="K230">
        <f t="shared" si="45"/>
        <v>0.16402888444370445</v>
      </c>
      <c r="L230">
        <f t="shared" si="52"/>
        <v>2.1548189641258757</v>
      </c>
      <c r="M230">
        <f t="shared" si="53"/>
        <v>2.4751714447118855</v>
      </c>
      <c r="N230">
        <f t="shared" si="58"/>
        <v>0.29512050002991153</v>
      </c>
      <c r="O230">
        <f t="shared" si="59"/>
        <v>4.3348699088078497</v>
      </c>
      <c r="P230">
        <v>2.3149952044188802</v>
      </c>
      <c r="Q230">
        <f t="shared" si="54"/>
        <v>0</v>
      </c>
      <c r="R230">
        <v>2.3149952044188802</v>
      </c>
      <c r="S230">
        <f t="shared" si="55"/>
        <v>0</v>
      </c>
    </row>
    <row r="231" spans="1:19" x14ac:dyDescent="0.25">
      <c r="A231">
        <v>22.12</v>
      </c>
      <c r="B231">
        <v>2.88</v>
      </c>
      <c r="C231">
        <f t="shared" si="56"/>
        <v>2.3340573800000008</v>
      </c>
      <c r="D231">
        <f t="shared" si="57"/>
        <v>-0.11827868900000027</v>
      </c>
      <c r="E231">
        <f t="shared" si="46"/>
        <v>5.4478238531324683</v>
      </c>
      <c r="F231">
        <f t="shared" si="47"/>
        <v>1.3989848271558785E-2</v>
      </c>
      <c r="G231">
        <f t="shared" si="48"/>
        <v>-0.27606924695717555</v>
      </c>
      <c r="H231">
        <f t="shared" si="49"/>
        <v>0.26272150157382557</v>
      </c>
      <c r="I231">
        <f t="shared" si="50"/>
        <v>-8.5659540089013803E-2</v>
      </c>
      <c r="J231">
        <f t="shared" si="51"/>
        <v>3.2434119380965618</v>
      </c>
      <c r="K231">
        <f t="shared" si="45"/>
        <v>0.13206823675109935</v>
      </c>
      <c r="L231">
        <f t="shared" si="52"/>
        <v>3.1096402761933826</v>
      </c>
      <c r="M231">
        <f t="shared" si="53"/>
        <v>3.377183599999741</v>
      </c>
      <c r="N231">
        <f t="shared" si="58"/>
        <v>1.2255451863303128</v>
      </c>
      <c r="O231">
        <f t="shared" si="59"/>
        <v>5.2612786898628112</v>
      </c>
      <c r="P231">
        <v>3.2434119380965698</v>
      </c>
      <c r="Q231">
        <f t="shared" si="54"/>
        <v>7.9936057773011271E-15</v>
      </c>
      <c r="R231">
        <v>3.2434119380965698</v>
      </c>
      <c r="S231">
        <f t="shared" si="55"/>
        <v>0</v>
      </c>
    </row>
    <row r="232" spans="1:19" x14ac:dyDescent="0.25">
      <c r="A232">
        <v>24.01</v>
      </c>
      <c r="B232">
        <v>2</v>
      </c>
      <c r="C232">
        <f t="shared" si="56"/>
        <v>4.2240573800000014</v>
      </c>
      <c r="D232">
        <f t="shared" si="57"/>
        <v>-0.99827868900000016</v>
      </c>
      <c r="E232">
        <f t="shared" si="46"/>
        <v>17.842660749532477</v>
      </c>
      <c r="F232">
        <f t="shared" si="47"/>
        <v>0.99656034091155909</v>
      </c>
      <c r="G232">
        <f t="shared" si="48"/>
        <v>-4.2167864635671766</v>
      </c>
      <c r="H232">
        <f t="shared" si="49"/>
        <v>0.47545990390673232</v>
      </c>
      <c r="I232">
        <f t="shared" si="50"/>
        <v>-0.72297126475931317</v>
      </c>
      <c r="J232">
        <f t="shared" si="51"/>
        <v>3.4419082759529891</v>
      </c>
      <c r="K232">
        <f t="shared" si="45"/>
        <v>2.0790994762617214</v>
      </c>
      <c r="L232">
        <f t="shared" si="52"/>
        <v>3.2987180270534608</v>
      </c>
      <c r="M232">
        <f t="shared" si="53"/>
        <v>3.5850985248525173</v>
      </c>
      <c r="N232">
        <f t="shared" si="58"/>
        <v>1.423366447600535</v>
      </c>
      <c r="O232">
        <f t="shared" si="59"/>
        <v>5.4604501043054432</v>
      </c>
      <c r="P232">
        <v>3.44190827595299</v>
      </c>
      <c r="Q232">
        <f t="shared" si="54"/>
        <v>0</v>
      </c>
      <c r="R232">
        <v>3.44190827595299</v>
      </c>
      <c r="S232">
        <f t="shared" si="55"/>
        <v>0</v>
      </c>
    </row>
    <row r="233" spans="1:19" x14ac:dyDescent="0.25">
      <c r="A233">
        <v>15.69</v>
      </c>
      <c r="B233">
        <v>3</v>
      </c>
      <c r="C233">
        <f t="shared" si="56"/>
        <v>-4.0959426200000006</v>
      </c>
      <c r="D233">
        <f t="shared" si="57"/>
        <v>1.7213109999998366E-3</v>
      </c>
      <c r="E233">
        <f t="shared" si="46"/>
        <v>16.776745946332468</v>
      </c>
      <c r="F233">
        <f t="shared" si="47"/>
        <v>2.9629115587204373E-6</v>
      </c>
      <c r="G233">
        <f t="shared" si="48"/>
        <v>-7.050391087174152E-3</v>
      </c>
      <c r="H233">
        <f t="shared" si="49"/>
        <v>-0.46103930636299478</v>
      </c>
      <c r="I233">
        <f t="shared" si="50"/>
        <v>1.2466041842089245E-3</v>
      </c>
      <c r="J233">
        <f t="shared" si="51"/>
        <v>2.5681042913151715</v>
      </c>
      <c r="K233">
        <f t="shared" si="45"/>
        <v>0.18653390318037025</v>
      </c>
      <c r="L233">
        <f t="shared" si="52"/>
        <v>2.4256995255339744</v>
      </c>
      <c r="M233">
        <f t="shared" si="53"/>
        <v>2.7105090570963686</v>
      </c>
      <c r="N233">
        <f t="shared" si="58"/>
        <v>0.54962050843363963</v>
      </c>
      <c r="O233">
        <f t="shared" si="59"/>
        <v>4.5865880741967029</v>
      </c>
      <c r="P233">
        <v>2.5681042913151702</v>
      </c>
      <c r="Q233">
        <f t="shared" si="54"/>
        <v>0</v>
      </c>
      <c r="R233">
        <v>2.5681042913151702</v>
      </c>
      <c r="S233">
        <f t="shared" si="55"/>
        <v>0</v>
      </c>
    </row>
    <row r="234" spans="1:19" x14ac:dyDescent="0.25">
      <c r="A234">
        <v>11.61</v>
      </c>
      <c r="B234">
        <v>3.39</v>
      </c>
      <c r="C234">
        <f t="shared" si="56"/>
        <v>-8.1759426200000007</v>
      </c>
      <c r="D234">
        <f t="shared" si="57"/>
        <v>0.39172131099999996</v>
      </c>
      <c r="E234">
        <f t="shared" si="46"/>
        <v>66.846037725532483</v>
      </c>
      <c r="F234">
        <f t="shared" si="47"/>
        <v>0.15344558549155868</v>
      </c>
      <c r="G234">
        <f t="shared" si="48"/>
        <v>-3.2026909617671748</v>
      </c>
      <c r="H234">
        <f t="shared" si="49"/>
        <v>-0.92028411139911093</v>
      </c>
      <c r="I234">
        <f t="shared" si="50"/>
        <v>0.28369157307218262</v>
      </c>
      <c r="J234">
        <f t="shared" si="51"/>
        <v>2.1396042603870113</v>
      </c>
      <c r="K234">
        <f t="shared" si="45"/>
        <v>1.5634895056423133</v>
      </c>
      <c r="L234">
        <f t="shared" si="52"/>
        <v>1.9640577158736376</v>
      </c>
      <c r="M234">
        <f t="shared" si="53"/>
        <v>2.3151508049003851</v>
      </c>
      <c r="N234">
        <f t="shared" si="58"/>
        <v>0.11839570337370331</v>
      </c>
      <c r="O234">
        <f t="shared" si="59"/>
        <v>4.1608128174003198</v>
      </c>
      <c r="P234">
        <v>2.13960426038701</v>
      </c>
      <c r="Q234">
        <f t="shared" si="54"/>
        <v>0</v>
      </c>
      <c r="R234">
        <v>2.13960426038701</v>
      </c>
      <c r="S234">
        <f t="shared" si="55"/>
        <v>0</v>
      </c>
    </row>
    <row r="235" spans="1:19" x14ac:dyDescent="0.25">
      <c r="A235">
        <v>10.77</v>
      </c>
      <c r="B235">
        <v>1.47</v>
      </c>
      <c r="C235">
        <f t="shared" si="56"/>
        <v>-9.0159426200000006</v>
      </c>
      <c r="D235">
        <f t="shared" si="57"/>
        <v>-1.5282786890000002</v>
      </c>
      <c r="E235">
        <f t="shared" si="46"/>
        <v>81.287221327132471</v>
      </c>
      <c r="F235">
        <f t="shared" si="47"/>
        <v>2.3356357512515591</v>
      </c>
      <c r="G235">
        <f t="shared" si="48"/>
        <v>13.778872967392827</v>
      </c>
      <c r="H235">
        <f t="shared" si="49"/>
        <v>-1.0148345124359583</v>
      </c>
      <c r="I235">
        <f t="shared" si="50"/>
        <v>-1.1068067352993798</v>
      </c>
      <c r="J235">
        <f t="shared" si="51"/>
        <v>2.0513836657841549</v>
      </c>
      <c r="K235">
        <f t="shared" si="45"/>
        <v>0.33800696684062193</v>
      </c>
      <c r="L235">
        <f t="shared" si="52"/>
        <v>1.8673840768552672</v>
      </c>
      <c r="M235">
        <f t="shared" si="53"/>
        <v>2.2353832547130423</v>
      </c>
      <c r="N235">
        <f t="shared" si="58"/>
        <v>2.9389900861617857E-2</v>
      </c>
      <c r="O235">
        <f t="shared" si="59"/>
        <v>4.0733774307066923</v>
      </c>
      <c r="P235">
        <v>2.05138366578415</v>
      </c>
      <c r="Q235">
        <f t="shared" si="54"/>
        <v>-4.8849813083506888E-15</v>
      </c>
      <c r="R235">
        <v>2.05138366578415</v>
      </c>
      <c r="S235">
        <f t="shared" si="55"/>
        <v>0</v>
      </c>
    </row>
    <row r="236" spans="1:19" x14ac:dyDescent="0.25">
      <c r="A236">
        <v>15.53</v>
      </c>
      <c r="B236">
        <v>3</v>
      </c>
      <c r="C236">
        <f t="shared" si="56"/>
        <v>-4.2559426200000008</v>
      </c>
      <c r="D236">
        <f t="shared" si="57"/>
        <v>1.7213109999998366E-3</v>
      </c>
      <c r="E236">
        <f t="shared" si="46"/>
        <v>18.11304758473247</v>
      </c>
      <c r="F236">
        <f t="shared" si="47"/>
        <v>2.9629115587204373E-6</v>
      </c>
      <c r="G236">
        <f t="shared" si="48"/>
        <v>-7.3258008471741264E-3</v>
      </c>
      <c r="H236">
        <f t="shared" si="49"/>
        <v>-0.47904890656048954</v>
      </c>
      <c r="I236">
        <f t="shared" si="50"/>
        <v>1.2466041842089245E-3</v>
      </c>
      <c r="J236">
        <f t="shared" si="51"/>
        <v>2.551300368533675</v>
      </c>
      <c r="K236">
        <f t="shared" si="45"/>
        <v>0.20133135927801585</v>
      </c>
      <c r="L236">
        <f t="shared" si="52"/>
        <v>2.4079115530951101</v>
      </c>
      <c r="M236">
        <f t="shared" si="53"/>
        <v>2.69468918397224</v>
      </c>
      <c r="N236">
        <f t="shared" si="58"/>
        <v>0.53274381625747669</v>
      </c>
      <c r="O236">
        <f t="shared" si="59"/>
        <v>4.5698569208098734</v>
      </c>
      <c r="P236">
        <v>2.5513003685336799</v>
      </c>
      <c r="Q236">
        <f t="shared" si="54"/>
        <v>4.8849813083506888E-15</v>
      </c>
      <c r="R236">
        <v>2.5513003685336799</v>
      </c>
      <c r="S236">
        <f t="shared" si="55"/>
        <v>0</v>
      </c>
    </row>
    <row r="237" spans="1:19" x14ac:dyDescent="0.25">
      <c r="A237">
        <v>10.07</v>
      </c>
      <c r="B237">
        <v>1.25</v>
      </c>
      <c r="C237">
        <f t="shared" si="56"/>
        <v>-9.7159426199999999</v>
      </c>
      <c r="D237">
        <f t="shared" si="57"/>
        <v>-1.7482786890000002</v>
      </c>
      <c r="E237">
        <f t="shared" si="46"/>
        <v>94.399540995132455</v>
      </c>
      <c r="F237">
        <f t="shared" si="47"/>
        <v>3.0564783744115593</v>
      </c>
      <c r="G237">
        <f t="shared" si="48"/>
        <v>16.986175426092828</v>
      </c>
      <c r="H237">
        <f t="shared" si="49"/>
        <v>-1.0936265132999978</v>
      </c>
      <c r="I237">
        <f t="shared" si="50"/>
        <v>-1.2661346664669546</v>
      </c>
      <c r="J237">
        <f t="shared" si="51"/>
        <v>1.977866503615108</v>
      </c>
      <c r="K237">
        <f t="shared" si="45"/>
        <v>0.52978964708488197</v>
      </c>
      <c r="L237">
        <f t="shared" si="52"/>
        <v>1.7865148942448874</v>
      </c>
      <c r="M237">
        <f t="shared" si="53"/>
        <v>2.1692181129853285</v>
      </c>
      <c r="N237">
        <f t="shared" si="58"/>
        <v>-4.4839951101787179E-2</v>
      </c>
      <c r="O237">
        <f t="shared" si="59"/>
        <v>4.0005729583320031</v>
      </c>
      <c r="P237">
        <v>1.97786650361511</v>
      </c>
      <c r="Q237">
        <f t="shared" si="54"/>
        <v>1.9984014443252818E-15</v>
      </c>
      <c r="R237">
        <v>1.97786650361511</v>
      </c>
      <c r="S237">
        <f t="shared" si="55"/>
        <v>0</v>
      </c>
    </row>
    <row r="238" spans="1:19" x14ac:dyDescent="0.25">
      <c r="A238">
        <v>12.6</v>
      </c>
      <c r="B238">
        <v>1</v>
      </c>
      <c r="C238">
        <f t="shared" si="56"/>
        <v>-7.1859426200000005</v>
      </c>
      <c r="D238">
        <f t="shared" si="57"/>
        <v>-1.9982786890000002</v>
      </c>
      <c r="E238">
        <f t="shared" si="46"/>
        <v>51.63777133793247</v>
      </c>
      <c r="F238">
        <f t="shared" si="47"/>
        <v>3.9931177189115594</v>
      </c>
      <c r="G238">
        <f t="shared" si="48"/>
        <v>14.359515997922827</v>
      </c>
      <c r="H238">
        <f t="shared" si="49"/>
        <v>-0.80884971017711216</v>
      </c>
      <c r="I238">
        <f t="shared" si="50"/>
        <v>-1.4471891337028351</v>
      </c>
      <c r="J238">
        <f t="shared" si="51"/>
        <v>2.2435785325975206</v>
      </c>
      <c r="K238">
        <f t="shared" si="45"/>
        <v>1.5464875667374025</v>
      </c>
      <c r="L238">
        <f t="shared" si="52"/>
        <v>2.0773982349829403</v>
      </c>
      <c r="M238">
        <f t="shared" si="53"/>
        <v>2.4097588302121009</v>
      </c>
      <c r="N238">
        <f t="shared" si="58"/>
        <v>0.22319722186037572</v>
      </c>
      <c r="O238">
        <f t="shared" si="59"/>
        <v>4.2639598433346659</v>
      </c>
      <c r="P238">
        <v>2.2435785325975202</v>
      </c>
      <c r="Q238">
        <f t="shared" si="54"/>
        <v>0</v>
      </c>
      <c r="R238">
        <v>2.2435785325975202</v>
      </c>
      <c r="S238">
        <f t="shared" si="55"/>
        <v>0</v>
      </c>
    </row>
    <row r="239" spans="1:19" x14ac:dyDescent="0.25">
      <c r="A239">
        <v>32.83</v>
      </c>
      <c r="B239">
        <v>1.17</v>
      </c>
      <c r="C239">
        <f t="shared" si="56"/>
        <v>13.044057379999998</v>
      </c>
      <c r="D239">
        <f t="shared" si="57"/>
        <v>-1.8282786890000002</v>
      </c>
      <c r="E239">
        <f t="shared" si="46"/>
        <v>170.14743293273241</v>
      </c>
      <c r="F239">
        <f t="shared" si="47"/>
        <v>3.3426029646515594</v>
      </c>
      <c r="G239">
        <f t="shared" si="48"/>
        <v>-23.848172125947176</v>
      </c>
      <c r="H239">
        <f t="shared" si="49"/>
        <v>1.46823911479363</v>
      </c>
      <c r="I239">
        <f t="shared" si="50"/>
        <v>-1.3240720959824366</v>
      </c>
      <c r="J239">
        <f t="shared" si="51"/>
        <v>4.3682245192829816</v>
      </c>
      <c r="K239">
        <f t="shared" si="45"/>
        <v>10.228640075742859</v>
      </c>
      <c r="L239">
        <f t="shared" si="52"/>
        <v>4.1389710099222219</v>
      </c>
      <c r="M239">
        <f t="shared" si="53"/>
        <v>4.5974780286437413</v>
      </c>
      <c r="N239">
        <f t="shared" si="58"/>
        <v>2.3414058685771972</v>
      </c>
      <c r="O239">
        <f t="shared" si="59"/>
        <v>6.3950431699887655</v>
      </c>
      <c r="P239">
        <v>4.3682245192829896</v>
      </c>
      <c r="Q239">
        <f t="shared" si="54"/>
        <v>7.9936057773011271E-15</v>
      </c>
      <c r="R239">
        <v>4.3682245192829896</v>
      </c>
      <c r="S239">
        <f t="shared" si="55"/>
        <v>0</v>
      </c>
    </row>
    <row r="240" spans="1:19" x14ac:dyDescent="0.25">
      <c r="A240">
        <v>35.83</v>
      </c>
      <c r="B240">
        <v>4.67</v>
      </c>
      <c r="C240">
        <f t="shared" si="56"/>
        <v>16.044057379999998</v>
      </c>
      <c r="D240">
        <f t="shared" si="57"/>
        <v>1.6717213109999998</v>
      </c>
      <c r="E240">
        <f t="shared" si="46"/>
        <v>257.41177721273243</v>
      </c>
      <c r="F240">
        <f t="shared" si="47"/>
        <v>2.7946521416515577</v>
      </c>
      <c r="G240">
        <f t="shared" si="48"/>
        <v>26.821192637052818</v>
      </c>
      <c r="H240">
        <f t="shared" si="49"/>
        <v>1.8059191184966565</v>
      </c>
      <c r="I240">
        <f t="shared" si="50"/>
        <v>1.2106904453198908</v>
      </c>
      <c r="J240">
        <f t="shared" si="51"/>
        <v>4.6832980714360408</v>
      </c>
      <c r="K240">
        <f t="shared" si="45"/>
        <v>1.7683870391804667E-4</v>
      </c>
      <c r="L240">
        <f t="shared" si="52"/>
        <v>4.4169850381676978</v>
      </c>
      <c r="M240">
        <f t="shared" si="53"/>
        <v>4.9496111047043838</v>
      </c>
      <c r="N240">
        <f t="shared" si="58"/>
        <v>2.6517523386683708</v>
      </c>
      <c r="O240">
        <f t="shared" si="59"/>
        <v>6.7148438042037109</v>
      </c>
      <c r="P240">
        <v>4.6832980714360497</v>
      </c>
      <c r="Q240">
        <f t="shared" si="54"/>
        <v>8.8817841970012523E-15</v>
      </c>
      <c r="R240">
        <v>4.6832980714360497</v>
      </c>
      <c r="S240">
        <f t="shared" si="55"/>
        <v>0</v>
      </c>
    </row>
    <row r="241" spans="1:19" x14ac:dyDescent="0.25">
      <c r="A241">
        <v>29.03</v>
      </c>
      <c r="B241">
        <v>5.92</v>
      </c>
      <c r="C241">
        <f t="shared" si="56"/>
        <v>9.244057380000001</v>
      </c>
      <c r="D241">
        <f t="shared" si="57"/>
        <v>2.9217213109999998</v>
      </c>
      <c r="E241">
        <f t="shared" si="46"/>
        <v>85.452596844732483</v>
      </c>
      <c r="F241">
        <f t="shared" si="47"/>
        <v>8.536455419151558</v>
      </c>
      <c r="G241">
        <f t="shared" si="48"/>
        <v>27.008559447252825</v>
      </c>
      <c r="H241">
        <f t="shared" si="49"/>
        <v>1.0405111101031299</v>
      </c>
      <c r="I241">
        <f t="shared" si="50"/>
        <v>2.1159627814992934</v>
      </c>
      <c r="J241">
        <f t="shared" si="51"/>
        <v>3.969131353222441</v>
      </c>
      <c r="K241">
        <f t="shared" si="45"/>
        <v>3.8058884769797037</v>
      </c>
      <c r="L241">
        <f t="shared" si="52"/>
        <v>3.7827648207961939</v>
      </c>
      <c r="M241">
        <f t="shared" si="53"/>
        <v>4.1554978856486882</v>
      </c>
      <c r="N241">
        <f t="shared" si="58"/>
        <v>1.9469111617305712</v>
      </c>
      <c r="O241">
        <f t="shared" si="59"/>
        <v>5.9913515447143109</v>
      </c>
      <c r="P241">
        <v>3.9691313532224499</v>
      </c>
      <c r="Q241">
        <f t="shared" si="54"/>
        <v>8.8817841970012523E-15</v>
      </c>
      <c r="R241">
        <v>3.9691313532224499</v>
      </c>
      <c r="S241">
        <f t="shared" si="55"/>
        <v>0</v>
      </c>
    </row>
    <row r="242" spans="1:19" x14ac:dyDescent="0.25">
      <c r="A242">
        <v>27.18</v>
      </c>
      <c r="B242">
        <v>2</v>
      </c>
      <c r="C242">
        <f t="shared" si="56"/>
        <v>7.3940573799999996</v>
      </c>
      <c r="D242">
        <f t="shared" si="57"/>
        <v>-0.99827868900000016</v>
      </c>
      <c r="E242">
        <f t="shared" si="46"/>
        <v>54.672084538732456</v>
      </c>
      <c r="F242">
        <f t="shared" si="47"/>
        <v>0.99656034091155909</v>
      </c>
      <c r="G242">
        <f t="shared" si="48"/>
        <v>-7.3813299076971752</v>
      </c>
      <c r="H242">
        <f t="shared" si="49"/>
        <v>0.83227510781959679</v>
      </c>
      <c r="I242">
        <f t="shared" si="50"/>
        <v>-0.72297126475931317</v>
      </c>
      <c r="J242">
        <f t="shared" si="51"/>
        <v>3.7748359960613875</v>
      </c>
      <c r="K242">
        <f t="shared" si="45"/>
        <v>3.1500428129152178</v>
      </c>
      <c r="L242">
        <f t="shared" si="52"/>
        <v>3.6067452880074171</v>
      </c>
      <c r="M242">
        <f t="shared" si="53"/>
        <v>3.9429267041153579</v>
      </c>
      <c r="N242">
        <f t="shared" si="58"/>
        <v>1.7542896082828996</v>
      </c>
      <c r="O242">
        <f t="shared" si="59"/>
        <v>5.7953823838398755</v>
      </c>
      <c r="P242">
        <v>3.7748359960613902</v>
      </c>
      <c r="Q242">
        <f t="shared" si="54"/>
        <v>0</v>
      </c>
      <c r="R242">
        <v>3.7748359960613902</v>
      </c>
      <c r="S242">
        <f t="shared" si="55"/>
        <v>0</v>
      </c>
    </row>
    <row r="243" spans="1:19" x14ac:dyDescent="0.25">
      <c r="A243">
        <v>22.67</v>
      </c>
      <c r="B243">
        <v>2</v>
      </c>
      <c r="C243">
        <f t="shared" si="56"/>
        <v>2.8840573800000016</v>
      </c>
      <c r="D243">
        <f t="shared" si="57"/>
        <v>-0.99827868900000016</v>
      </c>
      <c r="E243">
        <f t="shared" si="46"/>
        <v>8.3177869711324739</v>
      </c>
      <c r="F243">
        <f t="shared" si="47"/>
        <v>0.99656034091155909</v>
      </c>
      <c r="G243">
        <f t="shared" si="48"/>
        <v>-2.879093020307177</v>
      </c>
      <c r="H243">
        <f t="shared" si="49"/>
        <v>0.32462950225271386</v>
      </c>
      <c r="I243">
        <f t="shared" si="50"/>
        <v>-0.72297126475931317</v>
      </c>
      <c r="J243">
        <f t="shared" si="51"/>
        <v>3.3011754226579559</v>
      </c>
      <c r="K243">
        <f t="shared" si="45"/>
        <v>1.6930574805291103</v>
      </c>
      <c r="L243">
        <f t="shared" si="52"/>
        <v>3.1651648951475755</v>
      </c>
      <c r="M243">
        <f t="shared" si="53"/>
        <v>3.4371859501683364</v>
      </c>
      <c r="N243">
        <f t="shared" si="58"/>
        <v>1.2831523401592868</v>
      </c>
      <c r="O243">
        <f t="shared" si="59"/>
        <v>5.3191985051566251</v>
      </c>
      <c r="P243">
        <v>3.3011754226579599</v>
      </c>
      <c r="Q243">
        <f t="shared" si="54"/>
        <v>3.9968028886505635E-15</v>
      </c>
      <c r="R243">
        <v>3.3011754226579599</v>
      </c>
      <c r="S243">
        <f t="shared" si="55"/>
        <v>0</v>
      </c>
    </row>
    <row r="244" spans="1:19" x14ac:dyDescent="0.25">
      <c r="A244">
        <v>17.82</v>
      </c>
      <c r="B244">
        <v>1.75</v>
      </c>
      <c r="C244">
        <f t="shared" si="56"/>
        <v>-1.9659426199999999</v>
      </c>
      <c r="D244">
        <f t="shared" si="57"/>
        <v>-1.2482786890000002</v>
      </c>
      <c r="E244">
        <f t="shared" si="46"/>
        <v>3.8649303851324639</v>
      </c>
      <c r="F244">
        <f t="shared" si="47"/>
        <v>1.5581996854115592</v>
      </c>
      <c r="G244">
        <f t="shared" si="48"/>
        <v>2.4540442763428252</v>
      </c>
      <c r="H244">
        <f t="shared" si="49"/>
        <v>-0.22128650373384587</v>
      </c>
      <c r="I244">
        <f t="shared" si="50"/>
        <v>-0.90402573199519365</v>
      </c>
      <c r="J244">
        <f t="shared" si="51"/>
        <v>2.7918065133438437</v>
      </c>
      <c r="K244">
        <f t="shared" si="45"/>
        <v>1.0853608112456563</v>
      </c>
      <c r="L244">
        <f t="shared" si="52"/>
        <v>2.6592858535064465</v>
      </c>
      <c r="M244">
        <f t="shared" si="53"/>
        <v>2.9243271731812408</v>
      </c>
      <c r="N244">
        <f t="shared" si="58"/>
        <v>0.77402598908576437</v>
      </c>
      <c r="O244">
        <f t="shared" si="59"/>
        <v>4.809587037601923</v>
      </c>
      <c r="P244">
        <v>2.7918065133438499</v>
      </c>
      <c r="Q244">
        <f t="shared" si="54"/>
        <v>6.2172489379008766E-15</v>
      </c>
      <c r="R244">
        <v>2.7918065133438499</v>
      </c>
      <c r="S244">
        <f t="shared" si="55"/>
        <v>0</v>
      </c>
    </row>
    <row r="245" spans="1:19" x14ac:dyDescent="0.25">
      <c r="A245">
        <v>18.78</v>
      </c>
      <c r="B245">
        <v>3</v>
      </c>
      <c r="C245">
        <f xml:space="preserve"> A245 - 19.78594262</f>
        <v>-1.005942619999999</v>
      </c>
      <c r="D245">
        <f t="shared" si="57"/>
        <v>1.7213109999998366E-3</v>
      </c>
      <c r="E245">
        <f t="shared" si="46"/>
        <v>1.0119205547324623</v>
      </c>
      <c r="F245">
        <f t="shared" si="47"/>
        <v>2.9629115587204373E-6</v>
      </c>
      <c r="G245">
        <f t="shared" si="48"/>
        <v>-1.7315400971746539E-3</v>
      </c>
      <c r="H245">
        <f t="shared" si="49"/>
        <v>-0.1132289025488773</v>
      </c>
      <c r="I245">
        <f t="shared" si="50"/>
        <v>1.2466041842089245E-3</v>
      </c>
      <c r="J245">
        <f xml:space="preserve"> 0.920269613554673 + 0.105024517384353 * A245</f>
        <v>2.8926300500328224</v>
      </c>
      <c r="K245">
        <f t="shared" si="45"/>
        <v>1.1528306155954229E-2</v>
      </c>
      <c r="L245">
        <f t="shared" si="52"/>
        <v>2.7623945434699397</v>
      </c>
      <c r="M245">
        <f t="shared" si="53"/>
        <v>3.022865556595705</v>
      </c>
      <c r="N245">
        <f t="shared" si="58"/>
        <v>0.87500495168634185</v>
      </c>
      <c r="O245">
        <f t="shared" si="59"/>
        <v>4.9102551483793029</v>
      </c>
      <c r="P245">
        <v>2.8926300500328201</v>
      </c>
      <c r="Q245">
        <f t="shared" si="54"/>
        <v>0</v>
      </c>
      <c r="R245">
        <v>2.8926300500328201</v>
      </c>
      <c r="S245">
        <f t="shared" si="55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Data Analysis</vt:lpstr>
      <vt:lpstr>tips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Darwin Vargas</cp:lastModifiedBy>
  <dcterms:created xsi:type="dcterms:W3CDTF">2023-07-19T15:17:47Z</dcterms:created>
  <dcterms:modified xsi:type="dcterms:W3CDTF">2023-07-25T17:59:26Z</dcterms:modified>
</cp:coreProperties>
</file>