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iaomi\Desktop\"/>
    </mc:Choice>
  </mc:AlternateContent>
  <xr:revisionPtr revIDLastSave="0" documentId="13_ncr:1_{8EFA6E37-0E58-4922-B4E9-5F6CF678DEB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r">Sheet1!$K$6</definedName>
    <definedName name="dt">Sheet1!$C$5</definedName>
    <definedName name="dx">Sheet1!$C$4</definedName>
    <definedName name="k">Sheet1!$K$10</definedName>
    <definedName name="k_10">Sheet1!$K$10</definedName>
    <definedName name="L">Sheet1!$D$8</definedName>
    <definedName name="L_">Sheet1!$C$2</definedName>
    <definedName name="mi">Sheet1!$J$3</definedName>
    <definedName name="n">Sheet1!$D$9</definedName>
    <definedName name="n_">Sheet1!$C$3</definedName>
    <definedName name="r_">Sheet1!$G$2</definedName>
    <definedName name="rho">Sheet1!$K$8</definedName>
    <definedName name="rho_">Sheet1!$G$4</definedName>
    <definedName name="V">Sheet1!$K$10</definedName>
    <definedName name="V_">Sheet1!$G$6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1" l="1"/>
  <c r="S83" i="1"/>
  <c r="S77" i="1"/>
  <c r="S71" i="1"/>
  <c r="S65" i="1"/>
  <c r="S59" i="1"/>
  <c r="S53" i="1"/>
  <c r="S47" i="1"/>
  <c r="S41" i="1"/>
  <c r="S35" i="1"/>
  <c r="S29" i="1"/>
  <c r="S23" i="1"/>
  <c r="S17" i="1"/>
  <c r="S11" i="1"/>
  <c r="G15" i="1" l="1"/>
  <c r="G14" i="1"/>
  <c r="G13" i="1"/>
  <c r="I12" i="1"/>
  <c r="G12" i="1"/>
  <c r="W9" i="1"/>
  <c r="V9" i="1"/>
  <c r="R10" i="1"/>
  <c r="U21" i="1"/>
  <c r="U10" i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G6" i="1"/>
  <c r="G3" i="1" s="1"/>
  <c r="J3" i="1" s="1"/>
  <c r="G2" i="1"/>
  <c r="F16" i="1"/>
  <c r="F14" i="1"/>
  <c r="F13" i="1"/>
  <c r="F9" i="1"/>
  <c r="C5" i="1" l="1"/>
  <c r="C3" i="1"/>
  <c r="C2" i="1"/>
  <c r="C4" i="1" s="1"/>
  <c r="G9" i="1" l="1" a="1"/>
  <c r="G9" i="1" s="1"/>
  <c r="P14" i="1"/>
  <c r="P17" i="1"/>
  <c r="P13" i="1" a="1"/>
  <c r="P13" i="1" s="1"/>
  <c r="P16" i="1" s="1"/>
  <c r="F17" i="1"/>
  <c r="P22" i="1" l="1"/>
  <c r="P26" i="1" s="1"/>
  <c r="P20" i="1"/>
  <c r="F19" i="1"/>
  <c r="F22" i="1" s="1"/>
  <c r="F23" i="1"/>
  <c r="F20" i="1"/>
  <c r="P19" i="1"/>
  <c r="P23" i="1"/>
  <c r="G10" i="1"/>
  <c r="H9" i="1"/>
  <c r="P25" i="1" l="1"/>
  <c r="P28" i="1" s="1"/>
  <c r="P29" i="1"/>
  <c r="F29" i="1"/>
  <c r="F25" i="1"/>
  <c r="F26" i="1"/>
  <c r="F28" i="1"/>
  <c r="I9" i="1"/>
  <c r="H10" i="1"/>
  <c r="F35" i="1" l="1"/>
  <c r="F31" i="1"/>
  <c r="P35" i="1"/>
  <c r="P31" i="1"/>
  <c r="P34" i="1" s="1"/>
  <c r="F32" i="1"/>
  <c r="F34" i="1"/>
  <c r="P32" i="1"/>
  <c r="G16" i="1"/>
  <c r="H14" i="1"/>
  <c r="J9" i="1"/>
  <c r="I10" i="1"/>
  <c r="F38" i="1" l="1"/>
  <c r="F40" i="1"/>
  <c r="P40" i="1"/>
  <c r="P44" i="1" s="1"/>
  <c r="P38" i="1"/>
  <c r="P41" i="1"/>
  <c r="P37" i="1"/>
  <c r="F41" i="1"/>
  <c r="F37" i="1"/>
  <c r="H12" i="1"/>
  <c r="H13" i="1" s="1" a="1"/>
  <c r="H13" i="1" s="1"/>
  <c r="H16" i="1" s="1"/>
  <c r="I14" i="1"/>
  <c r="H15" i="1" s="1"/>
  <c r="H17" i="1" s="1"/>
  <c r="K9" i="1"/>
  <c r="J10" i="1"/>
  <c r="G17" i="1"/>
  <c r="W10" i="1" s="1"/>
  <c r="G20" i="1" l="1"/>
  <c r="F44" i="1"/>
  <c r="H20" i="1"/>
  <c r="G21" i="1" s="1"/>
  <c r="G23" i="1" s="1"/>
  <c r="F47" i="1"/>
  <c r="F43" i="1"/>
  <c r="F46" i="1" s="1"/>
  <c r="P43" i="1"/>
  <c r="P46" i="1" s="1"/>
  <c r="P47" i="1"/>
  <c r="G18" i="1"/>
  <c r="G19" i="1" s="1"/>
  <c r="G22" i="1" s="1"/>
  <c r="I13" i="1" a="1"/>
  <c r="I13" i="1" s="1"/>
  <c r="I16" i="1" s="1"/>
  <c r="R16" i="1" s="1"/>
  <c r="V10" i="1" s="1"/>
  <c r="J14" i="1"/>
  <c r="I15" i="1" s="1"/>
  <c r="I17" i="1" s="1"/>
  <c r="K10" i="1"/>
  <c r="L9" i="1"/>
  <c r="F50" i="1" l="1"/>
  <c r="I20" i="1"/>
  <c r="F53" i="1"/>
  <c r="F49" i="1"/>
  <c r="F52" i="1" s="1"/>
  <c r="H18" i="1"/>
  <c r="H19" i="1" s="1"/>
  <c r="H22" i="1" s="1"/>
  <c r="G26" i="1"/>
  <c r="P49" i="1"/>
  <c r="P52" i="1" s="1"/>
  <c r="P53" i="1"/>
  <c r="P50" i="1"/>
  <c r="L10" i="1"/>
  <c r="M9" i="1"/>
  <c r="J12" i="1"/>
  <c r="J13" i="1" s="1" a="1"/>
  <c r="J13" i="1" s="1"/>
  <c r="J16" i="1" s="1"/>
  <c r="K14" i="1"/>
  <c r="J18" i="1" l="1"/>
  <c r="F56" i="1"/>
  <c r="H21" i="1"/>
  <c r="H23" i="1" s="1"/>
  <c r="I18" i="1"/>
  <c r="I19" i="1" s="1"/>
  <c r="I22" i="1" s="1"/>
  <c r="F55" i="1"/>
  <c r="F58" i="1" s="1"/>
  <c r="F59" i="1"/>
  <c r="P55" i="1"/>
  <c r="P58" i="1" s="1"/>
  <c r="P59" i="1"/>
  <c r="G24" i="1"/>
  <c r="G25" i="1" s="1"/>
  <c r="G28" i="1" s="1"/>
  <c r="P56" i="1"/>
  <c r="J15" i="1"/>
  <c r="J17" i="1" s="1"/>
  <c r="N9" i="1"/>
  <c r="M10" i="1"/>
  <c r="K12" i="1"/>
  <c r="K13" i="1" s="1" a="1"/>
  <c r="K13" i="1" s="1"/>
  <c r="K16" i="1" s="1"/>
  <c r="L14" i="1"/>
  <c r="K15" i="1" s="1"/>
  <c r="K17" i="1" s="1"/>
  <c r="F62" i="1" l="1"/>
  <c r="J19" i="1"/>
  <c r="J22" i="1" s="1"/>
  <c r="R22" i="1" s="1"/>
  <c r="V11" i="1" s="1"/>
  <c r="P61" i="1"/>
  <c r="P65" i="1"/>
  <c r="H26" i="1"/>
  <c r="P64" i="1"/>
  <c r="P68" i="1" s="1"/>
  <c r="P62" i="1"/>
  <c r="H24" i="1"/>
  <c r="H25" i="1" s="1"/>
  <c r="H28" i="1" s="1"/>
  <c r="G30" i="1" s="1"/>
  <c r="F61" i="1"/>
  <c r="F64" i="1" s="1"/>
  <c r="F65" i="1"/>
  <c r="J20" i="1"/>
  <c r="K20" i="1"/>
  <c r="N10" i="1"/>
  <c r="O9" i="1"/>
  <c r="L12" i="1"/>
  <c r="L13" i="1" s="1" a="1"/>
  <c r="L13" i="1" s="1"/>
  <c r="L16" i="1" s="1"/>
  <c r="M14" i="1"/>
  <c r="L15" i="1" s="1"/>
  <c r="L17" i="1" s="1"/>
  <c r="X9" i="1" l="1"/>
  <c r="F68" i="1"/>
  <c r="L20" i="1"/>
  <c r="G27" i="1"/>
  <c r="G29" i="1" s="1"/>
  <c r="G31" i="1" s="1"/>
  <c r="G34" i="1" s="1"/>
  <c r="I24" i="1"/>
  <c r="I25" i="1" s="1"/>
  <c r="I28" i="1" s="1"/>
  <c r="F67" i="1"/>
  <c r="F70" i="1" s="1"/>
  <c r="F71" i="1"/>
  <c r="P67" i="1"/>
  <c r="P70" i="1" s="1"/>
  <c r="P71" i="1"/>
  <c r="K21" i="1"/>
  <c r="K23" i="1" s="1"/>
  <c r="I21" i="1"/>
  <c r="I23" i="1" s="1"/>
  <c r="J21" i="1"/>
  <c r="J23" i="1" s="1"/>
  <c r="K18" i="1"/>
  <c r="K19" i="1" s="1"/>
  <c r="K22" i="1" s="1"/>
  <c r="P9" i="1"/>
  <c r="O10" i="1"/>
  <c r="M12" i="1"/>
  <c r="M13" i="1" s="1" a="1"/>
  <c r="M13" i="1" s="1"/>
  <c r="M16" i="1" s="1"/>
  <c r="N14" i="1"/>
  <c r="W11" i="1" l="1"/>
  <c r="F74" i="1"/>
  <c r="F76" i="1"/>
  <c r="I26" i="1"/>
  <c r="G32" i="1"/>
  <c r="K26" i="1"/>
  <c r="J24" i="1"/>
  <c r="J25" i="1" s="1"/>
  <c r="J28" i="1" s="1"/>
  <c r="V12" i="1" s="1"/>
  <c r="P77" i="1"/>
  <c r="P73" i="1"/>
  <c r="J26" i="1"/>
  <c r="H30" i="1"/>
  <c r="P76" i="1"/>
  <c r="P74" i="1"/>
  <c r="K24" i="1"/>
  <c r="K25" i="1" s="1"/>
  <c r="K28" i="1" s="1"/>
  <c r="F77" i="1"/>
  <c r="F73" i="1"/>
  <c r="L18" i="1"/>
  <c r="L19" i="1" s="1"/>
  <c r="L22" i="1" s="1"/>
  <c r="O14" i="1"/>
  <c r="O15" i="1" s="1"/>
  <c r="O17" i="1" s="1"/>
  <c r="N12" i="1"/>
  <c r="N13" i="1" s="1" a="1"/>
  <c r="N13" i="1" s="1"/>
  <c r="N16" i="1" s="1"/>
  <c r="N18" i="1" s="1"/>
  <c r="O12" i="1"/>
  <c r="O13" i="1" s="1" a="1"/>
  <c r="O13" i="1" s="1"/>
  <c r="O16" i="1" s="1"/>
  <c r="M15" i="1"/>
  <c r="M17" i="1" s="1"/>
  <c r="I30" i="1" l="1"/>
  <c r="J30" i="1"/>
  <c r="F83" i="1"/>
  <c r="F79" i="1"/>
  <c r="P83" i="1"/>
  <c r="P79" i="1"/>
  <c r="O20" i="1"/>
  <c r="O19" i="1"/>
  <c r="O22" i="1" s="1"/>
  <c r="P82" i="1"/>
  <c r="P80" i="1"/>
  <c r="O18" i="1"/>
  <c r="M20" i="1"/>
  <c r="X10" i="1"/>
  <c r="F80" i="1"/>
  <c r="F82" i="1"/>
  <c r="N15" i="1"/>
  <c r="N17" i="1" s="1"/>
  <c r="M18" i="1"/>
  <c r="M19" i="1" s="1"/>
  <c r="M22" i="1" s="1"/>
  <c r="J27" i="1"/>
  <c r="J29" i="1" s="1"/>
  <c r="I27" i="1"/>
  <c r="I29" i="1" s="1"/>
  <c r="I32" i="1" s="1"/>
  <c r="H27" i="1"/>
  <c r="H29" i="1" s="1"/>
  <c r="J31" i="1" l="1"/>
  <c r="J34" i="1" s="1"/>
  <c r="H31" i="1"/>
  <c r="H34" i="1" s="1"/>
  <c r="G36" i="1" s="1"/>
  <c r="N24" i="1"/>
  <c r="L24" i="1"/>
  <c r="H32" i="1"/>
  <c r="I31" i="1"/>
  <c r="I34" i="1" s="1"/>
  <c r="N19" i="1"/>
  <c r="N22" i="1" s="1"/>
  <c r="L21" i="1"/>
  <c r="L23" i="1" s="1"/>
  <c r="N20" i="1"/>
  <c r="O21" i="1" s="1"/>
  <c r="O23" i="1" s="1"/>
  <c r="O26" i="1" s="1"/>
  <c r="J32" i="1"/>
  <c r="H36" i="1" l="1"/>
  <c r="N21" i="1"/>
  <c r="N23" i="1" s="1"/>
  <c r="N25" i="1" s="1"/>
  <c r="N28" i="1" s="1"/>
  <c r="M21" i="1"/>
  <c r="M23" i="1" s="1"/>
  <c r="M26" i="1" s="1"/>
  <c r="N27" i="1" s="1"/>
  <c r="N29" i="1" s="1"/>
  <c r="L26" i="1"/>
  <c r="I33" i="1"/>
  <c r="I35" i="1" s="1"/>
  <c r="I38" i="1" s="1"/>
  <c r="H33" i="1"/>
  <c r="H35" i="1" s="1"/>
  <c r="G33" i="1"/>
  <c r="G35" i="1" s="1"/>
  <c r="O24" i="1"/>
  <c r="O25" i="1" s="1"/>
  <c r="O28" i="1" s="1"/>
  <c r="N26" i="1"/>
  <c r="O27" i="1" s="1"/>
  <c r="O29" i="1" s="1"/>
  <c r="M24" i="1"/>
  <c r="L25" i="1"/>
  <c r="L28" i="1" s="1"/>
  <c r="I36" i="1"/>
  <c r="X11" i="1"/>
  <c r="N32" i="1" l="1"/>
  <c r="O30" i="1"/>
  <c r="O31" i="1" s="1"/>
  <c r="O34" i="1" s="1"/>
  <c r="M25" i="1"/>
  <c r="M28" i="1" s="1"/>
  <c r="G37" i="1"/>
  <c r="G40" i="1" s="1"/>
  <c r="G38" i="1"/>
  <c r="O32" i="1"/>
  <c r="H37" i="1"/>
  <c r="H40" i="1" s="1"/>
  <c r="H38" i="1"/>
  <c r="I37" i="1"/>
  <c r="I40" i="1" s="1"/>
  <c r="M27" i="1"/>
  <c r="M29" i="1" s="1"/>
  <c r="L27" i="1"/>
  <c r="L29" i="1" s="1"/>
  <c r="L32" i="1" s="1"/>
  <c r="K27" i="1"/>
  <c r="K29" i="1" s="1"/>
  <c r="W12" i="1" s="1"/>
  <c r="K30" i="1"/>
  <c r="L30" i="1"/>
  <c r="K32" i="1" l="1"/>
  <c r="H42" i="1"/>
  <c r="G42" i="1"/>
  <c r="L31" i="1"/>
  <c r="L34" i="1" s="1"/>
  <c r="M32" i="1"/>
  <c r="N33" i="1" s="1"/>
  <c r="N35" i="1" s="1"/>
  <c r="N30" i="1"/>
  <c r="N31" i="1" s="1"/>
  <c r="N34" i="1" s="1"/>
  <c r="X12" i="1"/>
  <c r="K31" i="1"/>
  <c r="K34" i="1" s="1"/>
  <c r="R34" i="1" s="1"/>
  <c r="V13" i="1" s="1"/>
  <c r="M30" i="1"/>
  <c r="M31" i="1" s="1"/>
  <c r="M34" i="1" s="1"/>
  <c r="H39" i="1"/>
  <c r="H41" i="1" s="1"/>
  <c r="G39" i="1"/>
  <c r="G41" i="1" s="1"/>
  <c r="O33" i="1"/>
  <c r="O35" i="1" s="1"/>
  <c r="N36" i="1" l="1"/>
  <c r="N37" i="1" s="1"/>
  <c r="N40" i="1" s="1"/>
  <c r="L36" i="1"/>
  <c r="K36" i="1"/>
  <c r="J36" i="1"/>
  <c r="G44" i="1"/>
  <c r="G43" i="1"/>
  <c r="G46" i="1" s="1"/>
  <c r="H43" i="1"/>
  <c r="H46" i="1" s="1"/>
  <c r="N38" i="1"/>
  <c r="O36" i="1"/>
  <c r="O37" i="1" s="1"/>
  <c r="O40" i="1" s="1"/>
  <c r="O38" i="1"/>
  <c r="M36" i="1"/>
  <c r="L33" i="1"/>
  <c r="L35" i="1" s="1"/>
  <c r="L38" i="1" s="1"/>
  <c r="K33" i="1"/>
  <c r="K35" i="1" s="1"/>
  <c r="K38" i="1" s="1"/>
  <c r="J33" i="1"/>
  <c r="J35" i="1" s="1"/>
  <c r="W13" i="1" s="1"/>
  <c r="X13" i="1" s="1"/>
  <c r="H44" i="1"/>
  <c r="M33" i="1"/>
  <c r="M35" i="1" s="1"/>
  <c r="M38" i="1" s="1"/>
  <c r="N39" i="1" s="1"/>
  <c r="N41" i="1" s="1"/>
  <c r="J37" i="1" l="1"/>
  <c r="J40" i="1" s="1"/>
  <c r="K42" i="1" s="1"/>
  <c r="K37" i="1"/>
  <c r="K40" i="1" s="1"/>
  <c r="L37" i="1"/>
  <c r="L40" i="1" s="1"/>
  <c r="L39" i="1"/>
  <c r="L41" i="1" s="1"/>
  <c r="L44" i="1" s="1"/>
  <c r="M39" i="1"/>
  <c r="M41" i="1" s="1"/>
  <c r="O39" i="1"/>
  <c r="O41" i="1" s="1"/>
  <c r="O44" i="1" s="1"/>
  <c r="J38" i="1"/>
  <c r="G48" i="1"/>
  <c r="M42" i="1"/>
  <c r="O42" i="1"/>
  <c r="O43" i="1" s="1"/>
  <c r="O46" i="1" s="1"/>
  <c r="N44" i="1"/>
  <c r="M37" i="1"/>
  <c r="M40" i="1" s="1"/>
  <c r="G45" i="1"/>
  <c r="G47" i="1" s="1"/>
  <c r="G50" i="1" s="1"/>
  <c r="I42" i="1" l="1"/>
  <c r="J42" i="1"/>
  <c r="R40" i="1"/>
  <c r="V14" i="1" s="1"/>
  <c r="O45" i="1"/>
  <c r="O47" i="1" s="1"/>
  <c r="K39" i="1"/>
  <c r="K41" i="1" s="1"/>
  <c r="K44" i="1" s="1"/>
  <c r="J39" i="1"/>
  <c r="J41" i="1" s="1"/>
  <c r="J44" i="1" s="1"/>
  <c r="K45" i="1" s="1"/>
  <c r="K47" i="1" s="1"/>
  <c r="I39" i="1"/>
  <c r="I41" i="1" s="1"/>
  <c r="K43" i="1"/>
  <c r="K46" i="1" s="1"/>
  <c r="M43" i="1"/>
  <c r="M46" i="1" s="1"/>
  <c r="G49" i="1"/>
  <c r="G52" i="1" s="1"/>
  <c r="N42" i="1"/>
  <c r="N43" i="1" s="1"/>
  <c r="N46" i="1" s="1"/>
  <c r="M44" i="1"/>
  <c r="L42" i="1"/>
  <c r="L43" i="1" s="1"/>
  <c r="L46" i="1" s="1"/>
  <c r="J43" i="1" l="1"/>
  <c r="J46" i="1" s="1"/>
  <c r="W14" i="1"/>
  <c r="X14" i="1" s="1"/>
  <c r="K48" i="1"/>
  <c r="K49" i="1" s="1"/>
  <c r="K52" i="1" s="1"/>
  <c r="N48" i="1"/>
  <c r="I44" i="1"/>
  <c r="O48" i="1"/>
  <c r="O49" i="1" s="1"/>
  <c r="O52" i="1" s="1"/>
  <c r="L48" i="1"/>
  <c r="L49" i="1" s="1"/>
  <c r="L52" i="1" s="1"/>
  <c r="K50" i="1"/>
  <c r="M48" i="1"/>
  <c r="O50" i="1"/>
  <c r="L45" i="1"/>
  <c r="L47" i="1" s="1"/>
  <c r="L50" i="1" s="1"/>
  <c r="N45" i="1"/>
  <c r="N47" i="1" s="1"/>
  <c r="N50" i="1" s="1"/>
  <c r="O51" i="1" s="1"/>
  <c r="O53" i="1" s="1"/>
  <c r="M45" i="1"/>
  <c r="M47" i="1" s="1"/>
  <c r="M50" i="1" s="1"/>
  <c r="I43" i="1"/>
  <c r="I46" i="1" s="1"/>
  <c r="R46" i="1" s="1"/>
  <c r="V15" i="1" s="1"/>
  <c r="N49" i="1" l="1"/>
  <c r="N52" i="1" s="1"/>
  <c r="M49" i="1"/>
  <c r="M52" i="1" s="1"/>
  <c r="L54" i="1" s="1"/>
  <c r="N54" i="1"/>
  <c r="M51" i="1"/>
  <c r="M53" i="1" s="1"/>
  <c r="M56" i="1" s="1"/>
  <c r="N51" i="1"/>
  <c r="N53" i="1" s="1"/>
  <c r="N56" i="1" s="1"/>
  <c r="O57" i="1" s="1"/>
  <c r="O59" i="1" s="1"/>
  <c r="O56" i="1"/>
  <c r="J45" i="1"/>
  <c r="J47" i="1" s="1"/>
  <c r="J50" i="1" s="1"/>
  <c r="K51" i="1" s="1"/>
  <c r="K53" i="1" s="1"/>
  <c r="K56" i="1" s="1"/>
  <c r="I45" i="1"/>
  <c r="I47" i="1" s="1"/>
  <c r="I50" i="1" s="1"/>
  <c r="H45" i="1"/>
  <c r="H47" i="1" s="1"/>
  <c r="J48" i="1"/>
  <c r="H48" i="1"/>
  <c r="I48" i="1"/>
  <c r="L51" i="1"/>
  <c r="L53" i="1" s="1"/>
  <c r="L56" i="1" s="1"/>
  <c r="M54" i="1"/>
  <c r="O54" i="1"/>
  <c r="O55" i="1" s="1"/>
  <c r="O58" i="1" s="1"/>
  <c r="M55" i="1" l="1"/>
  <c r="M58" i="1" s="1"/>
  <c r="O62" i="1"/>
  <c r="N57" i="1"/>
  <c r="N59" i="1" s="1"/>
  <c r="N55" i="1"/>
  <c r="N58" i="1" s="1"/>
  <c r="O60" i="1" s="1"/>
  <c r="O61" i="1" s="1"/>
  <c r="O64" i="1" s="1"/>
  <c r="J49" i="1"/>
  <c r="J52" i="1" s="1"/>
  <c r="K54" i="1" s="1"/>
  <c r="K55" i="1" s="1"/>
  <c r="K58" i="1" s="1"/>
  <c r="W15" i="1"/>
  <c r="X15" i="1" s="1"/>
  <c r="L57" i="1"/>
  <c r="L59" i="1" s="1"/>
  <c r="J51" i="1"/>
  <c r="J53" i="1" s="1"/>
  <c r="J56" i="1" s="1"/>
  <c r="K57" i="1" s="1"/>
  <c r="K59" i="1" s="1"/>
  <c r="K62" i="1" s="1"/>
  <c r="H49" i="1"/>
  <c r="H52" i="1" s="1"/>
  <c r="H50" i="1"/>
  <c r="M57" i="1"/>
  <c r="M59" i="1" s="1"/>
  <c r="M62" i="1" s="1"/>
  <c r="I49" i="1"/>
  <c r="I52" i="1" s="1"/>
  <c r="L55" i="1"/>
  <c r="L58" i="1" s="1"/>
  <c r="J54" i="1" l="1"/>
  <c r="L60" i="1"/>
  <c r="L61" i="1"/>
  <c r="L64" i="1" s="1"/>
  <c r="J55" i="1"/>
  <c r="J58" i="1" s="1"/>
  <c r="N60" i="1"/>
  <c r="N62" i="1"/>
  <c r="O63" i="1" s="1"/>
  <c r="O65" i="1" s="1"/>
  <c r="O68" i="1" s="1"/>
  <c r="N61" i="1"/>
  <c r="N64" i="1" s="1"/>
  <c r="O66" i="1" s="1"/>
  <c r="O67" i="1" s="1"/>
  <c r="O70" i="1" s="1"/>
  <c r="R52" i="1"/>
  <c r="H54" i="1"/>
  <c r="I54" i="1"/>
  <c r="G54" i="1"/>
  <c r="L62" i="1"/>
  <c r="M63" i="1" s="1"/>
  <c r="M65" i="1" s="1"/>
  <c r="M60" i="1"/>
  <c r="M61" i="1" s="1"/>
  <c r="M64" i="1" s="1"/>
  <c r="K60" i="1"/>
  <c r="K61" i="1" s="1"/>
  <c r="K64" i="1" s="1"/>
  <c r="I51" i="1"/>
  <c r="I53" i="1" s="1"/>
  <c r="I56" i="1" s="1"/>
  <c r="J57" i="1" s="1"/>
  <c r="J59" i="1" s="1"/>
  <c r="H51" i="1"/>
  <c r="H53" i="1" s="1"/>
  <c r="G51" i="1"/>
  <c r="G53" i="1" s="1"/>
  <c r="N63" i="1" l="1"/>
  <c r="N65" i="1" s="1"/>
  <c r="J62" i="1"/>
  <c r="K63" i="1" s="1"/>
  <c r="K65" i="1" s="1"/>
  <c r="K68" i="1" s="1"/>
  <c r="L69" i="1" s="1"/>
  <c r="L71" i="1" s="1"/>
  <c r="W16" i="1"/>
  <c r="H55" i="1"/>
  <c r="H58" i="1" s="1"/>
  <c r="N68" i="1"/>
  <c r="O69" i="1" s="1"/>
  <c r="O71" i="1" s="1"/>
  <c r="O74" i="1" s="1"/>
  <c r="V16" i="1"/>
  <c r="X16" i="1" s="1"/>
  <c r="N66" i="1"/>
  <c r="N67" i="1" s="1"/>
  <c r="N70" i="1" s="1"/>
  <c r="O72" i="1" s="1"/>
  <c r="M68" i="1"/>
  <c r="L66" i="1"/>
  <c r="H56" i="1"/>
  <c r="I57" i="1" s="1"/>
  <c r="I59" i="1" s="1"/>
  <c r="G56" i="1"/>
  <c r="G55" i="1"/>
  <c r="G58" i="1" s="1"/>
  <c r="L63" i="1"/>
  <c r="L65" i="1" s="1"/>
  <c r="L68" i="1" s="1"/>
  <c r="I55" i="1"/>
  <c r="I58" i="1" s="1"/>
  <c r="M66" i="1"/>
  <c r="M67" i="1" s="1"/>
  <c r="M70" i="1" s="1"/>
  <c r="N72" i="1" s="1"/>
  <c r="L67" i="1" l="1"/>
  <c r="L70" i="1" s="1"/>
  <c r="N69" i="1"/>
  <c r="N71" i="1" s="1"/>
  <c r="N74" i="1" s="1"/>
  <c r="O75" i="1" s="1"/>
  <c r="O77" i="1" s="1"/>
  <c r="O73" i="1"/>
  <c r="O76" i="1" s="1"/>
  <c r="M69" i="1"/>
  <c r="M71" i="1" s="1"/>
  <c r="M74" i="1" s="1"/>
  <c r="R58" i="1"/>
  <c r="V17" i="1" s="1"/>
  <c r="L74" i="1"/>
  <c r="M72" i="1"/>
  <c r="J60" i="1"/>
  <c r="J61" i="1" s="1"/>
  <c r="J64" i="1" s="1"/>
  <c r="I62" i="1"/>
  <c r="J63" i="1" s="1"/>
  <c r="J65" i="1" s="1"/>
  <c r="I60" i="1"/>
  <c r="I61" i="1" s="1"/>
  <c r="I64" i="1" s="1"/>
  <c r="G57" i="1"/>
  <c r="G59" i="1" s="1"/>
  <c r="H57" i="1"/>
  <c r="H59" i="1" s="1"/>
  <c r="H60" i="1"/>
  <c r="G60" i="1"/>
  <c r="G61" i="1" s="1"/>
  <c r="G64" i="1" s="1"/>
  <c r="M73" i="1" l="1"/>
  <c r="M76" i="1" s="1"/>
  <c r="O80" i="1"/>
  <c r="N73" i="1"/>
  <c r="N76" i="1" s="1"/>
  <c r="O78" i="1" s="1"/>
  <c r="O79" i="1" s="1"/>
  <c r="O82" i="1" s="1"/>
  <c r="W17" i="1"/>
  <c r="X17" i="1" s="1"/>
  <c r="H62" i="1"/>
  <c r="I63" i="1" s="1"/>
  <c r="I65" i="1" s="1"/>
  <c r="I68" i="1" s="1"/>
  <c r="J69" i="1" s="1"/>
  <c r="J71" i="1" s="1"/>
  <c r="H61" i="1"/>
  <c r="H64" i="1" s="1"/>
  <c r="R64" i="1" s="1"/>
  <c r="V18" i="1" s="1"/>
  <c r="N75" i="1"/>
  <c r="N77" i="1" s="1"/>
  <c r="G62" i="1"/>
  <c r="M75" i="1"/>
  <c r="M77" i="1" s="1"/>
  <c r="M80" i="1" s="1"/>
  <c r="K66" i="1"/>
  <c r="K67" i="1" s="1"/>
  <c r="K70" i="1" s="1"/>
  <c r="J68" i="1"/>
  <c r="K69" i="1" s="1"/>
  <c r="K71" i="1" s="1"/>
  <c r="J66" i="1"/>
  <c r="J67" i="1" s="1"/>
  <c r="J70" i="1" s="1"/>
  <c r="H66" i="1" l="1"/>
  <c r="N80" i="1"/>
  <c r="O81" i="1" s="1"/>
  <c r="O83" i="1" s="1"/>
  <c r="N78" i="1"/>
  <c r="N79" i="1" s="1"/>
  <c r="N82" i="1" s="1"/>
  <c r="N81" i="1"/>
  <c r="N83" i="1" s="1"/>
  <c r="K72" i="1"/>
  <c r="K73" i="1" s="1"/>
  <c r="K76" i="1" s="1"/>
  <c r="L78" i="1" s="1"/>
  <c r="J74" i="1"/>
  <c r="G63" i="1"/>
  <c r="G65" i="1" s="1"/>
  <c r="H63" i="1"/>
  <c r="H65" i="1" s="1"/>
  <c r="H68" i="1" s="1"/>
  <c r="I69" i="1" s="1"/>
  <c r="I71" i="1" s="1"/>
  <c r="I74" i="1" s="1"/>
  <c r="J75" i="1" s="1"/>
  <c r="J77" i="1" s="1"/>
  <c r="J80" i="1" s="1"/>
  <c r="K74" i="1"/>
  <c r="L75" i="1" s="1"/>
  <c r="L77" i="1" s="1"/>
  <c r="L72" i="1"/>
  <c r="L73" i="1" s="1"/>
  <c r="L76" i="1" s="1"/>
  <c r="G66" i="1"/>
  <c r="I66" i="1"/>
  <c r="I67" i="1" s="1"/>
  <c r="I70" i="1" s="1"/>
  <c r="J72" i="1" s="1"/>
  <c r="J73" i="1" s="1"/>
  <c r="J76" i="1" s="1"/>
  <c r="H67" i="1" l="1"/>
  <c r="H70" i="1" s="1"/>
  <c r="L79" i="1"/>
  <c r="L82" i="1" s="1"/>
  <c r="I72" i="1"/>
  <c r="I73" i="1" s="1"/>
  <c r="I76" i="1" s="1"/>
  <c r="L80" i="1"/>
  <c r="M81" i="1" s="1"/>
  <c r="M83" i="1" s="1"/>
  <c r="M78" i="1"/>
  <c r="M79" i="1" s="1"/>
  <c r="M82" i="1" s="1"/>
  <c r="W18" i="1"/>
  <c r="X18" i="1" s="1"/>
  <c r="G67" i="1"/>
  <c r="G70" i="1" s="1"/>
  <c r="G68" i="1"/>
  <c r="K78" i="1"/>
  <c r="K75" i="1"/>
  <c r="K77" i="1" s="1"/>
  <c r="H69" i="1" l="1"/>
  <c r="H71" i="1" s="1"/>
  <c r="H74" i="1" s="1"/>
  <c r="I75" i="1" s="1"/>
  <c r="I77" i="1" s="1"/>
  <c r="I80" i="1" s="1"/>
  <c r="J81" i="1" s="1"/>
  <c r="J83" i="1" s="1"/>
  <c r="G69" i="1"/>
  <c r="G71" i="1" s="1"/>
  <c r="J78" i="1"/>
  <c r="J79" i="1" s="1"/>
  <c r="J82" i="1" s="1"/>
  <c r="R70" i="1"/>
  <c r="V19" i="1" s="1"/>
  <c r="G74" i="1"/>
  <c r="G72" i="1"/>
  <c r="G73" i="1" s="1"/>
  <c r="G76" i="1" s="1"/>
  <c r="H72" i="1"/>
  <c r="K80" i="1"/>
  <c r="K79" i="1"/>
  <c r="K82" i="1" s="1"/>
  <c r="H73" i="1" l="1"/>
  <c r="H76" i="1" s="1"/>
  <c r="I78" i="1" s="1"/>
  <c r="I79" i="1" s="1"/>
  <c r="I82" i="1" s="1"/>
  <c r="W19" i="1"/>
  <c r="X19" i="1" s="1"/>
  <c r="R76" i="1"/>
  <c r="V20" i="1" s="1"/>
  <c r="G78" i="1"/>
  <c r="H78" i="1"/>
  <c r="H75" i="1"/>
  <c r="H77" i="1" s="1"/>
  <c r="G75" i="1"/>
  <c r="G77" i="1" s="1"/>
  <c r="L81" i="1"/>
  <c r="L83" i="1" s="1"/>
  <c r="K81" i="1"/>
  <c r="K83" i="1" s="1"/>
  <c r="W20" i="1" l="1"/>
  <c r="X20" i="1" s="1"/>
  <c r="G79" i="1"/>
  <c r="G82" i="1" s="1"/>
  <c r="G80" i="1"/>
  <c r="H80" i="1"/>
  <c r="I81" i="1" s="1"/>
  <c r="I83" i="1" s="1"/>
  <c r="H79" i="1"/>
  <c r="H82" i="1" s="1"/>
  <c r="H81" i="1" l="1"/>
  <c r="H83" i="1" s="1"/>
  <c r="G81" i="1"/>
  <c r="G83" i="1" s="1"/>
  <c r="W21" i="1" s="1"/>
  <c r="R82" i="1"/>
  <c r="V21" i="1" s="1"/>
  <c r="X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<sst xmlns="http://schemas.openxmlformats.org/spreadsheetml/2006/main" count="92" uniqueCount="90">
  <si>
    <t>L</t>
  </si>
  <si>
    <t>N</t>
  </si>
  <si>
    <t>dx</t>
  </si>
  <si>
    <t>dt</t>
  </si>
  <si>
    <t>i</t>
  </si>
  <si>
    <t>xi</t>
  </si>
  <si>
    <t>y(xi,t0)</t>
  </si>
  <si>
    <t>v(xi,t0)</t>
  </si>
  <si>
    <t>a(xi,t0)</t>
  </si>
  <si>
    <t>v(xi,t0+dt/2)</t>
  </si>
  <si>
    <t>y(xi,t0+dt/2)</t>
  </si>
  <si>
    <t>a(xi,t0+dt/2)</t>
  </si>
  <si>
    <t>y(xi, t1)</t>
  </si>
  <si>
    <t>v(xi, t1)</t>
  </si>
  <si>
    <t>a(xi,t1)</t>
  </si>
  <si>
    <t>v(xi,t1+dt/2)</t>
  </si>
  <si>
    <t>y(xi,t1+dt/2)</t>
  </si>
  <si>
    <t>a(xi,t1+dt/2)</t>
  </si>
  <si>
    <t>y(xi, t2)</t>
  </si>
  <si>
    <t>v(xi, t2)</t>
  </si>
  <si>
    <t>a(xi,t2)</t>
  </si>
  <si>
    <t>v(xi,t2+dt/2)</t>
  </si>
  <si>
    <t>y(xi,t2+dt/2)</t>
  </si>
  <si>
    <t>a(xi,t2+dt/2)</t>
  </si>
  <si>
    <t>y(xi, t3)</t>
  </si>
  <si>
    <t>v(xi, t3)</t>
  </si>
  <si>
    <t>a(xi,t3)</t>
  </si>
  <si>
    <t>v(xi,t3+dt/2)</t>
  </si>
  <si>
    <t>y(xi,t3+dt/2)</t>
  </si>
  <si>
    <t>a(xi,t3+dt/2)</t>
  </si>
  <si>
    <t>y(xi, t4)</t>
  </si>
  <si>
    <t>v(xi, t4)</t>
  </si>
  <si>
    <t>a(xi,t4)</t>
  </si>
  <si>
    <t>v(xi,t4+dt/2)</t>
  </si>
  <si>
    <t>y(xi,t4+dt/2)</t>
  </si>
  <si>
    <t>a(xi,t4+dt/2)</t>
  </si>
  <si>
    <t>y(xi, t5)</t>
  </si>
  <si>
    <t>v(xi, t5)</t>
  </si>
  <si>
    <t>a(xi,t5)</t>
  </si>
  <si>
    <t>v(xi,t5+dt/2)</t>
  </si>
  <si>
    <t>y(xi,t5+dt/2)</t>
  </si>
  <si>
    <t>a(xi,t5+dt/2)</t>
  </si>
  <si>
    <t>y(xi, t6)</t>
  </si>
  <si>
    <t>v(xi, t6)</t>
  </si>
  <si>
    <t>a(xi,t6)</t>
  </si>
  <si>
    <t>v(xi,t6+dt/2)</t>
  </si>
  <si>
    <t>y(xi,t6+dt/2)</t>
  </si>
  <si>
    <t>a(xi,t6+dt/2)</t>
  </si>
  <si>
    <t>y(xi, t7)</t>
  </si>
  <si>
    <t>v(xi, t7)</t>
  </si>
  <si>
    <t>a(xi,t7)</t>
  </si>
  <si>
    <t>v(xi,t7+dt/2)</t>
  </si>
  <si>
    <t>y(xi,t7+dt/2)</t>
  </si>
  <si>
    <t>a(xi,t7+dt/2)</t>
  </si>
  <si>
    <t>y(xi, t8)</t>
  </si>
  <si>
    <t>v(xi, t8)</t>
  </si>
  <si>
    <t>a(xi,t8)</t>
  </si>
  <si>
    <t>v(xi,t8+dt/2)</t>
  </si>
  <si>
    <t>y(xi,t8+dt/2)</t>
  </si>
  <si>
    <t>a(xi,t8+dt/2)</t>
  </si>
  <si>
    <t>y(xi, t9)</t>
  </si>
  <si>
    <t>v(xi, t9)</t>
  </si>
  <si>
    <t>a(xi,t9)</t>
  </si>
  <si>
    <t>v(xi,t9+dt/2)</t>
  </si>
  <si>
    <t>y(xi,t9+dt/2)</t>
  </si>
  <si>
    <t>a(xi,t9+dt/2)</t>
  </si>
  <si>
    <t>y(xi, t10)</t>
  </si>
  <si>
    <t>v(xi, t10)</t>
  </si>
  <si>
    <t>a(xi,t10)</t>
  </si>
  <si>
    <t>v(xi,t10+dt/2)</t>
  </si>
  <si>
    <t>y(xi,t10+dt/2)</t>
  </si>
  <si>
    <t>a(xi,t10+dt/2)</t>
  </si>
  <si>
    <t>y(xi, t11)</t>
  </si>
  <si>
    <t>v(xi, t11)</t>
  </si>
  <si>
    <t>a(xi,t11)</t>
  </si>
  <si>
    <t>v(xi,t11+dt/2)</t>
  </si>
  <si>
    <t>y(xi,t11+dt/2)</t>
  </si>
  <si>
    <t>a(xi,t11+dt/2)</t>
  </si>
  <si>
    <t>y(xi, t12)</t>
  </si>
  <si>
    <t>v(xi, t12)</t>
  </si>
  <si>
    <t>Ep</t>
  </si>
  <si>
    <t>Ek</t>
  </si>
  <si>
    <t>r</t>
  </si>
  <si>
    <t>m</t>
  </si>
  <si>
    <t>mi</t>
  </si>
  <si>
    <t>rho</t>
  </si>
  <si>
    <t>V</t>
  </si>
  <si>
    <t>t</t>
  </si>
  <si>
    <t>Et</t>
  </si>
  <si>
    <t>I have counted it because haven't seen that you prefer using dx in Ek as dx=mi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</si>
</sst>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</a:t>
            </a:r>
            <a:r>
              <a:rPr lang="en-US" baseline="0"/>
              <a:t>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171801340366432E-2"/>
          <c:y val="0.1216017316017316"/>
          <c:w val="0.91026832810947178"/>
          <c:h val="0.7390118280669462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Sheet1!$F$10:$P$10</c:f>
              <c:numCache>
                <c:formatCode>General</c:formatCode>
                <c:ptCount val="11"/>
                <c:pt idx="0">
                  <c:v>0</c:v>
                </c:pt>
                <c:pt idx="1">
                  <c:v>3.0901699437494741E-4</c:v>
                </c:pt>
                <c:pt idx="2">
                  <c:v>5.8778525229247311E-4</c:v>
                </c:pt>
                <c:pt idx="3">
                  <c:v>8.0901699437494748E-4</c:v>
                </c:pt>
                <c:pt idx="4">
                  <c:v>9.5105651629515358E-4</c:v>
                </c:pt>
                <c:pt idx="5">
                  <c:v>1E-3</c:v>
                </c:pt>
                <c:pt idx="6">
                  <c:v>9.5105651629515369E-4</c:v>
                </c:pt>
                <c:pt idx="7">
                  <c:v>8.0901699437494748E-4</c:v>
                </c:pt>
                <c:pt idx="8">
                  <c:v>5.8778525229247322E-4</c:v>
                </c:pt>
                <c:pt idx="9">
                  <c:v>3.0901699437494752E-4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46-4A2A-A855-B6E02C6DC0D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Sheet1!$F$16:$P$16</c:f>
              <c:numCache>
                <c:formatCode>General</c:formatCode>
                <c:ptCount val="11"/>
                <c:pt idx="0">
                  <c:v>0</c:v>
                </c:pt>
                <c:pt idx="1">
                  <c:v>2.9943937630760024E-4</c:v>
                </c:pt>
                <c:pt idx="2">
                  <c:v>5.6956754014539964E-4</c:v>
                </c:pt>
                <c:pt idx="3">
                  <c:v>7.8394246474336742E-4</c:v>
                </c:pt>
                <c:pt idx="4">
                  <c:v>9.2157963884392682E-4</c:v>
                </c:pt>
                <c:pt idx="5">
                  <c:v>9.6900617687153436E-4</c:v>
                </c:pt>
                <c:pt idx="6">
                  <c:v>9.2157963884392693E-4</c:v>
                </c:pt>
                <c:pt idx="7">
                  <c:v>7.8394246474336752E-4</c:v>
                </c:pt>
                <c:pt idx="8">
                  <c:v>5.6956754014539964E-4</c:v>
                </c:pt>
                <c:pt idx="9">
                  <c:v>2.9943937630760029E-4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F46-4A2A-A855-B6E02C6DC0D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Sheet1!$F$22:$P$22</c:f>
              <c:numCache>
                <c:formatCode>General</c:formatCode>
                <c:ptCount val="11"/>
                <c:pt idx="0">
                  <c:v>0</c:v>
                </c:pt>
                <c:pt idx="1">
                  <c:v>2.7100336910592998E-4</c:v>
                </c:pt>
                <c:pt idx="2">
                  <c:v>5.1547904025227092E-4</c:v>
                </c:pt>
                <c:pt idx="3">
                  <c:v>7.0949603138505785E-4</c:v>
                </c:pt>
                <c:pt idx="4">
                  <c:v>8.3406260761634938E-4</c:v>
                </c:pt>
                <c:pt idx="5">
                  <c:v>8.7698532455825597E-4</c:v>
                </c:pt>
                <c:pt idx="6">
                  <c:v>8.3406260761634938E-4</c:v>
                </c:pt>
                <c:pt idx="7">
                  <c:v>7.0949603138505807E-4</c:v>
                </c:pt>
                <c:pt idx="8">
                  <c:v>5.1547904025227092E-4</c:v>
                </c:pt>
                <c:pt idx="9">
                  <c:v>2.7100336910592992E-4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F46-4A2A-A855-B6E02C6DC0D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Sheet1!$F$28:$P$28</c:f>
              <c:numCache>
                <c:formatCode>General</c:formatCode>
                <c:ptCount val="11"/>
                <c:pt idx="0">
                  <c:v>0</c:v>
                </c:pt>
                <c:pt idx="1">
                  <c:v>2.2548085434873912E-4</c:v>
                </c:pt>
                <c:pt idx="2">
                  <c:v>4.2889007165633361E-4</c:v>
                </c:pt>
                <c:pt idx="3">
                  <c:v>5.9031654049736346E-4</c:v>
                </c:pt>
                <c:pt idx="4">
                  <c:v>6.9395871337732569E-4</c:v>
                </c:pt>
                <c:pt idx="5">
                  <c:v>7.296713722972489E-4</c:v>
                </c:pt>
                <c:pt idx="6">
                  <c:v>6.9395871337732547E-4</c:v>
                </c:pt>
                <c:pt idx="7">
                  <c:v>5.9031654049736357E-4</c:v>
                </c:pt>
                <c:pt idx="8">
                  <c:v>4.2889007165633356E-4</c:v>
                </c:pt>
                <c:pt idx="9">
                  <c:v>2.2548085434873901E-4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F46-4A2A-A855-B6E02C6DC0D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Sheet1!$F$34:$P$34</c:f>
              <c:numCache>
                <c:formatCode>General</c:formatCode>
                <c:ptCount val="11"/>
                <c:pt idx="0">
                  <c:v>0</c:v>
                </c:pt>
                <c:pt idx="1">
                  <c:v>1.6572098169150327E-4</c:v>
                </c:pt>
                <c:pt idx="2">
                  <c:v>3.152200390490677E-4</c:v>
                </c:pt>
                <c:pt idx="3">
                  <c:v>4.3386316271735434E-4</c:v>
                </c:pt>
                <c:pt idx="4">
                  <c:v>5.1003673711646092E-4</c:v>
                </c:pt>
                <c:pt idx="5">
                  <c:v>5.3628436205170192E-4</c:v>
                </c:pt>
                <c:pt idx="6">
                  <c:v>5.1003673711646092E-4</c:v>
                </c:pt>
                <c:pt idx="7">
                  <c:v>4.3386316271735407E-4</c:v>
                </c:pt>
                <c:pt idx="8">
                  <c:v>3.152200390490677E-4</c:v>
                </c:pt>
                <c:pt idx="9">
                  <c:v>1.6572098169150321E-4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F46-4A2A-A855-B6E02C6DC0D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Sheet1!$F$40:$P$40</c:f>
              <c:numCache>
                <c:formatCode>General</c:formatCode>
                <c:ptCount val="11"/>
                <c:pt idx="0">
                  <c:v>0</c:v>
                </c:pt>
                <c:pt idx="1">
                  <c:v>9.5471854685699609E-5</c:v>
                </c:pt>
                <c:pt idx="2">
                  <c:v>1.8159825904323702E-4</c:v>
                </c:pt>
                <c:pt idx="3">
                  <c:v>2.4994856053615249E-4</c:v>
                </c:pt>
                <c:pt idx="4">
                  <c:v>2.9383215542976547E-4</c:v>
                </c:pt>
                <c:pt idx="5">
                  <c:v>3.0895341170090546E-4</c:v>
                </c:pt>
                <c:pt idx="6">
                  <c:v>2.9383215542976547E-4</c:v>
                </c:pt>
                <c:pt idx="7">
                  <c:v>2.4994856053615227E-4</c:v>
                </c:pt>
                <c:pt idx="8">
                  <c:v>1.8159825904323686E-4</c:v>
                </c:pt>
                <c:pt idx="9">
                  <c:v>9.5471854685699704E-5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F46-4A2A-A855-B6E02C6DC0D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Sheet1!$F$46:$P$46</c:f>
              <c:numCache>
                <c:formatCode>General</c:formatCode>
                <c:ptCount val="11"/>
                <c:pt idx="0">
                  <c:v>0</c:v>
                </c:pt>
                <c:pt idx="1">
                  <c:v>1.9145457719924294E-5</c:v>
                </c:pt>
                <c:pt idx="2">
                  <c:v>3.64168246439755E-5</c:v>
                </c:pt>
                <c:pt idx="3">
                  <c:v>5.0123459040936401E-5</c:v>
                </c:pt>
                <c:pt idx="4">
                  <c:v>5.8923660036296321E-5</c:v>
                </c:pt>
                <c:pt idx="5">
                  <c:v>6.1956002642024296E-5</c:v>
                </c:pt>
                <c:pt idx="6">
                  <c:v>5.892366003629605E-5</c:v>
                </c:pt>
                <c:pt idx="7">
                  <c:v>5.0123459040936591E-5</c:v>
                </c:pt>
                <c:pt idx="8">
                  <c:v>3.6416824643975174E-5</c:v>
                </c:pt>
                <c:pt idx="9">
                  <c:v>1.9145457719924362E-5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F46-4A2A-A855-B6E02C6DC0D9}"/>
            </c:ext>
          </c:extLst>
        </c:ser>
        <c:ser>
          <c:idx val="8"/>
          <c:order val="7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Sheet1!$F$58:$P$58</c:f>
              <c:numCache>
                <c:formatCode>General</c:formatCode>
                <c:ptCount val="11"/>
                <c:pt idx="0">
                  <c:v>0</c:v>
                </c:pt>
                <c:pt idx="1">
                  <c:v>-1.3245895252015852E-4</c:v>
                </c:pt>
                <c:pt idx="2">
                  <c:v>-2.5195189987185611E-4</c:v>
                </c:pt>
                <c:pt idx="3">
                  <c:v>-3.4678203981198489E-4</c:v>
                </c:pt>
                <c:pt idx="4">
                  <c:v>-4.076667375227718E-4</c:v>
                </c:pt>
                <c:pt idx="5">
                  <c:v>-4.2864617458365285E-4</c:v>
                </c:pt>
                <c:pt idx="6">
                  <c:v>-4.0766673752277137E-4</c:v>
                </c:pt>
                <c:pt idx="7">
                  <c:v>-3.4678203981198543E-4</c:v>
                </c:pt>
                <c:pt idx="8">
                  <c:v>-2.5195189987185551E-4</c:v>
                </c:pt>
                <c:pt idx="9">
                  <c:v>-1.3245895252015892E-4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F46-4A2A-A855-B6E02C6DC0D9}"/>
            </c:ext>
          </c:extLst>
        </c:ser>
        <c:ser>
          <c:idx val="9"/>
          <c:order val="8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Sheet1!$F$64:$P$64</c:f>
              <c:numCache>
                <c:formatCode>General</c:formatCode>
                <c:ptCount val="11"/>
                <c:pt idx="0">
                  <c:v>0</c:v>
                </c:pt>
                <c:pt idx="1">
                  <c:v>-1.9819149621863044E-4</c:v>
                </c:pt>
                <c:pt idx="2">
                  <c:v>-3.7698262790603065E-4</c:v>
                </c:pt>
                <c:pt idx="3">
                  <c:v>-5.1887207338157065E-4</c:v>
                </c:pt>
                <c:pt idx="4">
                  <c:v>-6.0997070512021194E-4</c:v>
                </c:pt>
                <c:pt idx="5">
                  <c:v>-6.4136115432588065E-4</c:v>
                </c:pt>
                <c:pt idx="6">
                  <c:v>-6.0997070512021161E-4</c:v>
                </c:pt>
                <c:pt idx="7">
                  <c:v>-5.1887207338157043E-4</c:v>
                </c:pt>
                <c:pt idx="8">
                  <c:v>-3.769826279060312E-4</c:v>
                </c:pt>
                <c:pt idx="9">
                  <c:v>-1.9819149621862979E-4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46-4A2A-A855-B6E02C6DC0D9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Sheet1!$F$70:$P$70</c:f>
              <c:numCache>
                <c:formatCode>General</c:formatCode>
                <c:ptCount val="11"/>
                <c:pt idx="0">
                  <c:v>0</c:v>
                </c:pt>
                <c:pt idx="1">
                  <c:v>-2.5151137322722544E-4</c:v>
                </c:pt>
                <c:pt idx="2">
                  <c:v>-4.7840306086018605E-4</c:v>
                </c:pt>
                <c:pt idx="3">
                  <c:v>-6.5846532366603354E-4</c:v>
                </c:pt>
                <c:pt idx="4">
                  <c:v>-7.7407241279376878E-4</c:v>
                </c:pt>
                <c:pt idx="5">
                  <c:v>-8.1390790087761578E-4</c:v>
                </c:pt>
                <c:pt idx="6">
                  <c:v>-7.7407241279376943E-4</c:v>
                </c:pt>
                <c:pt idx="7">
                  <c:v>-6.5846532366603224E-4</c:v>
                </c:pt>
                <c:pt idx="8">
                  <c:v>-4.7840306086018724E-4</c:v>
                </c:pt>
                <c:pt idx="9">
                  <c:v>-2.5151137322722441E-4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4F46-4A2A-A855-B6E02C6DC0D9}"/>
            </c:ext>
          </c:extLst>
        </c:ser>
        <c:ser>
          <c:idx val="11"/>
          <c:order val="10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Sheet1!$F$76:$P$76</c:f>
              <c:numCache>
                <c:formatCode>General</c:formatCode>
                <c:ptCount val="11"/>
                <c:pt idx="0">
                  <c:v>0</c:v>
                </c:pt>
                <c:pt idx="1">
                  <c:v>-2.8905026606779752E-4</c:v>
                </c:pt>
                <c:pt idx="2">
                  <c:v>-5.4980627816125077E-4</c:v>
                </c:pt>
                <c:pt idx="3">
                  <c:v>-7.5674342102269429E-4</c:v>
                </c:pt>
                <c:pt idx="4">
                  <c:v>-8.8960524529298278E-4</c:v>
                </c:pt>
                <c:pt idx="5">
                  <c:v>-9.35386309909793E-4</c:v>
                </c:pt>
                <c:pt idx="6">
                  <c:v>-8.8960524529298288E-4</c:v>
                </c:pt>
                <c:pt idx="7">
                  <c:v>-7.5674342102269494E-4</c:v>
                </c:pt>
                <c:pt idx="8">
                  <c:v>-5.4980627816124893E-4</c:v>
                </c:pt>
                <c:pt idx="9">
                  <c:v>-2.8905026606779877E-4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4F46-4A2A-A855-B6E02C6DC0D9}"/>
            </c:ext>
          </c:extLst>
        </c:ser>
        <c:ser>
          <c:idx val="7"/>
          <c:order val="1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Sheet1!$F$52:$P$52</c:f>
              <c:numCache>
                <c:formatCode>General</c:formatCode>
                <c:ptCount val="11"/>
                <c:pt idx="0">
                  <c:v>0</c:v>
                </c:pt>
                <c:pt idx="1">
                  <c:v>-5.8459432999938209E-5</c:v>
                </c:pt>
                <c:pt idx="2">
                  <c:v>-1.1119644938702191E-4</c:v>
                </c:pt>
                <c:pt idx="3">
                  <c:v>-1.5304878255688556E-4</c:v>
                </c:pt>
                <c:pt idx="4">
                  <c:v>-1.7991963453650904E-4</c:v>
                </c:pt>
                <c:pt idx="5">
                  <c:v>-1.891786991138944E-4</c:v>
                </c:pt>
                <c:pt idx="6">
                  <c:v>-1.799196345365092E-4</c:v>
                </c:pt>
                <c:pt idx="7">
                  <c:v>-1.5304878255688551E-4</c:v>
                </c:pt>
                <c:pt idx="8">
                  <c:v>-1.1119644938702177E-4</c:v>
                </c:pt>
                <c:pt idx="9">
                  <c:v>-5.8459432999938561E-5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4F46-4A2A-A855-B6E02C6DC0D9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Sheet1!$F$82:$P$82</c:f>
              <c:numCache>
                <c:formatCode>General</c:formatCode>
                <c:ptCount val="11"/>
                <c:pt idx="0">
                  <c:v>0</c:v>
                </c:pt>
                <c:pt idx="1">
                  <c:v>-3.0843000714592984E-4</c:v>
                </c:pt>
                <c:pt idx="2">
                  <c:v>-5.8666873623420483E-4</c:v>
                </c:pt>
                <c:pt idx="3">
                  <c:v>-8.0748024185842311E-4</c:v>
                </c:pt>
                <c:pt idx="4">
                  <c:v>-9.4924995536388305E-4</c:v>
                </c:pt>
                <c:pt idx="5">
                  <c:v>-9.9810046942498719E-4</c:v>
                </c:pt>
                <c:pt idx="6">
                  <c:v>-9.4924995536388196E-4</c:v>
                </c:pt>
                <c:pt idx="7">
                  <c:v>-8.074802418584255E-4</c:v>
                </c:pt>
                <c:pt idx="8">
                  <c:v>-5.8666873623420168E-4</c:v>
                </c:pt>
                <c:pt idx="9">
                  <c:v>-3.0843000714593174E-4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4F46-4A2A-A855-B6E02C6DC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135231"/>
        <c:axId val="1394850831"/>
      </c:scatterChart>
      <c:valAx>
        <c:axId val="13131352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4850831"/>
        <c:crosses val="autoZero"/>
        <c:crossBetween val="midCat"/>
      </c:valAx>
      <c:valAx>
        <c:axId val="139485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313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</a:p>
        </c:rich>
      </c:tx>
      <c:layout>
        <c:manualLayout>
          <c:xMode val="edge"/>
          <c:yMode val="edge"/>
          <c:x val="0.36687011645096085"/>
          <c:y val="4.3604651162790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Sheet1!$U$9:$U$21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Sheet1!$V$9:$V$21</c:f>
              <c:numCache>
                <c:formatCode>General</c:formatCode>
                <c:ptCount val="13"/>
                <c:pt idx="0">
                  <c:v>7.7895973637639416E-7</c:v>
                </c:pt>
                <c:pt idx="1">
                  <c:v>7.3142213781075785E-7</c:v>
                </c:pt>
                <c:pt idx="2">
                  <c:v>5.9910047225898374E-7</c:v>
                </c:pt>
                <c:pt idx="3">
                  <c:v>4.1473398552654274E-7</c:v>
                </c:pt>
                <c:pt idx="4">
                  <c:v>2.2402953447328573E-7</c:v>
                </c:pt>
                <c:pt idx="5">
                  <c:v>7.4353428806789123E-8</c:v>
                </c:pt>
                <c:pt idx="6">
                  <c:v>2.9900729853898831E-9</c:v>
                </c:pt>
                <c:pt idx="7">
                  <c:v>2.7877862996650831E-8</c:v>
                </c:pt>
                <c:pt idx="8">
                  <c:v>1.4312414804619671E-7</c:v>
                </c:pt>
                <c:pt idx="9">
                  <c:v>3.2042051528150486E-7</c:v>
                </c:pt>
                <c:pt idx="10">
                  <c:v>5.1601881691621E-7</c:v>
                </c:pt>
                <c:pt idx="11">
                  <c:v>6.8154891193044645E-7</c:v>
                </c:pt>
                <c:pt idx="12">
                  <c:v>7.7600323135978882E-7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D4-4303-B20F-09C1A78AEB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Sheet1!$U$9:$U$21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Sheet1!$W$9:$W$21</c:f>
              <c:numCache>
                <c:formatCode>General</c:formatCode>
                <c:ptCount val="13"/>
                <c:pt idx="0">
                  <c:v>0</c:v>
                </c:pt>
                <c:pt idx="1">
                  <c:v>4.8285880586892454E-8</c:v>
                </c:pt>
                <c:pt idx="2">
                  <c:v>1.8135654697240711E-7</c:v>
                </c:pt>
                <c:pt idx="3">
                  <c:v>3.6647275404157667E-7</c:v>
                </c:pt>
                <c:pt idx="4">
                  <c:v>5.57927645625717E-7</c:v>
                </c:pt>
                <c:pt idx="5">
                  <c:v>7.083549127090824E-7</c:v>
                </c:pt>
                <c:pt idx="6">
                  <c:v>7.804701515258313E-7</c:v>
                </c:pt>
                <c:pt idx="7">
                  <c:v>7.5633496678156181E-7</c:v>
                </c:pt>
                <c:pt idx="8">
                  <c:v>6.418420099644753E-7</c:v>
                </c:pt>
                <c:pt idx="9">
                  <c:v>4.6529969462158752E-7</c:v>
                </c:pt>
                <c:pt idx="10">
                  <c:v>2.7045616923442391E-7</c:v>
                </c:pt>
                <c:pt idx="11">
                  <c:v>1.0568157551867814E-7</c:v>
                </c:pt>
                <c:pt idx="12">
                  <c:v>1.1983483135271606E-8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D4-4303-B20F-09C1A78AEBD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Sheet1!$U$9:$U$21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</c:numCache>
            </c:numRef>
          </c:xVal>
          <c:yVal>
            <c:numRef>
              <c:f>Sheet1!$X$9:$X$21</c:f>
              <c:numCache>
                <c:formatCode>General</c:formatCode>
                <c:ptCount val="13"/>
                <c:pt idx="0">
                  <c:v>7.7895973637639416E-7</c:v>
                </c:pt>
                <c:pt idx="1">
                  <c:v>7.7970801839765031E-7</c:v>
                </c:pt>
                <c:pt idx="2">
                  <c:v>7.8045701923139079E-7</c:v>
                </c:pt>
                <c:pt idx="3">
                  <c:v>7.8120673956811942E-7</c:v>
                </c:pt>
                <c:pt idx="4">
                  <c:v>7.8195718009900268E-7</c:v>
                </c:pt>
                <c:pt idx="5">
                  <c:v>7.8270834151587156E-7</c:v>
                </c:pt>
                <c:pt idx="6">
                  <c:v>7.8346022451122114E-7</c:v>
                </c:pt>
                <c:pt idx="7">
                  <c:v>7.8421282977821268E-7</c:v>
                </c:pt>
                <c:pt idx="8">
                  <c:v>7.8496615801067204E-7</c:v>
                </c:pt>
                <c:pt idx="9">
                  <c:v>7.8572020990309243E-7</c:v>
                </c:pt>
                <c:pt idx="10">
                  <c:v>7.8647498615063391E-7</c:v>
                </c:pt>
                <c:pt idx="11">
                  <c:v>7.8723048744912462E-7</c:v>
                </c:pt>
                <c:pt idx="12">
                  <c:v>7.8798671449506047E-7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D4-4303-B20F-09C1A78AE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69999"/>
        <c:axId val="1515014127"/>
      </c:scatterChart>
      <c:valAx>
        <c:axId val="132556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5014127"/>
        <c:crosses val="autoZero"/>
        <c:crossBetween val="midCat"/>
      </c:valAx>
      <c:valAx>
        <c:axId val="15150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556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32</xdr:row>
      <xdr:rowOff>167640</xdr:rowOff>
    </xdr:from>
    <xdr:to>
      <xdr:col>17</xdr:col>
      <xdr:colOff>708660</xdr:colOff>
      <xdr:row>52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D62E418-4000-4D53-ACEB-241469C65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441960</xdr:colOff>
      <xdr:row>22</xdr:row>
      <xdr:rowOff>15240</xdr:rowOff>
    </xdr:from>
    <xdr:to>
      <xdr:col>27</xdr:col>
      <xdr:colOff>571500</xdr:colOff>
      <xdr:row>37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8031DCD-2740-498B-8772-DF8AA4DB7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83"/>
  <sheetViews>
    <sheetView tabSelected="1" topLeftCell="H16" workbookViewId="0">
      <selection activeCell="R28" sqref="R28"/>
    </sheetView>
  </sheetViews>
  <sheetFormatPr defaultRowHeight="14.4" x14ac:dyDescent="0.3"/>
  <cols>
    <col min="5" max="5" width="10.88671875" customWidth="1"/>
    <col min="7" max="7" width="12.6640625" bestFit="1" customWidth="1"/>
    <col min="18" max="19" width="12" bestFit="1" customWidth="1"/>
    <col min="22" max="23" width="12" bestFit="1" customWidth="1"/>
    <col min="24" max="24" width="11" bestFit="1" customWidth="1"/>
  </cols>
  <sheetData>
    <row r="2" spans="2:24" x14ac:dyDescent="0.3">
      <c r="B2" t="s">
        <v>0</v>
      </c>
      <c r="C2">
        <f>PI()</f>
        <v>3.1415926535897931</v>
      </c>
      <c r="F2" t="s">
        <v>82</v>
      </c>
      <c r="G2">
        <f>SQRT(1/PI())</f>
        <v>0.56418958354775628</v>
      </c>
    </row>
    <row r="3" spans="2:24" x14ac:dyDescent="0.3">
      <c r="B3" t="s">
        <v>1</v>
      </c>
      <c r="C3">
        <f xml:space="preserve"> 10</f>
        <v>10</v>
      </c>
      <c r="F3" t="s">
        <v>83</v>
      </c>
      <c r="G3">
        <f>rho_*V_</f>
        <v>3.1415926535897927</v>
      </c>
      <c r="I3" t="s">
        <v>84</v>
      </c>
      <c r="J3">
        <f>G3/n_</f>
        <v>0.31415926535897926</v>
      </c>
      <c r="K3" t="s">
        <v>89</v>
      </c>
    </row>
    <row r="4" spans="2:24" x14ac:dyDescent="0.3">
      <c r="B4" t="s">
        <v>2</v>
      </c>
      <c r="C4">
        <f>C2/C3</f>
        <v>0.31415926535897931</v>
      </c>
      <c r="F4" t="s">
        <v>85</v>
      </c>
      <c r="G4">
        <v>1</v>
      </c>
    </row>
    <row r="5" spans="2:24" x14ac:dyDescent="0.3">
      <c r="B5" t="s">
        <v>3</v>
      </c>
      <c r="C5">
        <f xml:space="preserve"> 0.25</f>
        <v>0.25</v>
      </c>
    </row>
    <row r="6" spans="2:24" x14ac:dyDescent="0.3">
      <c r="F6" t="s">
        <v>86</v>
      </c>
      <c r="G6">
        <f>PI()*r_^2*L_</f>
        <v>3.1415926535897927</v>
      </c>
    </row>
    <row r="8" spans="2:24" x14ac:dyDescent="0.3">
      <c r="E8" t="s">
        <v>4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R8" t="s">
        <v>80</v>
      </c>
      <c r="S8" t="s">
        <v>81</v>
      </c>
      <c r="U8" t="s">
        <v>87</v>
      </c>
      <c r="V8" t="s">
        <v>80</v>
      </c>
      <c r="W8" t="s">
        <v>81</v>
      </c>
      <c r="X8" t="s">
        <v>88</v>
      </c>
    </row>
    <row r="9" spans="2:24" x14ac:dyDescent="0.3">
      <c r="E9" t="s">
        <v>5</v>
      </c>
      <c r="F9">
        <f>0</f>
        <v>0</v>
      </c>
      <c r="G9" cm="1">
        <f t="array" ref="G9">F9+dx</f>
        <v>0.31415926535897931</v>
      </c>
      <c r="H9">
        <f t="shared" ref="H9:P9" si="0">G9+dx</f>
        <v>0.62831853071795862</v>
      </c>
      <c r="I9">
        <f t="shared" si="0"/>
        <v>0.94247779607693793</v>
      </c>
      <c r="J9">
        <f t="shared" si="0"/>
        <v>1.2566370614359172</v>
      </c>
      <c r="K9">
        <f t="shared" si="0"/>
        <v>1.5707963267948966</v>
      </c>
      <c r="L9">
        <f t="shared" si="0"/>
        <v>1.8849555921538759</v>
      </c>
      <c r="M9">
        <f t="shared" si="0"/>
        <v>2.1991148575128552</v>
      </c>
      <c r="N9">
        <f t="shared" si="0"/>
        <v>2.5132741228718345</v>
      </c>
      <c r="O9">
        <f t="shared" si="0"/>
        <v>2.8274333882308138</v>
      </c>
      <c r="P9">
        <f t="shared" si="0"/>
        <v>3.1415926535897931</v>
      </c>
      <c r="U9">
        <v>0</v>
      </c>
      <c r="V9">
        <f>R10</f>
        <v>7.7895973637639416E-7</v>
      </c>
      <c r="W9">
        <f>S11</f>
        <v>0</v>
      </c>
      <c r="X9">
        <f>V9+W9</f>
        <v>7.7895973637639416E-7</v>
      </c>
    </row>
    <row r="10" spans="2:24" x14ac:dyDescent="0.3">
      <c r="E10" t="s">
        <v>6</v>
      </c>
      <c r="F10">
        <v>0</v>
      </c>
      <c r="G10">
        <f>SIN(G9)/1000</f>
        <v>3.0901699437494741E-4</v>
      </c>
      <c r="H10">
        <f t="shared" ref="H10:O10" si="1">SIN(H9)/1000</f>
        <v>5.8778525229247311E-4</v>
      </c>
      <c r="I10">
        <f t="shared" si="1"/>
        <v>8.0901699437494748E-4</v>
      </c>
      <c r="J10">
        <f t="shared" si="1"/>
        <v>9.5105651629515358E-4</v>
      </c>
      <c r="K10">
        <f t="shared" si="1"/>
        <v>1E-3</v>
      </c>
      <c r="L10">
        <f t="shared" si="1"/>
        <v>9.5105651629515369E-4</v>
      </c>
      <c r="M10">
        <f t="shared" si="1"/>
        <v>8.0901699437494748E-4</v>
      </c>
      <c r="N10">
        <f t="shared" si="1"/>
        <v>5.8778525229247322E-4</v>
      </c>
      <c r="O10">
        <f t="shared" si="1"/>
        <v>3.0901699437494752E-4</v>
      </c>
      <c r="P10">
        <v>0</v>
      </c>
      <c r="R10">
        <f>1/(2*dx)*((G10-F10)^2+(H10-G10)^2+(I10-H10)^2+(J10-I10)^2+(k_10-J10)^2+(L10-k_10)^2+(M10-L10)^2+(N10-M10)^2+(O10-N10)^2+(P10-O10)^2)</f>
        <v>7.7895973637639416E-7</v>
      </c>
      <c r="U10">
        <f t="shared" ref="U10:U21" si="2">U9+dt</f>
        <v>0.25</v>
      </c>
      <c r="V10">
        <f>R16</f>
        <v>7.3142213781075785E-7</v>
      </c>
      <c r="W10">
        <f>S17</f>
        <v>4.8285880586892454E-8</v>
      </c>
      <c r="X10">
        <f t="shared" ref="X10:X21" si="3">V10+W10</f>
        <v>7.7970801839765031E-7</v>
      </c>
    </row>
    <row r="11" spans="2:24" x14ac:dyDescent="0.3">
      <c r="E11" t="s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S11">
        <f>dx/2*(G11^2+H11^2+I11^2+J11^2+K11^2+L11^2+M11^2+N11^2+O11^2)</f>
        <v>0</v>
      </c>
      <c r="U11">
        <f t="shared" si="2"/>
        <v>0.5</v>
      </c>
      <c r="V11">
        <f>R22</f>
        <v>5.9910047225898374E-7</v>
      </c>
      <c r="W11">
        <f>S23</f>
        <v>1.8135654697240711E-7</v>
      </c>
      <c r="X11">
        <f t="shared" si="3"/>
        <v>7.8045701923139079E-7</v>
      </c>
    </row>
    <row r="12" spans="2:24" x14ac:dyDescent="0.3">
      <c r="E12" t="s">
        <v>8</v>
      </c>
      <c r="F12">
        <v>0</v>
      </c>
      <c r="G12">
        <f>(H10-2*G10+F10)/dx^2</f>
        <v>-3.0648377815511031E-4</v>
      </c>
      <c r="H12">
        <f t="shared" ref="H12:O12" si="4">(I10-2*H10+G10)/dx^2</f>
        <v>-5.8296678870635118E-4</v>
      </c>
      <c r="I12">
        <f>(J10-2*I10+H10)/dx^2</f>
        <v>-8.0238494821056265E-4</v>
      </c>
      <c r="J12">
        <f t="shared" si="4"/>
        <v>-9.4326007843925533E-4</v>
      </c>
      <c r="K12">
        <f t="shared" si="4"/>
        <v>-9.9180234011090034E-4</v>
      </c>
      <c r="L12">
        <f t="shared" si="4"/>
        <v>-9.432600784392576E-4</v>
      </c>
      <c r="M12">
        <f t="shared" si="4"/>
        <v>-8.0238494821055939E-4</v>
      </c>
      <c r="N12">
        <f t="shared" si="4"/>
        <v>-5.8296678870635292E-4</v>
      </c>
      <c r="O12">
        <f t="shared" si="4"/>
        <v>-3.0648377815511139E-4</v>
      </c>
      <c r="P12">
        <v>0</v>
      </c>
      <c r="U12">
        <f t="shared" si="2"/>
        <v>0.75</v>
      </c>
      <c r="V12">
        <f>R28</f>
        <v>4.1473398552654274E-7</v>
      </c>
      <c r="W12">
        <f>S29</f>
        <v>3.6647275404157667E-7</v>
      </c>
      <c r="X12">
        <f t="shared" si="3"/>
        <v>7.8120673956811942E-7</v>
      </c>
    </row>
    <row r="13" spans="2:24" x14ac:dyDescent="0.3">
      <c r="E13" t="s">
        <v>9</v>
      </c>
      <c r="F13">
        <f>F11+F12*dt/2</f>
        <v>0</v>
      </c>
      <c r="G13">
        <f>G11+G12*dt/2</f>
        <v>-3.8310472269388788E-5</v>
      </c>
      <c r="H13" cm="1">
        <f t="array" ref="H13">H11+H12*dt/2</f>
        <v>-7.2870848588293898E-5</v>
      </c>
      <c r="I13" cm="1">
        <f t="array" ref="I13">I11+I12*dt/2</f>
        <v>-1.0029811852632033E-4</v>
      </c>
      <c r="J13" cm="1">
        <f t="array" ref="J13">J11+J12*dt/2</f>
        <v>-1.1790750980490692E-4</v>
      </c>
      <c r="K13" cm="1">
        <f t="array" ref="K13">K11+K12*dt/2</f>
        <v>-1.2397529251386254E-4</v>
      </c>
      <c r="L13" cm="1">
        <f t="array" ref="L13">L11+L12*dt/2</f>
        <v>-1.179075098049072E-4</v>
      </c>
      <c r="M13" cm="1">
        <f t="array" ref="M13">M11+M12*dt/2</f>
        <v>-1.0029811852631992E-4</v>
      </c>
      <c r="N13" cm="1">
        <f t="array" ref="N13">N11+N12*dt/2</f>
        <v>-7.2870848588294114E-5</v>
      </c>
      <c r="O13" cm="1">
        <f t="array" ref="O13">O11+O12*dt/2</f>
        <v>-3.8310472269388924E-5</v>
      </c>
      <c r="P13" cm="1">
        <f t="array" ref="P13">P11+P12*dt/2</f>
        <v>0</v>
      </c>
      <c r="U13">
        <f t="shared" si="2"/>
        <v>1</v>
      </c>
      <c r="V13">
        <f>R34</f>
        <v>2.2402953447328573E-7</v>
      </c>
      <c r="W13">
        <f>S35</f>
        <v>5.57927645625717E-7</v>
      </c>
      <c r="X13">
        <f t="shared" si="3"/>
        <v>7.8195718009900268E-7</v>
      </c>
    </row>
    <row r="14" spans="2:24" x14ac:dyDescent="0.3">
      <c r="E14" t="s">
        <v>10</v>
      </c>
      <c r="F14">
        <f t="shared" ref="F14:P14" si="5">F10+F11*dt/2</f>
        <v>0</v>
      </c>
      <c r="G14">
        <f t="shared" si="5"/>
        <v>3.0901699437494741E-4</v>
      </c>
      <c r="H14">
        <f t="shared" si="5"/>
        <v>5.8778525229247311E-4</v>
      </c>
      <c r="I14">
        <f t="shared" si="5"/>
        <v>8.0901699437494748E-4</v>
      </c>
      <c r="J14">
        <f t="shared" si="5"/>
        <v>9.5105651629515358E-4</v>
      </c>
      <c r="K14">
        <f t="shared" si="5"/>
        <v>1E-3</v>
      </c>
      <c r="L14">
        <f t="shared" si="5"/>
        <v>9.5105651629515369E-4</v>
      </c>
      <c r="M14">
        <f t="shared" si="5"/>
        <v>8.0901699437494748E-4</v>
      </c>
      <c r="N14">
        <f t="shared" si="5"/>
        <v>5.8778525229247322E-4</v>
      </c>
      <c r="O14">
        <f t="shared" si="5"/>
        <v>3.0901699437494752E-4</v>
      </c>
      <c r="P14">
        <f t="shared" si="5"/>
        <v>0</v>
      </c>
      <c r="U14">
        <f t="shared" si="2"/>
        <v>1.25</v>
      </c>
      <c r="V14">
        <f>R40</f>
        <v>7.4353428806789123E-8</v>
      </c>
      <c r="W14">
        <f>S41</f>
        <v>7.083549127090824E-7</v>
      </c>
      <c r="X14">
        <f t="shared" si="3"/>
        <v>7.8270834151587156E-7</v>
      </c>
    </row>
    <row r="15" spans="2:24" x14ac:dyDescent="0.3">
      <c r="E15" t="s">
        <v>11</v>
      </c>
      <c r="F15">
        <v>0</v>
      </c>
      <c r="G15">
        <f t="shared" ref="G15:O15" si="6">(F14-2*G14+H14)/dx^2</f>
        <v>-3.0648377815511031E-4</v>
      </c>
      <c r="H15">
        <f t="shared" si="6"/>
        <v>-5.8296678870635064E-4</v>
      </c>
      <c r="I15">
        <f t="shared" si="6"/>
        <v>-8.0238494821056265E-4</v>
      </c>
      <c r="J15">
        <f t="shared" si="6"/>
        <v>-9.4326007843925533E-4</v>
      </c>
      <c r="K15">
        <f t="shared" si="6"/>
        <v>-9.9180234011090143E-4</v>
      </c>
      <c r="L15">
        <f t="shared" si="6"/>
        <v>-9.432600784392576E-4</v>
      </c>
      <c r="M15">
        <f t="shared" si="6"/>
        <v>-8.0238494821056048E-4</v>
      </c>
      <c r="N15">
        <f t="shared" si="6"/>
        <v>-5.8296678870635237E-4</v>
      </c>
      <c r="O15">
        <f t="shared" si="6"/>
        <v>-3.0648377815511139E-4</v>
      </c>
      <c r="P15">
        <v>0</v>
      </c>
      <c r="U15">
        <f t="shared" si="2"/>
        <v>1.5</v>
      </c>
      <c r="V15">
        <f>R46</f>
        <v>2.9900729853898831E-9</v>
      </c>
      <c r="W15">
        <f>S47</f>
        <v>7.804701515258313E-7</v>
      </c>
      <c r="X15">
        <f t="shared" si="3"/>
        <v>7.8346022451122114E-7</v>
      </c>
    </row>
    <row r="16" spans="2:24" x14ac:dyDescent="0.3">
      <c r="E16" t="s">
        <v>12</v>
      </c>
      <c r="F16">
        <f t="shared" ref="F16:P16" si="7">F10+F13*dt</f>
        <v>0</v>
      </c>
      <c r="G16">
        <f t="shared" si="7"/>
        <v>2.9943937630760024E-4</v>
      </c>
      <c r="H16">
        <f t="shared" si="7"/>
        <v>5.6956754014539964E-4</v>
      </c>
      <c r="I16">
        <f t="shared" si="7"/>
        <v>7.8394246474336742E-4</v>
      </c>
      <c r="J16">
        <f t="shared" si="7"/>
        <v>9.2157963884392682E-4</v>
      </c>
      <c r="K16">
        <f t="shared" si="7"/>
        <v>9.6900617687153436E-4</v>
      </c>
      <c r="L16">
        <f t="shared" si="7"/>
        <v>9.2157963884392693E-4</v>
      </c>
      <c r="M16">
        <f t="shared" si="7"/>
        <v>7.8394246474336752E-4</v>
      </c>
      <c r="N16">
        <f t="shared" si="7"/>
        <v>5.6956754014539964E-4</v>
      </c>
      <c r="O16">
        <f t="shared" si="7"/>
        <v>2.9943937630760029E-4</v>
      </c>
      <c r="P16">
        <f t="shared" si="7"/>
        <v>0</v>
      </c>
      <c r="R16">
        <f>1/(2*dx)*((G16-F16)^2+(H16-G16)^2+(I16-H16)^2+(J16-I16)^2+(K16-J16)^2+(L16-K16)^2+(M16-L16)^2+(N16-M16)^2+(O16-N16)^2+(P16-O16)^2)</f>
        <v>7.3142213781075785E-7</v>
      </c>
      <c r="U16">
        <f t="shared" si="2"/>
        <v>1.75</v>
      </c>
      <c r="V16">
        <f>R52</f>
        <v>2.7877862996650831E-8</v>
      </c>
      <c r="W16">
        <f>S53</f>
        <v>7.5633496678156181E-7</v>
      </c>
      <c r="X16">
        <f t="shared" si="3"/>
        <v>7.8421282977821268E-7</v>
      </c>
    </row>
    <row r="17" spans="5:24" x14ac:dyDescent="0.3">
      <c r="E17" t="s">
        <v>13</v>
      </c>
      <c r="F17">
        <f t="shared" ref="F17:P17" si="8">F11+F15*dt</f>
        <v>0</v>
      </c>
      <c r="G17">
        <f t="shared" si="8"/>
        <v>-7.6620944538777577E-5</v>
      </c>
      <c r="H17">
        <f t="shared" si="8"/>
        <v>-1.4574169717658766E-4</v>
      </c>
      <c r="I17">
        <f t="shared" si="8"/>
        <v>-2.0059623705264066E-4</v>
      </c>
      <c r="J17">
        <f t="shared" si="8"/>
        <v>-2.3581501960981383E-4</v>
      </c>
      <c r="K17">
        <f t="shared" si="8"/>
        <v>-2.4795058502772536E-4</v>
      </c>
      <c r="L17">
        <f t="shared" si="8"/>
        <v>-2.358150196098144E-4</v>
      </c>
      <c r="M17">
        <f t="shared" si="8"/>
        <v>-2.0059623705264012E-4</v>
      </c>
      <c r="N17">
        <f t="shared" si="8"/>
        <v>-1.4574169717658809E-4</v>
      </c>
      <c r="O17">
        <f t="shared" si="8"/>
        <v>-7.6620944538777848E-5</v>
      </c>
      <c r="P17">
        <f t="shared" si="8"/>
        <v>0</v>
      </c>
      <c r="S17">
        <f>dx/2*(G17^2+H17^2+I17^2+J17^2+K17^2+L17^2+M17^2+N17^2+O17^2)</f>
        <v>4.8285880586892454E-8</v>
      </c>
      <c r="U17">
        <f t="shared" si="2"/>
        <v>2</v>
      </c>
      <c r="V17">
        <f>R58</f>
        <v>1.4312414804619671E-7</v>
      </c>
      <c r="W17">
        <f>S59</f>
        <v>6.418420099644753E-7</v>
      </c>
      <c r="X17">
        <f t="shared" si="3"/>
        <v>7.8496615801067204E-7</v>
      </c>
    </row>
    <row r="18" spans="5:24" x14ac:dyDescent="0.3">
      <c r="E18" t="s">
        <v>14</v>
      </c>
      <c r="F18">
        <v>0</v>
      </c>
      <c r="G18">
        <f t="shared" ref="G18:O18" si="9">(F16-2*G16+H16)/dx^2</f>
        <v>-2.9698467414322711E-4</v>
      </c>
      <c r="H18">
        <f t="shared" si="9"/>
        <v>-5.6489841916741799E-4</v>
      </c>
      <c r="I18">
        <f t="shared" si="9"/>
        <v>-7.7751597104477996E-4</v>
      </c>
      <c r="J18">
        <f t="shared" si="9"/>
        <v>-9.1402484240396575E-4</v>
      </c>
      <c r="K18">
        <f t="shared" si="9"/>
        <v>-9.6106259380310678E-4</v>
      </c>
      <c r="L18">
        <f t="shared" si="9"/>
        <v>-9.1402484240396683E-4</v>
      </c>
      <c r="M18">
        <f t="shared" si="9"/>
        <v>-7.7751597104478213E-4</v>
      </c>
      <c r="N18">
        <f t="shared" si="9"/>
        <v>-5.6489841916741571E-4</v>
      </c>
      <c r="O18">
        <f t="shared" si="9"/>
        <v>-2.9698467414322825E-4</v>
      </c>
      <c r="P18">
        <v>0</v>
      </c>
      <c r="U18">
        <f t="shared" si="2"/>
        <v>2.25</v>
      </c>
      <c r="V18">
        <f>R64</f>
        <v>3.2042051528150486E-7</v>
      </c>
      <c r="W18">
        <f>S65</f>
        <v>4.6529969462158752E-7</v>
      </c>
      <c r="X18">
        <f t="shared" si="3"/>
        <v>7.8572020990309243E-7</v>
      </c>
    </row>
    <row r="19" spans="5:24" x14ac:dyDescent="0.3">
      <c r="E19" t="s">
        <v>15</v>
      </c>
      <c r="F19">
        <f t="shared" ref="F19:P19" si="10">F17+F18*dt/2</f>
        <v>0</v>
      </c>
      <c r="G19">
        <f t="shared" si="10"/>
        <v>-1.1374402880668096E-4</v>
      </c>
      <c r="H19">
        <f t="shared" si="10"/>
        <v>-2.1635399957251489E-4</v>
      </c>
      <c r="I19">
        <f t="shared" si="10"/>
        <v>-2.9778573343323814E-4</v>
      </c>
      <c r="J19">
        <f t="shared" si="10"/>
        <v>-3.5006812491030956E-4</v>
      </c>
      <c r="K19">
        <f t="shared" si="10"/>
        <v>-3.6808340925311372E-4</v>
      </c>
      <c r="L19">
        <f t="shared" si="10"/>
        <v>-3.5006812491031027E-4</v>
      </c>
      <c r="M19">
        <f t="shared" si="10"/>
        <v>-2.9778573343323787E-4</v>
      </c>
      <c r="N19">
        <f t="shared" si="10"/>
        <v>-2.1635399957251506E-4</v>
      </c>
      <c r="O19">
        <f t="shared" si="10"/>
        <v>-1.1374402880668138E-4</v>
      </c>
      <c r="P19">
        <f t="shared" si="10"/>
        <v>0</v>
      </c>
      <c r="U19">
        <f t="shared" si="2"/>
        <v>2.5</v>
      </c>
      <c r="V19">
        <f>R70</f>
        <v>5.1601881691621E-7</v>
      </c>
      <c r="W19">
        <f>S71</f>
        <v>2.7045616923442391E-7</v>
      </c>
      <c r="X19">
        <f t="shared" si="3"/>
        <v>7.8647498615063391E-7</v>
      </c>
    </row>
    <row r="20" spans="5:24" x14ac:dyDescent="0.3">
      <c r="E20" t="s">
        <v>16</v>
      </c>
      <c r="F20">
        <f t="shared" ref="F20:P20" si="11">F16+F17*dt/2</f>
        <v>0</v>
      </c>
      <c r="G20">
        <f t="shared" si="11"/>
        <v>2.8986175824025306E-4</v>
      </c>
      <c r="H20">
        <f t="shared" si="11"/>
        <v>5.5134982799832618E-4</v>
      </c>
      <c r="I20">
        <f t="shared" si="11"/>
        <v>7.5886793511178736E-4</v>
      </c>
      <c r="J20">
        <f t="shared" si="11"/>
        <v>8.9210276139270006E-4</v>
      </c>
      <c r="K20">
        <f t="shared" si="11"/>
        <v>9.380123537430687E-4</v>
      </c>
      <c r="L20">
        <f t="shared" si="11"/>
        <v>8.9210276139270017E-4</v>
      </c>
      <c r="M20">
        <f t="shared" si="11"/>
        <v>7.5886793511178747E-4</v>
      </c>
      <c r="N20">
        <f t="shared" si="11"/>
        <v>5.5134982799832618E-4</v>
      </c>
      <c r="O20">
        <f t="shared" si="11"/>
        <v>2.8986175824025306E-4</v>
      </c>
      <c r="P20">
        <f t="shared" si="11"/>
        <v>0</v>
      </c>
      <c r="U20">
        <f t="shared" si="2"/>
        <v>2.75</v>
      </c>
      <c r="V20">
        <f>R76</f>
        <v>6.8154891193044645E-7</v>
      </c>
      <c r="W20">
        <f>S77</f>
        <v>1.0568157551867814E-7</v>
      </c>
      <c r="X20">
        <f t="shared" si="3"/>
        <v>7.8723048744912462E-7</v>
      </c>
    </row>
    <row r="21" spans="5:24" x14ac:dyDescent="0.3">
      <c r="E21" t="s">
        <v>17</v>
      </c>
      <c r="F21">
        <v>0</v>
      </c>
      <c r="G21">
        <f t="shared" ref="G21:O21" si="12">(F20-2*G20+H20)/dx^2</f>
        <v>-2.8748557013134391E-4</v>
      </c>
      <c r="H21">
        <f t="shared" si="12"/>
        <v>-5.4683004962848296E-4</v>
      </c>
      <c r="I21">
        <f t="shared" si="12"/>
        <v>-7.5264699387899944E-4</v>
      </c>
      <c r="J21">
        <f t="shared" si="12"/>
        <v>-8.8478960636867617E-4</v>
      </c>
      <c r="K21">
        <f t="shared" si="12"/>
        <v>-9.3032284749531224E-4</v>
      </c>
      <c r="L21">
        <f t="shared" si="12"/>
        <v>-8.8478960636867725E-4</v>
      </c>
      <c r="M21">
        <f t="shared" si="12"/>
        <v>-7.5264699387900063E-4</v>
      </c>
      <c r="N21">
        <f t="shared" si="12"/>
        <v>-5.4683004962848242E-4</v>
      </c>
      <c r="O21">
        <f t="shared" si="12"/>
        <v>-2.8748557013134391E-4</v>
      </c>
      <c r="P21">
        <v>0</v>
      </c>
      <c r="U21">
        <f t="shared" si="2"/>
        <v>3</v>
      </c>
      <c r="V21">
        <f>R82</f>
        <v>7.7600323135978882E-7</v>
      </c>
      <c r="W21">
        <f>S83</f>
        <v>1.1983483135271606E-8</v>
      </c>
      <c r="X21">
        <f t="shared" si="3"/>
        <v>7.8798671449506047E-7</v>
      </c>
    </row>
    <row r="22" spans="5:24" x14ac:dyDescent="0.3">
      <c r="E22" t="s">
        <v>18</v>
      </c>
      <c r="F22">
        <f t="shared" ref="F22:P22" si="13">F16+F19*dt</f>
        <v>0</v>
      </c>
      <c r="G22">
        <f t="shared" si="13"/>
        <v>2.7100336910592998E-4</v>
      </c>
      <c r="H22">
        <f t="shared" si="13"/>
        <v>5.1547904025227092E-4</v>
      </c>
      <c r="I22">
        <f t="shared" si="13"/>
        <v>7.0949603138505785E-4</v>
      </c>
      <c r="J22">
        <f t="shared" si="13"/>
        <v>8.3406260761634938E-4</v>
      </c>
      <c r="K22">
        <f t="shared" si="13"/>
        <v>8.7698532455825597E-4</v>
      </c>
      <c r="L22">
        <f t="shared" si="13"/>
        <v>8.3406260761634938E-4</v>
      </c>
      <c r="M22">
        <f t="shared" si="13"/>
        <v>7.0949603138505807E-4</v>
      </c>
      <c r="N22">
        <f t="shared" si="13"/>
        <v>5.1547904025227092E-4</v>
      </c>
      <c r="O22">
        <f t="shared" si="13"/>
        <v>2.7100336910592992E-4</v>
      </c>
      <c r="P22">
        <f t="shared" si="13"/>
        <v>0</v>
      </c>
      <c r="R22">
        <f>1/(2*dx)*((G22-F22)^2+(H22-G22)^2+(I22-H22)^2+(J22-I22)^2+(K22-J22)^2+(L22-K22)^2+(M22-L22)^2+(N22-M22)^2+(O22-N22)^2+(P22-O22)^2)</f>
        <v>5.9910047225898374E-7</v>
      </c>
    </row>
    <row r="23" spans="5:24" x14ac:dyDescent="0.3">
      <c r="E23" t="s">
        <v>19</v>
      </c>
      <c r="F23">
        <f t="shared" ref="F23:P23" si="14">F17+F21*dt</f>
        <v>0</v>
      </c>
      <c r="G23">
        <f t="shared" si="14"/>
        <v>-1.4849233707161356E-4</v>
      </c>
      <c r="H23">
        <f t="shared" si="14"/>
        <v>-2.824492095837084E-4</v>
      </c>
      <c r="I23">
        <f t="shared" si="14"/>
        <v>-3.8875798552239052E-4</v>
      </c>
      <c r="J23">
        <f t="shared" si="14"/>
        <v>-4.5701242120198287E-4</v>
      </c>
      <c r="K23">
        <f t="shared" si="14"/>
        <v>-4.8053129690155344E-4</v>
      </c>
      <c r="L23">
        <f t="shared" si="14"/>
        <v>-4.5701242120198369E-4</v>
      </c>
      <c r="M23">
        <f t="shared" si="14"/>
        <v>-3.8875798552239025E-4</v>
      </c>
      <c r="N23">
        <f t="shared" si="14"/>
        <v>-2.8244920958370872E-4</v>
      </c>
      <c r="O23">
        <f t="shared" si="14"/>
        <v>-1.4849233707161383E-4</v>
      </c>
      <c r="P23">
        <f t="shared" si="14"/>
        <v>0</v>
      </c>
      <c r="S23">
        <f>dx/2*(G23^2+H23^2+I23^2+J23^2+K23^2+L23^2+M23^2+N23^2+O23^2)</f>
        <v>1.8135654697240711E-7</v>
      </c>
    </row>
    <row r="24" spans="5:24" x14ac:dyDescent="0.3">
      <c r="E24" t="s">
        <v>20</v>
      </c>
      <c r="F24">
        <v>0</v>
      </c>
      <c r="G24">
        <f t="shared" ref="G24:O24" si="15">(F22-2*G22+H22)/dx^2</f>
        <v>-2.6878177565719901E-4</v>
      </c>
      <c r="H24">
        <f t="shared" si="15"/>
        <v>-5.1125331840032654E-4</v>
      </c>
      <c r="I24">
        <f t="shared" si="15"/>
        <v>-7.0367982422709686E-4</v>
      </c>
      <c r="J24">
        <f t="shared" si="15"/>
        <v>-8.2722524603289556E-4</v>
      </c>
      <c r="K24">
        <f t="shared" si="15"/>
        <v>-8.6979609713980026E-4</v>
      </c>
      <c r="L24">
        <f t="shared" si="15"/>
        <v>-8.2722524603289339E-4</v>
      </c>
      <c r="M24">
        <f t="shared" si="15"/>
        <v>-7.0367982422710131E-4</v>
      </c>
      <c r="N24">
        <f t="shared" si="15"/>
        <v>-5.112533184003248E-4</v>
      </c>
      <c r="O24">
        <f t="shared" si="15"/>
        <v>-2.6878177565719792E-4</v>
      </c>
      <c r="P24">
        <v>0</v>
      </c>
    </row>
    <row r="25" spans="5:24" x14ac:dyDescent="0.3">
      <c r="E25" t="s">
        <v>21</v>
      </c>
      <c r="F25">
        <f t="shared" ref="F25:P25" si="16">F23+F24*dt/2</f>
        <v>0</v>
      </c>
      <c r="G25">
        <f t="shared" si="16"/>
        <v>-1.8209005902876342E-4</v>
      </c>
      <c r="H25">
        <f t="shared" si="16"/>
        <v>-3.4635587438374923E-4</v>
      </c>
      <c r="I25">
        <f t="shared" si="16"/>
        <v>-4.7671796355077761E-4</v>
      </c>
      <c r="J25">
        <f t="shared" si="16"/>
        <v>-5.6041557695609486E-4</v>
      </c>
      <c r="K25">
        <f t="shared" si="16"/>
        <v>-5.892558090440285E-4</v>
      </c>
      <c r="L25">
        <f t="shared" si="16"/>
        <v>-5.604155769560954E-4</v>
      </c>
      <c r="M25">
        <f t="shared" si="16"/>
        <v>-4.7671796355077789E-4</v>
      </c>
      <c r="N25">
        <f t="shared" si="16"/>
        <v>-3.4635587438374934E-4</v>
      </c>
      <c r="O25">
        <f t="shared" si="16"/>
        <v>-1.8209005902876358E-4</v>
      </c>
      <c r="P25">
        <f t="shared" si="16"/>
        <v>0</v>
      </c>
    </row>
    <row r="26" spans="5:24" x14ac:dyDescent="0.3">
      <c r="E26" t="s">
        <v>22</v>
      </c>
      <c r="F26">
        <f t="shared" ref="F26:P26" si="17">F22+F23*dt/2</f>
        <v>0</v>
      </c>
      <c r="G26">
        <f t="shared" si="17"/>
        <v>2.5244182697197826E-4</v>
      </c>
      <c r="H26">
        <f t="shared" si="17"/>
        <v>4.8017288905430734E-4</v>
      </c>
      <c r="I26">
        <f t="shared" si="17"/>
        <v>6.6090128319475907E-4</v>
      </c>
      <c r="J26">
        <f t="shared" si="17"/>
        <v>7.7693605496610154E-4</v>
      </c>
      <c r="K26">
        <f t="shared" si="17"/>
        <v>8.1691891244556184E-4</v>
      </c>
      <c r="L26">
        <f t="shared" si="17"/>
        <v>7.7693605496610143E-4</v>
      </c>
      <c r="M26">
        <f t="shared" si="17"/>
        <v>6.6090128319475929E-4</v>
      </c>
      <c r="N26">
        <f t="shared" si="17"/>
        <v>4.8017288905430734E-4</v>
      </c>
      <c r="O26">
        <f t="shared" si="17"/>
        <v>2.5244182697197821E-4</v>
      </c>
      <c r="P26">
        <f t="shared" si="17"/>
        <v>0</v>
      </c>
    </row>
    <row r="27" spans="5:24" x14ac:dyDescent="0.3">
      <c r="E27" t="s">
        <v>23</v>
      </c>
      <c r="F27">
        <v>0</v>
      </c>
      <c r="G27">
        <f t="shared" ref="G27:O27" si="18">(F26-2*G26+H26)/dx^2</f>
        <v>-2.503723947326777E-4</v>
      </c>
      <c r="H27">
        <f t="shared" si="18"/>
        <v>-4.7623659502187785E-4</v>
      </c>
      <c r="I27">
        <f t="shared" si="18"/>
        <v>-6.554834392548571E-4</v>
      </c>
      <c r="J27">
        <f t="shared" si="18"/>
        <v>-7.7056699743191254E-4</v>
      </c>
      <c r="K27">
        <f t="shared" si="18"/>
        <v>-8.1022208904436442E-4</v>
      </c>
      <c r="L27">
        <f t="shared" si="18"/>
        <v>-7.7056699743190821E-4</v>
      </c>
      <c r="M27">
        <f t="shared" si="18"/>
        <v>-6.5548343925486263E-4</v>
      </c>
      <c r="N27">
        <f t="shared" si="18"/>
        <v>-4.7623659502187617E-4</v>
      </c>
      <c r="O27">
        <f t="shared" si="18"/>
        <v>-2.5037239473267662E-4</v>
      </c>
      <c r="P27">
        <v>0</v>
      </c>
    </row>
    <row r="28" spans="5:24" x14ac:dyDescent="0.3">
      <c r="E28" t="s">
        <v>24</v>
      </c>
      <c r="F28">
        <f t="shared" ref="F28:P28" si="19">F22+F25*dt</f>
        <v>0</v>
      </c>
      <c r="G28">
        <f t="shared" si="19"/>
        <v>2.2548085434873912E-4</v>
      </c>
      <c r="H28">
        <f t="shared" si="19"/>
        <v>4.2889007165633361E-4</v>
      </c>
      <c r="I28">
        <f t="shared" si="19"/>
        <v>5.9031654049736346E-4</v>
      </c>
      <c r="J28">
        <f t="shared" si="19"/>
        <v>6.9395871337732569E-4</v>
      </c>
      <c r="K28">
        <f t="shared" si="19"/>
        <v>7.296713722972489E-4</v>
      </c>
      <c r="L28">
        <f t="shared" si="19"/>
        <v>6.9395871337732547E-4</v>
      </c>
      <c r="M28">
        <f t="shared" si="19"/>
        <v>5.9031654049736357E-4</v>
      </c>
      <c r="N28">
        <f t="shared" si="19"/>
        <v>4.2889007165633356E-4</v>
      </c>
      <c r="O28">
        <f t="shared" si="19"/>
        <v>2.2548085434873901E-4</v>
      </c>
      <c r="P28">
        <f t="shared" si="19"/>
        <v>0</v>
      </c>
      <c r="R28">
        <f>1/(2*dx)*((G28-F28)^2+(H28-G28)^2+(I28-H28)^2+(J28-I28)^2+(K28-J28)^2+(L28-K28)^2+(M28-L28)^2+(N28-M28)^2+(O28-N28)^2+(P28-O28)^2)</f>
        <v>4.1473398552654274E-7</v>
      </c>
    </row>
    <row r="29" spans="5:24" x14ac:dyDescent="0.3">
      <c r="E29" t="s">
        <v>25</v>
      </c>
      <c r="F29">
        <f t="shared" ref="F29:P29" si="20">F23+F27*dt</f>
        <v>0</v>
      </c>
      <c r="G29">
        <f t="shared" si="20"/>
        <v>-2.1108543575478297E-4</v>
      </c>
      <c r="H29">
        <f t="shared" si="20"/>
        <v>-4.0150835833917785E-4</v>
      </c>
      <c r="I29">
        <f t="shared" si="20"/>
        <v>-5.5262884533610482E-4</v>
      </c>
      <c r="J29">
        <f t="shared" si="20"/>
        <v>-6.4965417055996106E-4</v>
      </c>
      <c r="K29">
        <f t="shared" si="20"/>
        <v>-6.8308681916264458E-4</v>
      </c>
      <c r="L29">
        <f t="shared" si="20"/>
        <v>-6.4965417055996074E-4</v>
      </c>
      <c r="M29">
        <f t="shared" si="20"/>
        <v>-5.5262884533610591E-4</v>
      </c>
      <c r="N29">
        <f t="shared" si="20"/>
        <v>-4.0150835833917774E-4</v>
      </c>
      <c r="O29">
        <f t="shared" si="20"/>
        <v>-2.1108543575478297E-4</v>
      </c>
      <c r="P29">
        <f t="shared" si="20"/>
        <v>0</v>
      </c>
      <c r="S29">
        <f>dx/2*(G29^2+H29^2+I29^2+J29^2+K29^2+L29^2+M29^2+N29^2+O29^2)</f>
        <v>3.6647275404157667E-7</v>
      </c>
    </row>
    <row r="30" spans="5:24" x14ac:dyDescent="0.3">
      <c r="E30" t="s">
        <v>26</v>
      </c>
      <c r="F30">
        <v>0</v>
      </c>
      <c r="G30">
        <f t="shared" ref="G30:O30" si="21">(F28-2*G28+H28)/dx^2</f>
        <v>-2.2363243899328403E-4</v>
      </c>
      <c r="H30">
        <f t="shared" si="21"/>
        <v>-4.2537417671908707E-4</v>
      </c>
      <c r="I30">
        <f t="shared" si="21"/>
        <v>-5.8547732627145359E-4</v>
      </c>
      <c r="J30">
        <f t="shared" si="21"/>
        <v>-6.8826987586798614E-4</v>
      </c>
      <c r="K30">
        <f t="shared" si="21"/>
        <v>-7.2368977455634453E-4</v>
      </c>
      <c r="L30">
        <f t="shared" si="21"/>
        <v>-6.8826987586798061E-4</v>
      </c>
      <c r="M30">
        <f t="shared" si="21"/>
        <v>-5.8547732627145803E-4</v>
      </c>
      <c r="N30">
        <f t="shared" si="21"/>
        <v>-4.2537417671908599E-4</v>
      </c>
      <c r="O30">
        <f t="shared" si="21"/>
        <v>-2.236324389932824E-4</v>
      </c>
      <c r="P30">
        <v>0</v>
      </c>
    </row>
    <row r="31" spans="5:24" x14ac:dyDescent="0.3">
      <c r="E31" t="s">
        <v>27</v>
      </c>
      <c r="F31">
        <f t="shared" ref="F31:P31" si="22">F29+F30*dt/2</f>
        <v>0</v>
      </c>
      <c r="G31">
        <f t="shared" si="22"/>
        <v>-2.3903949062894348E-4</v>
      </c>
      <c r="H31">
        <f t="shared" si="22"/>
        <v>-4.5468013042906371E-4</v>
      </c>
      <c r="I31">
        <f t="shared" si="22"/>
        <v>-6.2581351112003651E-4</v>
      </c>
      <c r="J31">
        <f t="shared" si="22"/>
        <v>-7.3568790504345929E-4</v>
      </c>
      <c r="K31">
        <f t="shared" si="22"/>
        <v>-7.7354804098218768E-4</v>
      </c>
      <c r="L31">
        <f t="shared" si="22"/>
        <v>-7.3568790504345831E-4</v>
      </c>
      <c r="M31">
        <f t="shared" si="22"/>
        <v>-6.2581351112003813E-4</v>
      </c>
      <c r="N31">
        <f t="shared" si="22"/>
        <v>-4.546801304290635E-4</v>
      </c>
      <c r="O31">
        <f t="shared" si="22"/>
        <v>-2.3903949062894326E-4</v>
      </c>
      <c r="P31">
        <f t="shared" si="22"/>
        <v>0</v>
      </c>
    </row>
    <row r="32" spans="5:24" x14ac:dyDescent="0.3">
      <c r="E32" t="s">
        <v>28</v>
      </c>
      <c r="F32">
        <f t="shared" ref="F32:P32" si="23">F28+F29*dt/2</f>
        <v>0</v>
      </c>
      <c r="G32">
        <f t="shared" si="23"/>
        <v>1.9909517487939126E-4</v>
      </c>
      <c r="H32">
        <f t="shared" si="23"/>
        <v>3.7870152686393638E-4</v>
      </c>
      <c r="I32">
        <f t="shared" si="23"/>
        <v>5.2123793483035042E-4</v>
      </c>
      <c r="J32">
        <f t="shared" si="23"/>
        <v>6.127519420573305E-4</v>
      </c>
      <c r="K32">
        <f t="shared" si="23"/>
        <v>6.4428551990191837E-4</v>
      </c>
      <c r="L32">
        <f t="shared" si="23"/>
        <v>6.1275194205733039E-4</v>
      </c>
      <c r="M32">
        <f t="shared" si="23"/>
        <v>5.2123793483035031E-4</v>
      </c>
      <c r="N32">
        <f t="shared" si="23"/>
        <v>3.7870152686393633E-4</v>
      </c>
      <c r="O32">
        <f t="shared" si="23"/>
        <v>1.9909517487939115E-4</v>
      </c>
      <c r="P32">
        <f t="shared" si="23"/>
        <v>0</v>
      </c>
    </row>
    <row r="33" spans="5:19" x14ac:dyDescent="0.3">
      <c r="E33" t="s">
        <v>29</v>
      </c>
      <c r="F33">
        <v>0</v>
      </c>
      <c r="G33">
        <f t="shared" ref="G33:O33" si="24">(F32-2*G32+H32)/dx^2</f>
        <v>-1.9746306035017024E-4</v>
      </c>
      <c r="H33">
        <f t="shared" si="24"/>
        <v>-3.7559706054722384E-4</v>
      </c>
      <c r="I33">
        <f t="shared" si="24"/>
        <v>-5.1696500351931438E-4</v>
      </c>
      <c r="J33">
        <f t="shared" si="24"/>
        <v>-6.0772881003996358E-4</v>
      </c>
      <c r="K33">
        <f t="shared" si="24"/>
        <v>-6.390038863382893E-4</v>
      </c>
      <c r="L33">
        <f t="shared" si="24"/>
        <v>-6.0772881003996249E-4</v>
      </c>
      <c r="M33">
        <f t="shared" si="24"/>
        <v>-5.1696500351931329E-4</v>
      </c>
      <c r="N33">
        <f t="shared" si="24"/>
        <v>-3.7559706054722519E-4</v>
      </c>
      <c r="O33">
        <f t="shared" si="24"/>
        <v>-1.9746306035016859E-4</v>
      </c>
      <c r="P33">
        <v>0</v>
      </c>
    </row>
    <row r="34" spans="5:19" x14ac:dyDescent="0.3">
      <c r="E34" t="s">
        <v>30</v>
      </c>
      <c r="F34">
        <f t="shared" ref="F34:P34" si="25">F28+F31*dt</f>
        <v>0</v>
      </c>
      <c r="G34">
        <f t="shared" si="25"/>
        <v>1.6572098169150327E-4</v>
      </c>
      <c r="H34">
        <f t="shared" si="25"/>
        <v>3.152200390490677E-4</v>
      </c>
      <c r="I34">
        <f t="shared" si="25"/>
        <v>4.3386316271735434E-4</v>
      </c>
      <c r="J34">
        <f t="shared" si="25"/>
        <v>5.1003673711646092E-4</v>
      </c>
      <c r="K34">
        <f t="shared" si="25"/>
        <v>5.3628436205170192E-4</v>
      </c>
      <c r="L34">
        <f t="shared" si="25"/>
        <v>5.1003673711646092E-4</v>
      </c>
      <c r="M34">
        <f t="shared" si="25"/>
        <v>4.3386316271735407E-4</v>
      </c>
      <c r="N34">
        <f t="shared" si="25"/>
        <v>3.152200390490677E-4</v>
      </c>
      <c r="O34">
        <f t="shared" si="25"/>
        <v>1.6572098169150321E-4</v>
      </c>
      <c r="P34">
        <f t="shared" si="25"/>
        <v>0</v>
      </c>
      <c r="R34">
        <f>1/(2*dx)*((G34-F34)^2+(H34-G34)^2+(I34-H34)^2+(J34-I34)^2+(K34-J34)^2+(L34-K34)^2+(M34-L34)^2+(N34-M34)^2+(O34-N34)^2+(P34-O34)^2)</f>
        <v>2.2402953447328573E-7</v>
      </c>
    </row>
    <row r="35" spans="5:19" x14ac:dyDescent="0.3">
      <c r="E35" t="s">
        <v>31</v>
      </c>
      <c r="F35">
        <f t="shared" ref="F35:P35" si="26">F29+F33*dt</f>
        <v>0</v>
      </c>
      <c r="G35">
        <f t="shared" si="26"/>
        <v>-2.6045120084232555E-4</v>
      </c>
      <c r="H35">
        <f t="shared" si="26"/>
        <v>-4.9540762347598385E-4</v>
      </c>
      <c r="I35">
        <f t="shared" si="26"/>
        <v>-6.8187009621593344E-4</v>
      </c>
      <c r="J35">
        <f t="shared" si="26"/>
        <v>-8.0158637306995196E-4</v>
      </c>
      <c r="K35">
        <f t="shared" si="26"/>
        <v>-8.4283779074721687E-4</v>
      </c>
      <c r="L35">
        <f t="shared" si="26"/>
        <v>-8.0158637306995142E-4</v>
      </c>
      <c r="M35">
        <f t="shared" si="26"/>
        <v>-6.818700962159342E-4</v>
      </c>
      <c r="N35">
        <f t="shared" si="26"/>
        <v>-4.9540762347598407E-4</v>
      </c>
      <c r="O35">
        <f t="shared" si="26"/>
        <v>-2.6045120084232512E-4</v>
      </c>
      <c r="P35">
        <f t="shared" si="26"/>
        <v>0</v>
      </c>
      <c r="S35">
        <f>dx/2*(G35^2+H35^2+I35^2+J35^2+K35^2+L35^2+M35^2+N35^2+O35^2)</f>
        <v>5.57927645625717E-7</v>
      </c>
    </row>
    <row r="36" spans="5:19" x14ac:dyDescent="0.3">
      <c r="E36" t="s">
        <v>32</v>
      </c>
      <c r="F36">
        <v>0</v>
      </c>
      <c r="G36">
        <f t="shared" ref="G36:O36" si="27">(F34-2*G34+H34)/dx^2</f>
        <v>-1.6436245744711248E-4</v>
      </c>
      <c r="H36">
        <f t="shared" si="27"/>
        <v>-3.1263597237871121E-4</v>
      </c>
      <c r="I36">
        <f t="shared" si="27"/>
        <v>-4.30306500070991E-4</v>
      </c>
      <c r="J36">
        <f t="shared" si="27"/>
        <v>-5.0585562941463948E-4</v>
      </c>
      <c r="K36">
        <f t="shared" si="27"/>
        <v>-5.3188808524775157E-4</v>
      </c>
      <c r="L36">
        <f t="shared" si="27"/>
        <v>-5.0585562941464273E-4</v>
      </c>
      <c r="M36">
        <f t="shared" si="27"/>
        <v>-4.3030650007098498E-4</v>
      </c>
      <c r="N36">
        <f t="shared" si="27"/>
        <v>-3.1263597237871451E-4</v>
      </c>
      <c r="O36">
        <f t="shared" si="27"/>
        <v>-1.643624574471114E-4</v>
      </c>
      <c r="P36">
        <v>0</v>
      </c>
    </row>
    <row r="37" spans="5:19" x14ac:dyDescent="0.3">
      <c r="E37" t="s">
        <v>33</v>
      </c>
      <c r="F37">
        <f t="shared" ref="F37:P37" si="28">F35+F36*dt/2</f>
        <v>0</v>
      </c>
      <c r="G37">
        <f t="shared" si="28"/>
        <v>-2.8099650802321463E-4</v>
      </c>
      <c r="H37">
        <f t="shared" si="28"/>
        <v>-5.3448712002332271E-4</v>
      </c>
      <c r="I37">
        <f t="shared" si="28"/>
        <v>-7.3565840872480729E-4</v>
      </c>
      <c r="J37">
        <f t="shared" si="28"/>
        <v>-8.6481832674678192E-4</v>
      </c>
      <c r="K37">
        <f t="shared" si="28"/>
        <v>-9.0932380140318586E-4</v>
      </c>
      <c r="L37">
        <f t="shared" si="28"/>
        <v>-8.6481832674678181E-4</v>
      </c>
      <c r="M37">
        <f t="shared" si="28"/>
        <v>-7.3565840872480729E-4</v>
      </c>
      <c r="N37">
        <f t="shared" si="28"/>
        <v>-5.3448712002332336E-4</v>
      </c>
      <c r="O37">
        <f t="shared" si="28"/>
        <v>-2.8099650802321404E-4</v>
      </c>
      <c r="P37">
        <f t="shared" si="28"/>
        <v>0</v>
      </c>
    </row>
    <row r="38" spans="5:19" x14ac:dyDescent="0.3">
      <c r="E38" t="s">
        <v>34</v>
      </c>
      <c r="F38">
        <f t="shared" ref="F38:P38" si="29">F34+F35*dt/2</f>
        <v>0</v>
      </c>
      <c r="G38">
        <f t="shared" si="29"/>
        <v>1.3316458158621258E-4</v>
      </c>
      <c r="H38">
        <f t="shared" si="29"/>
        <v>2.5329408611456973E-4</v>
      </c>
      <c r="I38">
        <f t="shared" si="29"/>
        <v>3.4862940069036266E-4</v>
      </c>
      <c r="J38">
        <f t="shared" si="29"/>
        <v>4.0983844048271691E-4</v>
      </c>
      <c r="K38">
        <f t="shared" si="29"/>
        <v>4.3092963820829983E-4</v>
      </c>
      <c r="L38">
        <f t="shared" si="29"/>
        <v>4.0983844048271697E-4</v>
      </c>
      <c r="M38">
        <f t="shared" si="29"/>
        <v>3.4862940069036228E-4</v>
      </c>
      <c r="N38">
        <f t="shared" si="29"/>
        <v>2.5329408611456968E-4</v>
      </c>
      <c r="O38">
        <f t="shared" si="29"/>
        <v>1.3316458158621258E-4</v>
      </c>
      <c r="P38">
        <f t="shared" si="29"/>
        <v>0</v>
      </c>
    </row>
    <row r="39" spans="5:19" x14ac:dyDescent="0.3">
      <c r="E39" t="s">
        <v>35</v>
      </c>
      <c r="F39">
        <v>0</v>
      </c>
      <c r="G39">
        <f t="shared" ref="G39:O39" si="30">(F38-2*G38+H38)/dx^2</f>
        <v>-1.3207294363709943E-4</v>
      </c>
      <c r="H39">
        <f t="shared" si="30"/>
        <v>-2.5121766734467662E-4</v>
      </c>
      <c r="I39">
        <f t="shared" si="30"/>
        <v>-3.4577145543616706E-4</v>
      </c>
      <c r="J39">
        <f t="shared" si="30"/>
        <v>-4.0647872433816431E-4</v>
      </c>
      <c r="K39">
        <f t="shared" si="30"/>
        <v>-4.2739702359812816E-4</v>
      </c>
      <c r="L39">
        <f t="shared" si="30"/>
        <v>-4.0647872433816924E-4</v>
      </c>
      <c r="M39">
        <f t="shared" si="30"/>
        <v>-3.4577145543615936E-4</v>
      </c>
      <c r="N39">
        <f t="shared" si="30"/>
        <v>-2.5121766734467933E-4</v>
      </c>
      <c r="O39">
        <f t="shared" si="30"/>
        <v>-1.3207294363709997E-4</v>
      </c>
      <c r="P39">
        <v>0</v>
      </c>
    </row>
    <row r="40" spans="5:19" x14ac:dyDescent="0.3">
      <c r="E40" t="s">
        <v>36</v>
      </c>
      <c r="F40">
        <f t="shared" ref="F40:P40" si="31">F34+F37*dt</f>
        <v>0</v>
      </c>
      <c r="G40">
        <f t="shared" si="31"/>
        <v>9.5471854685699609E-5</v>
      </c>
      <c r="H40">
        <f t="shared" si="31"/>
        <v>1.8159825904323702E-4</v>
      </c>
      <c r="I40">
        <f t="shared" si="31"/>
        <v>2.4994856053615249E-4</v>
      </c>
      <c r="J40">
        <f t="shared" si="31"/>
        <v>2.9383215542976547E-4</v>
      </c>
      <c r="K40">
        <f t="shared" si="31"/>
        <v>3.0895341170090546E-4</v>
      </c>
      <c r="L40">
        <f t="shared" si="31"/>
        <v>2.9383215542976547E-4</v>
      </c>
      <c r="M40">
        <f t="shared" si="31"/>
        <v>2.4994856053615227E-4</v>
      </c>
      <c r="N40">
        <f t="shared" si="31"/>
        <v>1.8159825904323686E-4</v>
      </c>
      <c r="O40">
        <f t="shared" si="31"/>
        <v>9.5471854685699704E-5</v>
      </c>
      <c r="P40">
        <f t="shared" si="31"/>
        <v>0</v>
      </c>
      <c r="R40">
        <f>1/(2*dx)*((G40-F40)^2+(H40-G40)^2+(I40-H40)^2+(J40-I40)^2+(K40-J40)^2+(L40-K40)^2+(M40-L40)^2+(N40-M40)^2+(O40-N40)^2+(P40-O40)^2)</f>
        <v>7.4353428806789123E-8</v>
      </c>
    </row>
    <row r="41" spans="5:19" x14ac:dyDescent="0.3">
      <c r="E41" t="s">
        <v>37</v>
      </c>
      <c r="F41">
        <f t="shared" ref="F41:P41" si="32">F35+F39*dt</f>
        <v>0</v>
      </c>
      <c r="G41">
        <f t="shared" si="32"/>
        <v>-2.9346943675160041E-4</v>
      </c>
      <c r="H41">
        <f t="shared" si="32"/>
        <v>-5.5821204031215302E-4</v>
      </c>
      <c r="I41">
        <f t="shared" si="32"/>
        <v>-7.6831296007497519E-4</v>
      </c>
      <c r="J41">
        <f t="shared" si="32"/>
        <v>-9.03206054154493E-4</v>
      </c>
      <c r="K41">
        <f t="shared" si="32"/>
        <v>-9.4968704664674891E-4</v>
      </c>
      <c r="L41">
        <f t="shared" si="32"/>
        <v>-9.0320605415449375E-4</v>
      </c>
      <c r="M41">
        <f t="shared" si="32"/>
        <v>-7.68312960074974E-4</v>
      </c>
      <c r="N41">
        <f t="shared" si="32"/>
        <v>-5.5821204031215388E-4</v>
      </c>
      <c r="O41">
        <f t="shared" si="32"/>
        <v>-2.9346943675160009E-4</v>
      </c>
      <c r="P41">
        <f t="shared" si="32"/>
        <v>0</v>
      </c>
      <c r="S41">
        <f>dx/2*(G41^2+H41^2+I41^2+J41^2+K41^2+L41^2+M41^2+N41^2+O41^2)</f>
        <v>7.083549127090824E-7</v>
      </c>
    </row>
    <row r="42" spans="5:19" x14ac:dyDescent="0.3">
      <c r="E42" t="s">
        <v>38</v>
      </c>
      <c r="F42">
        <v>0</v>
      </c>
      <c r="G42">
        <f t="shared" ref="G42:O42" si="33">(F40-2*G40+H40)/dx^2</f>
        <v>-9.4689208892006788E-5</v>
      </c>
      <c r="H42">
        <f t="shared" si="33"/>
        <v>-1.8010957827914456E-4</v>
      </c>
      <c r="I42">
        <f t="shared" si="33"/>
        <v>-2.4789956724711277E-4</v>
      </c>
      <c r="J42">
        <f t="shared" si="33"/>
        <v>-2.9142341935506908E-4</v>
      </c>
      <c r="K42">
        <f t="shared" si="33"/>
        <v>-3.0642071671020535E-4</v>
      </c>
      <c r="L42">
        <f t="shared" si="33"/>
        <v>-2.9142341935507125E-4</v>
      </c>
      <c r="M42">
        <f t="shared" si="33"/>
        <v>-2.4789956724710974E-4</v>
      </c>
      <c r="N42">
        <f t="shared" si="33"/>
        <v>-1.8010957827914264E-4</v>
      </c>
      <c r="O42">
        <f t="shared" si="33"/>
        <v>-9.4689208892010366E-5</v>
      </c>
      <c r="P42">
        <v>0</v>
      </c>
    </row>
    <row r="43" spans="5:19" x14ac:dyDescent="0.3">
      <c r="E43" t="s">
        <v>39</v>
      </c>
      <c r="F43">
        <f t="shared" ref="F43:P43" si="34">F41+F42*dt/2</f>
        <v>0</v>
      </c>
      <c r="G43">
        <f t="shared" si="34"/>
        <v>-3.0530558786310126E-4</v>
      </c>
      <c r="H43">
        <f t="shared" si="34"/>
        <v>-5.8072573759704608E-4</v>
      </c>
      <c r="I43">
        <f t="shared" si="34"/>
        <v>-7.9930040598086434E-4</v>
      </c>
      <c r="J43">
        <f t="shared" si="34"/>
        <v>-9.3963398157387659E-4</v>
      </c>
      <c r="K43">
        <f t="shared" si="34"/>
        <v>-9.8798963623552465E-4</v>
      </c>
      <c r="L43">
        <f t="shared" si="34"/>
        <v>-9.3963398157387767E-4</v>
      </c>
      <c r="M43">
        <f t="shared" si="34"/>
        <v>-7.9930040598086272E-4</v>
      </c>
      <c r="N43">
        <f t="shared" si="34"/>
        <v>-5.8072573759704673E-4</v>
      </c>
      <c r="O43">
        <f t="shared" si="34"/>
        <v>-3.0530558786310137E-4</v>
      </c>
      <c r="P43">
        <f t="shared" si="34"/>
        <v>0</v>
      </c>
    </row>
    <row r="44" spans="5:19" x14ac:dyDescent="0.3">
      <c r="E44" t="s">
        <v>40</v>
      </c>
      <c r="F44">
        <f t="shared" ref="F44:P44" si="35">F40+F41*dt/2</f>
        <v>0</v>
      </c>
      <c r="G44">
        <f t="shared" si="35"/>
        <v>5.8788175091749557E-5</v>
      </c>
      <c r="H44">
        <f t="shared" si="35"/>
        <v>1.1182175400421789E-4</v>
      </c>
      <c r="I44">
        <f t="shared" si="35"/>
        <v>1.5390944052678059E-4</v>
      </c>
      <c r="J44">
        <f t="shared" si="35"/>
        <v>1.8093139866045383E-4</v>
      </c>
      <c r="K44">
        <f t="shared" si="35"/>
        <v>1.9024253087006186E-4</v>
      </c>
      <c r="L44">
        <f t="shared" si="35"/>
        <v>1.8093139866045375E-4</v>
      </c>
      <c r="M44">
        <f t="shared" si="35"/>
        <v>1.5390944052678051E-4</v>
      </c>
      <c r="N44">
        <f t="shared" si="35"/>
        <v>1.1182175400421762E-4</v>
      </c>
      <c r="O44">
        <f t="shared" si="35"/>
        <v>5.8788175091749693E-5</v>
      </c>
      <c r="P44">
        <f t="shared" si="35"/>
        <v>0</v>
      </c>
    </row>
    <row r="45" spans="5:19" x14ac:dyDescent="0.3">
      <c r="E45" t="s">
        <v>41</v>
      </c>
      <c r="F45">
        <v>0</v>
      </c>
      <c r="G45">
        <f t="shared" ref="G45:O45" si="36">(F44-2*G44+H44)/dx^2</f>
        <v>-5.8306249626844803E-5</v>
      </c>
      <c r="H45">
        <f t="shared" si="36"/>
        <v>-1.1090507729668978E-4</v>
      </c>
      <c r="I45">
        <f t="shared" si="36"/>
        <v>-1.5264774327962486E-4</v>
      </c>
      <c r="J45">
        <f t="shared" si="36"/>
        <v>-1.7944818459096883E-4</v>
      </c>
      <c r="K45">
        <f t="shared" si="36"/>
        <v>-1.886829873055571E-4</v>
      </c>
      <c r="L45">
        <f t="shared" si="36"/>
        <v>-1.7944818459096802E-4</v>
      </c>
      <c r="M45">
        <f t="shared" si="36"/>
        <v>-1.5264774327962692E-4</v>
      </c>
      <c r="N45">
        <f t="shared" si="36"/>
        <v>-1.1090507729668367E-4</v>
      </c>
      <c r="O45">
        <f t="shared" si="36"/>
        <v>-5.8306249626850292E-5</v>
      </c>
      <c r="P45">
        <v>0</v>
      </c>
    </row>
    <row r="46" spans="5:19" x14ac:dyDescent="0.3">
      <c r="E46" t="s">
        <v>42</v>
      </c>
      <c r="F46">
        <f t="shared" ref="F46:P46" si="37">F40+F43*dt</f>
        <v>0</v>
      </c>
      <c r="G46">
        <f t="shared" si="37"/>
        <v>1.9145457719924294E-5</v>
      </c>
      <c r="H46">
        <f t="shared" si="37"/>
        <v>3.64168246439755E-5</v>
      </c>
      <c r="I46">
        <f t="shared" si="37"/>
        <v>5.0123459040936401E-5</v>
      </c>
      <c r="J46">
        <f t="shared" si="37"/>
        <v>5.8923660036296321E-5</v>
      </c>
      <c r="K46">
        <f t="shared" si="37"/>
        <v>6.1956002642024296E-5</v>
      </c>
      <c r="L46">
        <f t="shared" si="37"/>
        <v>5.892366003629605E-5</v>
      </c>
      <c r="M46">
        <f t="shared" si="37"/>
        <v>5.0123459040936591E-5</v>
      </c>
      <c r="N46">
        <f t="shared" si="37"/>
        <v>3.6416824643975174E-5</v>
      </c>
      <c r="O46">
        <f t="shared" si="37"/>
        <v>1.9145457719924362E-5</v>
      </c>
      <c r="P46">
        <f t="shared" si="37"/>
        <v>0</v>
      </c>
      <c r="R46">
        <f>1/(2*dx)*((G46-F46)^2+(H46-G46)^2+(I46-H46)^2+(J46-I46)^2+(K46-J46)^2+(L46-K46)^2+(M46-L46)^2+(N46-M46)^2+(O46-N46)^2+(P46-O46)^2)</f>
        <v>2.9900729853898831E-9</v>
      </c>
    </row>
    <row r="47" spans="5:19" x14ac:dyDescent="0.3">
      <c r="E47" t="s">
        <v>43</v>
      </c>
      <c r="F47">
        <f t="shared" ref="F47:P47" si="38">F41+F45*dt</f>
        <v>0</v>
      </c>
      <c r="G47">
        <f t="shared" si="38"/>
        <v>-3.080459991583116E-4</v>
      </c>
      <c r="H47">
        <f t="shared" si="38"/>
        <v>-5.8593830963632552E-4</v>
      </c>
      <c r="I47">
        <f t="shared" si="38"/>
        <v>-8.0647489589488145E-4</v>
      </c>
      <c r="J47">
        <f t="shared" si="38"/>
        <v>-9.480681003022352E-4</v>
      </c>
      <c r="K47">
        <f t="shared" si="38"/>
        <v>-9.9685779347313819E-4</v>
      </c>
      <c r="L47">
        <f t="shared" si="38"/>
        <v>-9.4806810030223575E-4</v>
      </c>
      <c r="M47">
        <f t="shared" si="38"/>
        <v>-8.0647489589488069E-4</v>
      </c>
      <c r="N47">
        <f t="shared" si="38"/>
        <v>-5.8593830963632476E-4</v>
      </c>
      <c r="O47">
        <f t="shared" si="38"/>
        <v>-3.0804599915831268E-4</v>
      </c>
      <c r="P47">
        <f t="shared" si="38"/>
        <v>0</v>
      </c>
      <c r="S47">
        <f>dx/2*(G47^2+H47^2+I47^2+J47^2+K47^2+L47^2+M47^2+N47^2+O47^2)</f>
        <v>7.804701515258313E-7</v>
      </c>
    </row>
    <row r="48" spans="5:19" x14ac:dyDescent="0.3">
      <c r="E48" t="s">
        <v>44</v>
      </c>
      <c r="F48">
        <v>0</v>
      </c>
      <c r="G48">
        <f t="shared" ref="G48:O48" si="39">(F46-2*G46+H46)/dx^2</f>
        <v>-1.8988509769107211E-5</v>
      </c>
      <c r="H48">
        <f t="shared" si="39"/>
        <v>-3.6118291901313161E-5</v>
      </c>
      <c r="I48">
        <f t="shared" si="39"/>
        <v>-4.9712563971251306E-5</v>
      </c>
      <c r="J48">
        <f t="shared" si="39"/>
        <v>-5.8440623911889698E-5</v>
      </c>
      <c r="K48">
        <f t="shared" si="39"/>
        <v>-6.1448108404292594E-5</v>
      </c>
      <c r="L48">
        <f t="shared" si="39"/>
        <v>-5.8440623911882285E-5</v>
      </c>
      <c r="M48">
        <f t="shared" si="39"/>
        <v>-4.9712563971261192E-5</v>
      </c>
      <c r="N48">
        <f t="shared" si="39"/>
        <v>-3.6118291901303959E-5</v>
      </c>
      <c r="O48">
        <f t="shared" si="39"/>
        <v>-1.898850976911188E-5</v>
      </c>
      <c r="P48">
        <v>0</v>
      </c>
    </row>
    <row r="49" spans="5:19" x14ac:dyDescent="0.3">
      <c r="E49" t="s">
        <v>45</v>
      </c>
      <c r="F49">
        <f t="shared" ref="F49:P49" si="40">F47+F48*dt/2</f>
        <v>0</v>
      </c>
      <c r="G49">
        <f t="shared" si="40"/>
        <v>-3.1041956287945001E-4</v>
      </c>
      <c r="H49">
        <f t="shared" si="40"/>
        <v>-5.9045309612398963E-4</v>
      </c>
      <c r="I49">
        <f t="shared" si="40"/>
        <v>-8.1268896639128784E-4</v>
      </c>
      <c r="J49">
        <f t="shared" si="40"/>
        <v>-9.5537317829122144E-4</v>
      </c>
      <c r="K49">
        <f t="shared" si="40"/>
        <v>-1.0045388070236748E-3</v>
      </c>
      <c r="L49">
        <f t="shared" si="40"/>
        <v>-9.5537317829122101E-4</v>
      </c>
      <c r="M49">
        <f t="shared" si="40"/>
        <v>-8.1268896639128839E-4</v>
      </c>
      <c r="N49">
        <f t="shared" si="40"/>
        <v>-5.9045309612398779E-4</v>
      </c>
      <c r="O49">
        <f t="shared" si="40"/>
        <v>-3.1041956287945169E-4</v>
      </c>
      <c r="P49">
        <f t="shared" si="40"/>
        <v>0</v>
      </c>
    </row>
    <row r="50" spans="5:19" x14ac:dyDescent="0.3">
      <c r="E50" t="s">
        <v>46</v>
      </c>
      <c r="F50">
        <f t="shared" ref="F50:P50" si="41">F46+F47*dt/2</f>
        <v>0</v>
      </c>
      <c r="G50">
        <f t="shared" si="41"/>
        <v>-1.9360292174864656E-5</v>
      </c>
      <c r="H50">
        <f t="shared" si="41"/>
        <v>-3.682546406056519E-5</v>
      </c>
      <c r="I50">
        <f t="shared" si="41"/>
        <v>-5.068590294592378E-5</v>
      </c>
      <c r="J50">
        <f t="shared" si="41"/>
        <v>-5.958485250148308E-5</v>
      </c>
      <c r="K50">
        <f t="shared" si="41"/>
        <v>-6.2651221542117978E-5</v>
      </c>
      <c r="L50">
        <f t="shared" si="41"/>
        <v>-5.9584852501483418E-5</v>
      </c>
      <c r="M50">
        <f t="shared" si="41"/>
        <v>-5.0685902945923496E-5</v>
      </c>
      <c r="N50">
        <f t="shared" si="41"/>
        <v>-3.682546406056542E-5</v>
      </c>
      <c r="O50">
        <f t="shared" si="41"/>
        <v>-1.9360292174864724E-5</v>
      </c>
      <c r="P50">
        <f t="shared" si="41"/>
        <v>0</v>
      </c>
    </row>
    <row r="51" spans="5:19" x14ac:dyDescent="0.3">
      <c r="E51" t="s">
        <v>47</v>
      </c>
      <c r="F51">
        <v>0</v>
      </c>
      <c r="G51">
        <f t="shared" ref="G51:O51" si="42">(F50-2*G50+H50)/dx^2</f>
        <v>1.9201583084271829E-5</v>
      </c>
      <c r="H51">
        <f t="shared" si="42"/>
        <v>3.6523581430924134E-5</v>
      </c>
      <c r="I51">
        <f t="shared" si="42"/>
        <v>5.0270397152409339E-5</v>
      </c>
      <c r="J51">
        <f t="shared" si="42"/>
        <v>5.9096396146137633E-5</v>
      </c>
      <c r="K51">
        <f t="shared" si="42"/>
        <v>6.2137628136266096E-5</v>
      </c>
      <c r="L51">
        <f t="shared" si="42"/>
        <v>5.9096396146147378E-5</v>
      </c>
      <c r="M51">
        <f t="shared" si="42"/>
        <v>5.0270397152397806E-5</v>
      </c>
      <c r="N51">
        <f t="shared" si="42"/>
        <v>3.6523581430930999E-5</v>
      </c>
      <c r="O51">
        <f t="shared" si="42"/>
        <v>1.9201583084270867E-5</v>
      </c>
      <c r="P51">
        <v>0</v>
      </c>
    </row>
    <row r="52" spans="5:19" x14ac:dyDescent="0.3">
      <c r="E52" t="s">
        <v>48</v>
      </c>
      <c r="F52">
        <f t="shared" ref="F52:P52" si="43">F46+F49*dt</f>
        <v>0</v>
      </c>
      <c r="G52">
        <f t="shared" si="43"/>
        <v>-5.8459432999938209E-5</v>
      </c>
      <c r="H52">
        <f t="shared" si="43"/>
        <v>-1.1119644938702191E-4</v>
      </c>
      <c r="I52">
        <f t="shared" si="43"/>
        <v>-1.5304878255688556E-4</v>
      </c>
      <c r="J52">
        <f t="shared" si="43"/>
        <v>-1.7991963453650904E-4</v>
      </c>
      <c r="K52">
        <f t="shared" si="43"/>
        <v>-1.891786991138944E-4</v>
      </c>
      <c r="L52">
        <f t="shared" si="43"/>
        <v>-1.799196345365092E-4</v>
      </c>
      <c r="M52">
        <f t="shared" si="43"/>
        <v>-1.5304878255688551E-4</v>
      </c>
      <c r="N52">
        <f t="shared" si="43"/>
        <v>-1.1119644938702177E-4</v>
      </c>
      <c r="O52">
        <f t="shared" si="43"/>
        <v>-5.8459432999938561E-5</v>
      </c>
      <c r="P52">
        <f t="shared" si="43"/>
        <v>0</v>
      </c>
      <c r="R52">
        <f>1/(2*dx)*((G52-F52)^2+(H52-G52)^2+(I52-H52)^2+(J52-I52)^2+(K52-J52)^2+(L52-K52)^2+(M52-L52)^2+(N52-M52)^2+(O52-N52)^2+(P52-O52)^2)</f>
        <v>2.7877862996650831E-8</v>
      </c>
    </row>
    <row r="53" spans="5:19" x14ac:dyDescent="0.3">
      <c r="E53" t="s">
        <v>49</v>
      </c>
      <c r="F53">
        <f t="shared" ref="F53:P53" si="44">F47+F51*dt</f>
        <v>0</v>
      </c>
      <c r="G53">
        <f t="shared" si="44"/>
        <v>-3.0324560338724365E-4</v>
      </c>
      <c r="H53">
        <f t="shared" si="44"/>
        <v>-5.7680741427859443E-4</v>
      </c>
      <c r="I53">
        <f t="shared" si="44"/>
        <v>-7.9390729660677912E-4</v>
      </c>
      <c r="J53">
        <f t="shared" si="44"/>
        <v>-9.3329400126570075E-4</v>
      </c>
      <c r="K53">
        <f t="shared" si="44"/>
        <v>-9.8132338643907159E-4</v>
      </c>
      <c r="L53">
        <f t="shared" si="44"/>
        <v>-9.332940012656989E-4</v>
      </c>
      <c r="M53">
        <f t="shared" si="44"/>
        <v>-7.9390729660678129E-4</v>
      </c>
      <c r="N53">
        <f t="shared" si="44"/>
        <v>-5.7680741427859204E-4</v>
      </c>
      <c r="O53">
        <f t="shared" si="44"/>
        <v>-3.0324560338724495E-4</v>
      </c>
      <c r="P53">
        <f t="shared" si="44"/>
        <v>0</v>
      </c>
      <c r="S53">
        <f>dx/2*(G53^2+H53^2+I53^2+J53^2+K53^2+L53^2+M53^2+N53^2+O53^2)</f>
        <v>7.5633496678156181E-7</v>
      </c>
    </row>
    <row r="54" spans="5:19" x14ac:dyDescent="0.3">
      <c r="E54" t="s">
        <v>50</v>
      </c>
      <c r="F54">
        <v>0</v>
      </c>
      <c r="G54">
        <f t="shared" ref="G54:O54" si="45">(F52-2*G52+H52)/dx^2</f>
        <v>5.7980202450899629E-5</v>
      </c>
      <c r="H54">
        <f t="shared" si="45"/>
        <v>1.1028489871406232E-4</v>
      </c>
      <c r="I54">
        <f t="shared" si="45"/>
        <v>1.5179414069105537E-4</v>
      </c>
      <c r="J54">
        <f t="shared" si="45"/>
        <v>1.7844471456519793E-4</v>
      </c>
      <c r="K54">
        <f t="shared" si="45"/>
        <v>1.8762787648030378E-4</v>
      </c>
      <c r="L54">
        <f t="shared" si="45"/>
        <v>1.7844471456520176E-4</v>
      </c>
      <c r="M54">
        <f t="shared" si="45"/>
        <v>1.5179414069105399E-4</v>
      </c>
      <c r="N54">
        <f t="shared" si="45"/>
        <v>1.102848987140567E-4</v>
      </c>
      <c r="O54">
        <f t="shared" si="45"/>
        <v>5.798020245090814E-5</v>
      </c>
      <c r="P54">
        <v>0</v>
      </c>
    </row>
    <row r="55" spans="5:19" x14ac:dyDescent="0.3">
      <c r="E55" t="s">
        <v>51</v>
      </c>
      <c r="F55">
        <f t="shared" ref="F55:P55" si="46">F53+F54*dt/2</f>
        <v>0</v>
      </c>
      <c r="G55">
        <f t="shared" si="46"/>
        <v>-2.9599807808088118E-4</v>
      </c>
      <c r="H55">
        <f t="shared" si="46"/>
        <v>-5.6302180193933669E-4</v>
      </c>
      <c r="I55">
        <f t="shared" si="46"/>
        <v>-7.749330290203972E-4</v>
      </c>
      <c r="J55">
        <f t="shared" si="46"/>
        <v>-9.1098841194505104E-4</v>
      </c>
      <c r="K55">
        <f t="shared" si="46"/>
        <v>-9.5786990187903367E-4</v>
      </c>
      <c r="L55">
        <f t="shared" si="46"/>
        <v>-9.1098841194504866E-4</v>
      </c>
      <c r="M55">
        <f t="shared" si="46"/>
        <v>-7.7493302902039958E-4</v>
      </c>
      <c r="N55">
        <f t="shared" si="46"/>
        <v>-5.6302180193933495E-4</v>
      </c>
      <c r="O55">
        <f t="shared" si="46"/>
        <v>-2.9599807808088145E-4</v>
      </c>
      <c r="P55">
        <f t="shared" si="46"/>
        <v>0</v>
      </c>
    </row>
    <row r="56" spans="5:19" x14ac:dyDescent="0.3">
      <c r="E56" t="s">
        <v>52</v>
      </c>
      <c r="F56">
        <f t="shared" ref="F56:P56" si="47">F52+F53*dt/2</f>
        <v>0</v>
      </c>
      <c r="G56">
        <f t="shared" si="47"/>
        <v>-9.6365133423343666E-5</v>
      </c>
      <c r="H56">
        <f t="shared" si="47"/>
        <v>-1.8329737617184621E-4</v>
      </c>
      <c r="I56">
        <f t="shared" si="47"/>
        <v>-2.5228719463273296E-4</v>
      </c>
      <c r="J56">
        <f t="shared" si="47"/>
        <v>-2.9658138469472163E-4</v>
      </c>
      <c r="K56">
        <f t="shared" si="47"/>
        <v>-3.1184412241877838E-4</v>
      </c>
      <c r="L56">
        <f t="shared" si="47"/>
        <v>-2.9658138469472158E-4</v>
      </c>
      <c r="M56">
        <f t="shared" si="47"/>
        <v>-2.5228719463273318E-4</v>
      </c>
      <c r="N56">
        <f t="shared" si="47"/>
        <v>-1.8329737617184578E-4</v>
      </c>
      <c r="O56">
        <f t="shared" si="47"/>
        <v>-9.6365133423344181E-5</v>
      </c>
      <c r="P56">
        <f t="shared" si="47"/>
        <v>0</v>
      </c>
    </row>
    <row r="57" spans="5:19" x14ac:dyDescent="0.3">
      <c r="E57" t="s">
        <v>53</v>
      </c>
      <c r="F57">
        <v>0</v>
      </c>
      <c r="G57">
        <f t="shared" ref="G57:O57" si="48">(F56-2*G56+H56)/dx^2</f>
        <v>9.5575164834367258E-5</v>
      </c>
      <c r="H57">
        <f t="shared" si="48"/>
        <v>1.8179476662342616E-4</v>
      </c>
      <c r="I57">
        <f t="shared" si="48"/>
        <v>2.5021903001676873E-4</v>
      </c>
      <c r="J57">
        <f t="shared" si="48"/>
        <v>2.9415011137353769E-4</v>
      </c>
      <c r="K57">
        <f t="shared" si="48"/>
        <v>3.0928773036479858E-4</v>
      </c>
      <c r="L57">
        <f t="shared" si="48"/>
        <v>2.9415011137353439E-4</v>
      </c>
      <c r="M57">
        <f t="shared" si="48"/>
        <v>2.5021903001677784E-4</v>
      </c>
      <c r="N57">
        <f t="shared" si="48"/>
        <v>1.8179476662340998E-4</v>
      </c>
      <c r="O57">
        <f t="shared" si="48"/>
        <v>9.5575164834382084E-5</v>
      </c>
      <c r="P57">
        <v>0</v>
      </c>
    </row>
    <row r="58" spans="5:19" x14ac:dyDescent="0.3">
      <c r="E58" t="s">
        <v>54</v>
      </c>
      <c r="F58">
        <f t="shared" ref="F58:P58" si="49">F52+F55*dt</f>
        <v>0</v>
      </c>
      <c r="G58">
        <f t="shared" si="49"/>
        <v>-1.3245895252015852E-4</v>
      </c>
      <c r="H58">
        <f t="shared" si="49"/>
        <v>-2.5195189987185611E-4</v>
      </c>
      <c r="I58">
        <f t="shared" si="49"/>
        <v>-3.4678203981198489E-4</v>
      </c>
      <c r="J58">
        <f t="shared" si="49"/>
        <v>-4.076667375227718E-4</v>
      </c>
      <c r="K58">
        <f t="shared" si="49"/>
        <v>-4.2864617458365285E-4</v>
      </c>
      <c r="L58">
        <f t="shared" si="49"/>
        <v>-4.0766673752277137E-4</v>
      </c>
      <c r="M58">
        <f t="shared" si="49"/>
        <v>-3.4678203981198543E-4</v>
      </c>
      <c r="N58">
        <f t="shared" si="49"/>
        <v>-2.5195189987185551E-4</v>
      </c>
      <c r="O58">
        <f t="shared" si="49"/>
        <v>-1.3245895252015892E-4</v>
      </c>
      <c r="P58">
        <f t="shared" si="49"/>
        <v>0</v>
      </c>
      <c r="R58">
        <f>1/(2*dx)*((G58-F58)^2+(H58-G58)^2+(I58-H58)^2+(J58-I58)^2+(K58-J58)^2+(L58-K58)^2+(M58-L58)^2+(N58-M58)^2+(O58-N58)^2+(P58-O58)^2)</f>
        <v>1.4312414804619671E-7</v>
      </c>
    </row>
    <row r="59" spans="5:19" x14ac:dyDescent="0.3">
      <c r="E59" t="s">
        <v>55</v>
      </c>
      <c r="F59">
        <f t="shared" ref="F59:P59" si="50">F53+F57*dt</f>
        <v>0</v>
      </c>
      <c r="G59">
        <f t="shared" si="50"/>
        <v>-2.7935181217865186E-4</v>
      </c>
      <c r="H59">
        <f t="shared" si="50"/>
        <v>-5.3135872262273791E-4</v>
      </c>
      <c r="I59">
        <f t="shared" si="50"/>
        <v>-7.313525391025869E-4</v>
      </c>
      <c r="J59">
        <f t="shared" si="50"/>
        <v>-8.5975647342231636E-4</v>
      </c>
      <c r="K59">
        <f t="shared" si="50"/>
        <v>-9.0400145384787192E-4</v>
      </c>
      <c r="L59">
        <f t="shared" si="50"/>
        <v>-8.5975647342231528E-4</v>
      </c>
      <c r="M59">
        <f t="shared" si="50"/>
        <v>-7.3135253910258679E-4</v>
      </c>
      <c r="N59">
        <f t="shared" si="50"/>
        <v>-5.3135872262273954E-4</v>
      </c>
      <c r="O59">
        <f t="shared" si="50"/>
        <v>-2.7935181217864942E-4</v>
      </c>
      <c r="P59">
        <f t="shared" si="50"/>
        <v>0</v>
      </c>
      <c r="S59">
        <f>dx/2*(G59^2+H59^2+I59^2+J59^2+K59^2+L59^2+M59^2+N59^2+O59^2)</f>
        <v>6.418420099644753E-7</v>
      </c>
    </row>
    <row r="60" spans="5:19" x14ac:dyDescent="0.3">
      <c r="E60" t="s">
        <v>56</v>
      </c>
      <c r="F60">
        <v>0</v>
      </c>
      <c r="G60">
        <f t="shared" ref="G60:O60" si="51">(F58-2*G58+H58)/dx^2</f>
        <v>1.3137309907811304E-4</v>
      </c>
      <c r="H60">
        <f t="shared" si="51"/>
        <v>2.4988648388831733E-4</v>
      </c>
      <c r="I60">
        <f t="shared" si="51"/>
        <v>3.4393923859395154E-4</v>
      </c>
      <c r="J60">
        <f t="shared" si="51"/>
        <v>4.043248242604468E-4</v>
      </c>
      <c r="K60">
        <f t="shared" si="51"/>
        <v>4.2513227903168355E-4</v>
      </c>
      <c r="L60">
        <f t="shared" si="51"/>
        <v>4.0432482426043249E-4</v>
      </c>
      <c r="M60">
        <f t="shared" si="51"/>
        <v>3.4393923859397295E-4</v>
      </c>
      <c r="N60">
        <f t="shared" si="51"/>
        <v>2.4988648388829559E-4</v>
      </c>
      <c r="O60">
        <f t="shared" si="51"/>
        <v>1.3137309907812733E-4</v>
      </c>
      <c r="P60">
        <v>0</v>
      </c>
    </row>
    <row r="61" spans="5:19" x14ac:dyDescent="0.3">
      <c r="E61" t="s">
        <v>57</v>
      </c>
      <c r="F61">
        <f t="shared" ref="F61:P61" si="52">F59+F60*dt/2</f>
        <v>0</v>
      </c>
      <c r="G61">
        <f t="shared" si="52"/>
        <v>-2.6293017479388773E-4</v>
      </c>
      <c r="H61">
        <f t="shared" si="52"/>
        <v>-5.0012291213669829E-4</v>
      </c>
      <c r="I61">
        <f t="shared" si="52"/>
        <v>-6.8836013427834295E-4</v>
      </c>
      <c r="J61">
        <f t="shared" si="52"/>
        <v>-8.0921587038976055E-4</v>
      </c>
      <c r="K61">
        <f t="shared" si="52"/>
        <v>-8.5085991896891142E-4</v>
      </c>
      <c r="L61">
        <f t="shared" si="52"/>
        <v>-8.092158703897612E-4</v>
      </c>
      <c r="M61">
        <f t="shared" si="52"/>
        <v>-6.8836013427834013E-4</v>
      </c>
      <c r="N61">
        <f t="shared" si="52"/>
        <v>-5.0012291213670263E-4</v>
      </c>
      <c r="O61">
        <f t="shared" si="52"/>
        <v>-2.629301747938835E-4</v>
      </c>
      <c r="P61">
        <f t="shared" si="52"/>
        <v>0</v>
      </c>
    </row>
    <row r="62" spans="5:19" x14ac:dyDescent="0.3">
      <c r="E62" t="s">
        <v>58</v>
      </c>
      <c r="F62">
        <f t="shared" ref="F62:P62" si="53">F58+F59*dt/2</f>
        <v>0</v>
      </c>
      <c r="G62">
        <f t="shared" si="53"/>
        <v>-1.6737792904248999E-4</v>
      </c>
      <c r="H62">
        <f t="shared" si="53"/>
        <v>-3.1837174019969832E-4</v>
      </c>
      <c r="I62">
        <f t="shared" si="53"/>
        <v>-4.3820110719980826E-4</v>
      </c>
      <c r="J62">
        <f t="shared" si="53"/>
        <v>-5.1513629670056139E-4</v>
      </c>
      <c r="K62">
        <f t="shared" si="53"/>
        <v>-5.4164635631463688E-4</v>
      </c>
      <c r="L62">
        <f t="shared" si="53"/>
        <v>-5.1513629670056074E-4</v>
      </c>
      <c r="M62">
        <f t="shared" si="53"/>
        <v>-4.3820110719980875E-4</v>
      </c>
      <c r="N62">
        <f t="shared" si="53"/>
        <v>-3.1837174019969794E-4</v>
      </c>
      <c r="O62">
        <f t="shared" si="53"/>
        <v>-1.6737792904249009E-4</v>
      </c>
      <c r="P62">
        <f t="shared" si="53"/>
        <v>0</v>
      </c>
    </row>
    <row r="63" spans="5:19" x14ac:dyDescent="0.3">
      <c r="E63" t="s">
        <v>59</v>
      </c>
      <c r="F63">
        <v>0</v>
      </c>
      <c r="G63">
        <f t="shared" ref="G63:O63" si="54">(F62-2*G62+H62)/dx^2</f>
        <v>1.6600582170723334E-4</v>
      </c>
      <c r="H63">
        <f t="shared" si="54"/>
        <v>3.1576183695527469E-4</v>
      </c>
      <c r="I63">
        <f t="shared" si="54"/>
        <v>4.3460888355993654E-4</v>
      </c>
      <c r="J63">
        <f t="shared" si="54"/>
        <v>5.1091338454367944E-4</v>
      </c>
      <c r="K63">
        <f t="shared" si="54"/>
        <v>5.3720612370541964E-4</v>
      </c>
      <c r="L63">
        <f t="shared" si="54"/>
        <v>5.1091338454366188E-4</v>
      </c>
      <c r="M63">
        <f t="shared" si="54"/>
        <v>4.3460888355995687E-4</v>
      </c>
      <c r="N63">
        <f t="shared" si="54"/>
        <v>3.1576183695526097E-4</v>
      </c>
      <c r="O63">
        <f t="shared" si="54"/>
        <v>1.6600582170723938E-4</v>
      </c>
      <c r="P63">
        <v>0</v>
      </c>
    </row>
    <row r="64" spans="5:19" x14ac:dyDescent="0.3">
      <c r="E64" t="s">
        <v>60</v>
      </c>
      <c r="F64">
        <f t="shared" ref="F64:P64" si="55">F58+F61*dt</f>
        <v>0</v>
      </c>
      <c r="G64">
        <f t="shared" si="55"/>
        <v>-1.9819149621863044E-4</v>
      </c>
      <c r="H64">
        <f t="shared" si="55"/>
        <v>-3.7698262790603065E-4</v>
      </c>
      <c r="I64">
        <f t="shared" si="55"/>
        <v>-5.1887207338157065E-4</v>
      </c>
      <c r="J64">
        <f t="shared" si="55"/>
        <v>-6.0997070512021194E-4</v>
      </c>
      <c r="K64">
        <f t="shared" si="55"/>
        <v>-6.4136115432588065E-4</v>
      </c>
      <c r="L64">
        <f t="shared" si="55"/>
        <v>-6.0997070512021161E-4</v>
      </c>
      <c r="M64">
        <f t="shared" si="55"/>
        <v>-5.1887207338157043E-4</v>
      </c>
      <c r="N64">
        <f t="shared" si="55"/>
        <v>-3.769826279060312E-4</v>
      </c>
      <c r="O64">
        <f t="shared" si="55"/>
        <v>-1.9819149621862979E-4</v>
      </c>
      <c r="P64">
        <f t="shared" si="55"/>
        <v>0</v>
      </c>
      <c r="R64">
        <f>1/(2*dx)*((G64-F64)^2+(H64-G64)^2+(I64-H64)^2+(J64-I64)^2+(K64-J64)^2+(L64-K64)^2+(M64-L64)^2+(N64-M64)^2+(O64-N64)^2+(P64-O64)^2)</f>
        <v>3.2042051528150486E-7</v>
      </c>
    </row>
    <row r="65" spans="5:19" x14ac:dyDescent="0.3">
      <c r="E65" t="s">
        <v>61</v>
      </c>
      <c r="F65">
        <f t="shared" ref="F65:P65" si="56">F59+F63*dt</f>
        <v>0</v>
      </c>
      <c r="G65">
        <f t="shared" si="56"/>
        <v>-2.3785035675184352E-4</v>
      </c>
      <c r="H65">
        <f t="shared" si="56"/>
        <v>-4.5241826338391923E-4</v>
      </c>
      <c r="I65">
        <f t="shared" si="56"/>
        <v>-6.2270031821260276E-4</v>
      </c>
      <c r="J65">
        <f t="shared" si="56"/>
        <v>-7.320281272863965E-4</v>
      </c>
      <c r="K65">
        <f t="shared" si="56"/>
        <v>-7.6969992292151698E-4</v>
      </c>
      <c r="L65">
        <f t="shared" si="56"/>
        <v>-7.3202812728639976E-4</v>
      </c>
      <c r="M65">
        <f t="shared" si="56"/>
        <v>-6.2270031821259756E-4</v>
      </c>
      <c r="N65">
        <f t="shared" si="56"/>
        <v>-4.5241826338392427E-4</v>
      </c>
      <c r="O65">
        <f t="shared" si="56"/>
        <v>-2.3785035675183958E-4</v>
      </c>
      <c r="P65">
        <f t="shared" si="56"/>
        <v>0</v>
      </c>
      <c r="S65">
        <f>dx/2*(G65^2+H65^2+I65^2+J65^2+K65^2+L65^2+M65^2+N65^2+O65^2)</f>
        <v>4.6529969462158752E-7</v>
      </c>
    </row>
    <row r="66" spans="5:19" x14ac:dyDescent="0.3">
      <c r="E66" t="s">
        <v>62</v>
      </c>
      <c r="F66">
        <v>0</v>
      </c>
      <c r="G66">
        <f t="shared" ref="G66:O66" si="57">(F64-2*G64+H64)/dx^2</f>
        <v>1.9656678973970732E-4</v>
      </c>
      <c r="H66">
        <f t="shared" si="57"/>
        <v>3.7389225253838134E-4</v>
      </c>
      <c r="I66">
        <f t="shared" si="57"/>
        <v>5.1461853659800865E-4</v>
      </c>
      <c r="J66">
        <f t="shared" si="57"/>
        <v>6.0497037273735392E-4</v>
      </c>
      <c r="K66">
        <f t="shared" si="57"/>
        <v>6.3610349371661041E-4</v>
      </c>
      <c r="L66">
        <f t="shared" si="57"/>
        <v>6.0497037273734959E-4</v>
      </c>
      <c r="M66">
        <f t="shared" si="57"/>
        <v>5.1461853659800214E-4</v>
      </c>
      <c r="N66">
        <f t="shared" si="57"/>
        <v>3.7389225253840112E-4</v>
      </c>
      <c r="O66">
        <f t="shared" si="57"/>
        <v>1.9656678973968864E-4</v>
      </c>
      <c r="P66">
        <v>0</v>
      </c>
    </row>
    <row r="67" spans="5:19" x14ac:dyDescent="0.3">
      <c r="E67" t="s">
        <v>63</v>
      </c>
      <c r="F67">
        <f t="shared" ref="F67:P67" si="58">F65+F66*dt/2</f>
        <v>0</v>
      </c>
      <c r="G67">
        <f t="shared" si="58"/>
        <v>-2.1327950803438011E-4</v>
      </c>
      <c r="H67">
        <f t="shared" si="58"/>
        <v>-4.0568173181662154E-4</v>
      </c>
      <c r="I67">
        <f t="shared" si="58"/>
        <v>-5.5837300113785167E-4</v>
      </c>
      <c r="J67">
        <f t="shared" si="58"/>
        <v>-6.5640683069422728E-4</v>
      </c>
      <c r="K67">
        <f t="shared" si="58"/>
        <v>-6.9018698620694073E-4</v>
      </c>
      <c r="L67">
        <f t="shared" si="58"/>
        <v>-6.5640683069423107E-4</v>
      </c>
      <c r="M67">
        <f t="shared" si="58"/>
        <v>-5.5837300113784733E-4</v>
      </c>
      <c r="N67">
        <f t="shared" si="58"/>
        <v>-4.0568173181662414E-4</v>
      </c>
      <c r="O67">
        <f t="shared" si="58"/>
        <v>-2.1327950803437851E-4</v>
      </c>
      <c r="P67">
        <f t="shared" si="58"/>
        <v>0</v>
      </c>
    </row>
    <row r="68" spans="5:19" x14ac:dyDescent="0.3">
      <c r="E68" t="s">
        <v>64</v>
      </c>
      <c r="F68">
        <f t="shared" ref="F68:P68" si="59">F64+F65*dt/2</f>
        <v>0</v>
      </c>
      <c r="G68">
        <f t="shared" si="59"/>
        <v>-2.2792279081261088E-4</v>
      </c>
      <c r="H68">
        <f t="shared" si="59"/>
        <v>-4.3353491082902056E-4</v>
      </c>
      <c r="I68">
        <f t="shared" si="59"/>
        <v>-5.9670961315814596E-4</v>
      </c>
      <c r="J68">
        <f t="shared" si="59"/>
        <v>-7.0147422103101153E-4</v>
      </c>
      <c r="K68">
        <f t="shared" si="59"/>
        <v>-7.3757364469107032E-4</v>
      </c>
      <c r="L68">
        <f t="shared" si="59"/>
        <v>-7.0147422103101153E-4</v>
      </c>
      <c r="M68">
        <f t="shared" si="59"/>
        <v>-5.9670961315814509E-4</v>
      </c>
      <c r="N68">
        <f t="shared" si="59"/>
        <v>-4.3353491082902176E-4</v>
      </c>
      <c r="O68">
        <f t="shared" si="59"/>
        <v>-2.2792279081260974E-4</v>
      </c>
      <c r="P68">
        <f t="shared" si="59"/>
        <v>0</v>
      </c>
    </row>
    <row r="69" spans="5:19" x14ac:dyDescent="0.3">
      <c r="E69" t="s">
        <v>65</v>
      </c>
      <c r="F69">
        <v>0</v>
      </c>
      <c r="G69">
        <f t="shared" ref="G69:O69" si="60">(F68-2*G68+H68)/dx^2</f>
        <v>2.260543572925643E-4</v>
      </c>
      <c r="H69">
        <f t="shared" si="60"/>
        <v>4.2998093907999232E-4</v>
      </c>
      <c r="I69">
        <f t="shared" si="60"/>
        <v>5.9181799069689975E-4</v>
      </c>
      <c r="J69">
        <f t="shared" si="60"/>
        <v>6.9572377394607485E-4</v>
      </c>
      <c r="K69">
        <f t="shared" si="60"/>
        <v>7.3152726680867416E-4</v>
      </c>
      <c r="L69">
        <f t="shared" si="60"/>
        <v>6.9572377394608363E-4</v>
      </c>
      <c r="M69">
        <f t="shared" si="60"/>
        <v>5.9181799069687004E-4</v>
      </c>
      <c r="N69">
        <f t="shared" si="60"/>
        <v>4.2998093908003709E-4</v>
      </c>
      <c r="O69">
        <f t="shared" si="60"/>
        <v>2.2605435729252914E-4</v>
      </c>
      <c r="P69">
        <v>0</v>
      </c>
    </row>
    <row r="70" spans="5:19" x14ac:dyDescent="0.3">
      <c r="E70" t="s">
        <v>66</v>
      </c>
      <c r="F70">
        <f t="shared" ref="F70:P70" si="61">F64+F67*dt</f>
        <v>0</v>
      </c>
      <c r="G70">
        <f t="shared" si="61"/>
        <v>-2.5151137322722544E-4</v>
      </c>
      <c r="H70">
        <f t="shared" si="61"/>
        <v>-4.7840306086018605E-4</v>
      </c>
      <c r="I70">
        <f t="shared" si="61"/>
        <v>-6.5846532366603354E-4</v>
      </c>
      <c r="J70">
        <f t="shared" si="61"/>
        <v>-7.7407241279376878E-4</v>
      </c>
      <c r="K70">
        <f t="shared" si="61"/>
        <v>-8.1390790087761578E-4</v>
      </c>
      <c r="L70">
        <f t="shared" si="61"/>
        <v>-7.7407241279376943E-4</v>
      </c>
      <c r="M70">
        <f t="shared" si="61"/>
        <v>-6.5846532366603224E-4</v>
      </c>
      <c r="N70">
        <f t="shared" si="61"/>
        <v>-4.7840306086018724E-4</v>
      </c>
      <c r="O70">
        <f t="shared" si="61"/>
        <v>-2.5151137322722441E-4</v>
      </c>
      <c r="P70">
        <f t="shared" si="61"/>
        <v>0</v>
      </c>
      <c r="R70">
        <f>1/(2*dx)*((G70-F70)^2+(H70-G70)^2+(I70-H70)^2+(J70-I70)^2+(K70-J70)^2+(L70-K70)^2+(M70-L70)^2+(N70-M70)^2+(O70-N70)^2+(P70-O70)^2)</f>
        <v>5.1601881691621E-7</v>
      </c>
    </row>
    <row r="71" spans="5:19" x14ac:dyDescent="0.3">
      <c r="E71" t="s">
        <v>67</v>
      </c>
      <c r="F71">
        <f t="shared" ref="F71:P71" si="62">F65+F69*dt</f>
        <v>0</v>
      </c>
      <c r="G71">
        <f t="shared" si="62"/>
        <v>-1.8133676742870244E-4</v>
      </c>
      <c r="H71">
        <f t="shared" si="62"/>
        <v>-3.4492302861392115E-4</v>
      </c>
      <c r="I71">
        <f t="shared" si="62"/>
        <v>-4.7474582053837785E-4</v>
      </c>
      <c r="J71">
        <f t="shared" si="62"/>
        <v>-5.5809718379987779E-4</v>
      </c>
      <c r="K71">
        <f t="shared" si="62"/>
        <v>-5.8681810621934844E-4</v>
      </c>
      <c r="L71">
        <f t="shared" si="62"/>
        <v>-5.5809718379987887E-4</v>
      </c>
      <c r="M71">
        <f t="shared" si="62"/>
        <v>-4.7474582053838002E-4</v>
      </c>
      <c r="N71">
        <f t="shared" si="62"/>
        <v>-3.4492302861391497E-4</v>
      </c>
      <c r="O71">
        <f t="shared" si="62"/>
        <v>-1.8133676742870729E-4</v>
      </c>
      <c r="P71">
        <f t="shared" si="62"/>
        <v>0</v>
      </c>
      <c r="S71">
        <f>dx/2*(G71^2+H71^2+I71^2+J71^2+K71^2+L71^2+M71^2+N71^2+O71^2)</f>
        <v>2.7045616923442391E-7</v>
      </c>
    </row>
    <row r="72" spans="5:19" x14ac:dyDescent="0.3">
      <c r="E72" t="s">
        <v>68</v>
      </c>
      <c r="F72">
        <v>0</v>
      </c>
      <c r="G72">
        <f t="shared" ref="G72:O72" si="63">(F70-2*G70+H70)/dx^2</f>
        <v>2.4944956853131242E-4</v>
      </c>
      <c r="H72">
        <f t="shared" si="63"/>
        <v>4.7448127527729815E-4</v>
      </c>
      <c r="I72">
        <f t="shared" si="63"/>
        <v>6.5306744889387825E-4</v>
      </c>
      <c r="J72">
        <f t="shared" si="63"/>
        <v>7.6772683042417543E-4</v>
      </c>
      <c r="K72">
        <f t="shared" si="63"/>
        <v>8.0723576072511734E-4</v>
      </c>
      <c r="L72">
        <f t="shared" si="63"/>
        <v>7.6772683042420178E-4</v>
      </c>
      <c r="M72">
        <f t="shared" si="63"/>
        <v>6.5306744889383369E-4</v>
      </c>
      <c r="N72">
        <f t="shared" si="63"/>
        <v>4.7448127527734591E-4</v>
      </c>
      <c r="O72">
        <f t="shared" si="63"/>
        <v>2.4944956853127946E-4</v>
      </c>
      <c r="P72">
        <v>0</v>
      </c>
    </row>
    <row r="73" spans="5:19" x14ac:dyDescent="0.3">
      <c r="E73" t="s">
        <v>69</v>
      </c>
      <c r="F73">
        <f t="shared" ref="F73:P73" si="64">F71+F72*dt/2</f>
        <v>0</v>
      </c>
      <c r="G73">
        <f t="shared" si="64"/>
        <v>-1.5015557136228839E-4</v>
      </c>
      <c r="H73">
        <f t="shared" si="64"/>
        <v>-2.8561286920425889E-4</v>
      </c>
      <c r="I73">
        <f t="shared" si="64"/>
        <v>-3.931123894266431E-4</v>
      </c>
      <c r="J73">
        <f t="shared" si="64"/>
        <v>-4.6213132999685586E-4</v>
      </c>
      <c r="K73">
        <f t="shared" si="64"/>
        <v>-4.8591363612870877E-4</v>
      </c>
      <c r="L73">
        <f t="shared" si="64"/>
        <v>-4.6213132999685364E-4</v>
      </c>
      <c r="M73">
        <f t="shared" si="64"/>
        <v>-3.931123894266508E-4</v>
      </c>
      <c r="N73">
        <f t="shared" si="64"/>
        <v>-2.8561286920424675E-4</v>
      </c>
      <c r="O73">
        <f t="shared" si="64"/>
        <v>-1.5015557136229736E-4</v>
      </c>
      <c r="P73">
        <f t="shared" si="64"/>
        <v>0</v>
      </c>
    </row>
    <row r="74" spans="5:19" x14ac:dyDescent="0.3">
      <c r="E74" t="s">
        <v>70</v>
      </c>
      <c r="F74">
        <f t="shared" ref="F74:P74" si="65">F70+F71*dt/2</f>
        <v>0</v>
      </c>
      <c r="G74">
        <f t="shared" si="65"/>
        <v>-2.7417846915581324E-4</v>
      </c>
      <c r="H74">
        <f t="shared" si="65"/>
        <v>-5.215184394369262E-4</v>
      </c>
      <c r="I74">
        <f t="shared" si="65"/>
        <v>-7.178085512333308E-4</v>
      </c>
      <c r="J74">
        <f t="shared" si="65"/>
        <v>-8.4383456076875349E-4</v>
      </c>
      <c r="K74">
        <f t="shared" si="65"/>
        <v>-8.8726016415503436E-4</v>
      </c>
      <c r="L74">
        <f t="shared" si="65"/>
        <v>-8.4383456076875425E-4</v>
      </c>
      <c r="M74">
        <f t="shared" si="65"/>
        <v>-7.1780855123332972E-4</v>
      </c>
      <c r="N74">
        <f t="shared" si="65"/>
        <v>-5.2151843943692663E-4</v>
      </c>
      <c r="O74">
        <f t="shared" si="65"/>
        <v>-2.7417846915581281E-4</v>
      </c>
      <c r="P74">
        <f t="shared" si="65"/>
        <v>0</v>
      </c>
    </row>
    <row r="75" spans="5:19" x14ac:dyDescent="0.3">
      <c r="E75" t="s">
        <v>71</v>
      </c>
      <c r="F75">
        <v>0</v>
      </c>
      <c r="G75">
        <f t="shared" ref="G75:O75" si="66">(F74-2*G74+H74)/dx^2</f>
        <v>2.7193084731681836E-4</v>
      </c>
      <c r="H75">
        <f t="shared" si="66"/>
        <v>5.1724320864444853E-4</v>
      </c>
      <c r="I75">
        <f t="shared" si="66"/>
        <v>7.1192420086489498E-4</v>
      </c>
      <c r="J75">
        <f t="shared" si="66"/>
        <v>8.3691709203688859E-4</v>
      </c>
      <c r="K75">
        <f t="shared" si="66"/>
        <v>8.7998670709613016E-4</v>
      </c>
      <c r="L75">
        <f t="shared" si="66"/>
        <v>8.3691709203691494E-4</v>
      </c>
      <c r="M75">
        <f t="shared" si="66"/>
        <v>7.1192420086486094E-4</v>
      </c>
      <c r="N75">
        <f t="shared" si="66"/>
        <v>5.1724320864447314E-4</v>
      </c>
      <c r="O75">
        <f t="shared" si="66"/>
        <v>2.7193084731680519E-4</v>
      </c>
      <c r="P75">
        <v>0</v>
      </c>
    </row>
    <row r="76" spans="5:19" x14ac:dyDescent="0.3">
      <c r="E76" t="s">
        <v>72</v>
      </c>
      <c r="F76">
        <f t="shared" ref="F76:P76" si="67">F70+F73*dt</f>
        <v>0</v>
      </c>
      <c r="G76">
        <f t="shared" si="67"/>
        <v>-2.8905026606779752E-4</v>
      </c>
      <c r="H76">
        <f t="shared" si="67"/>
        <v>-5.4980627816125077E-4</v>
      </c>
      <c r="I76">
        <f t="shared" si="67"/>
        <v>-7.5674342102269429E-4</v>
      </c>
      <c r="J76">
        <f t="shared" si="67"/>
        <v>-8.8960524529298278E-4</v>
      </c>
      <c r="K76">
        <f t="shared" si="67"/>
        <v>-9.35386309909793E-4</v>
      </c>
      <c r="L76">
        <f t="shared" si="67"/>
        <v>-8.8960524529298288E-4</v>
      </c>
      <c r="M76">
        <f t="shared" si="67"/>
        <v>-7.5674342102269494E-4</v>
      </c>
      <c r="N76">
        <f t="shared" si="67"/>
        <v>-5.4980627816124893E-4</v>
      </c>
      <c r="O76">
        <f t="shared" si="67"/>
        <v>-2.8905026606779877E-4</v>
      </c>
      <c r="P76">
        <f t="shared" si="67"/>
        <v>0</v>
      </c>
      <c r="R76">
        <f>1/(2*dx)*((G76-F76)^2+(H76-G76)^2+(I76-H76)^2+(J76-I76)^2+(K76-J76)^2+(L76-K76)^2+(M76-L76)^2+(N76-M76)^2+(O76-N76)^2+(P76-O76)^2)</f>
        <v>6.8154891193044645E-7</v>
      </c>
    </row>
    <row r="77" spans="5:19" x14ac:dyDescent="0.3">
      <c r="E77" t="s">
        <v>73</v>
      </c>
      <c r="F77">
        <f t="shared" ref="F77:P77" si="68">F71+F75*dt</f>
        <v>0</v>
      </c>
      <c r="G77">
        <f t="shared" si="68"/>
        <v>-1.1335405559949785E-4</v>
      </c>
      <c r="H77">
        <f t="shared" si="68"/>
        <v>-2.1561222645280901E-4</v>
      </c>
      <c r="I77">
        <f t="shared" si="68"/>
        <v>-2.9676477032215408E-4</v>
      </c>
      <c r="J77">
        <f t="shared" si="68"/>
        <v>-3.4886791079065567E-4</v>
      </c>
      <c r="K77">
        <f t="shared" si="68"/>
        <v>-3.6682142944531593E-4</v>
      </c>
      <c r="L77">
        <f t="shared" si="68"/>
        <v>-3.4886791079065014E-4</v>
      </c>
      <c r="M77">
        <f t="shared" si="68"/>
        <v>-2.9676477032216481E-4</v>
      </c>
      <c r="N77">
        <f t="shared" si="68"/>
        <v>-2.1561222645279668E-4</v>
      </c>
      <c r="O77">
        <f t="shared" si="68"/>
        <v>-1.13354055599506E-4</v>
      </c>
      <c r="P77">
        <f t="shared" si="68"/>
        <v>0</v>
      </c>
      <c r="S77">
        <f>dx/2*(G77^2+H77^2+I77^2+J77^2+K77^2+L77^2+M77^2+N77^2+O77^2)</f>
        <v>1.0568157551867814E-7</v>
      </c>
    </row>
    <row r="78" spans="5:19" x14ac:dyDescent="0.3">
      <c r="E78" t="s">
        <v>74</v>
      </c>
      <c r="F78">
        <v>0</v>
      </c>
      <c r="G78">
        <f t="shared" ref="G78:O78" si="69">(F76-2*G76+H76)/dx^2</f>
        <v>2.8668073029574812E-4</v>
      </c>
      <c r="H78">
        <f t="shared" si="69"/>
        <v>5.4529915328794273E-4</v>
      </c>
      <c r="I78">
        <f t="shared" si="69"/>
        <v>7.505398958339097E-4</v>
      </c>
      <c r="J78">
        <f t="shared" si="69"/>
        <v>8.8231256405643611E-4</v>
      </c>
      <c r="K78">
        <f t="shared" si="69"/>
        <v>9.2771833107630993E-4</v>
      </c>
      <c r="L78">
        <f t="shared" si="69"/>
        <v>8.8231256405643058E-4</v>
      </c>
      <c r="M78">
        <f t="shared" si="69"/>
        <v>7.5053989583394049E-4</v>
      </c>
      <c r="N78">
        <f t="shared" si="69"/>
        <v>5.452991532878856E-4</v>
      </c>
      <c r="O78">
        <f t="shared" si="69"/>
        <v>2.8668073029579203E-4</v>
      </c>
      <c r="P78">
        <v>0</v>
      </c>
    </row>
    <row r="79" spans="5:19" x14ac:dyDescent="0.3">
      <c r="E79" t="s">
        <v>75</v>
      </c>
      <c r="F79">
        <f t="shared" ref="F79:P79" si="70">F77+F78*dt/2</f>
        <v>0</v>
      </c>
      <c r="G79">
        <f t="shared" si="70"/>
        <v>-7.7518964312529336E-5</v>
      </c>
      <c r="H79">
        <f t="shared" si="70"/>
        <v>-1.4744983229181616E-4</v>
      </c>
      <c r="I79">
        <f t="shared" si="70"/>
        <v>-2.0294728334291535E-4</v>
      </c>
      <c r="J79">
        <f t="shared" si="70"/>
        <v>-2.3857884028360114E-4</v>
      </c>
      <c r="K79">
        <f t="shared" si="70"/>
        <v>-2.5085663806077721E-4</v>
      </c>
      <c r="L79">
        <f t="shared" si="70"/>
        <v>-2.3857884028359632E-4</v>
      </c>
      <c r="M79">
        <f t="shared" si="70"/>
        <v>-2.0294728334292224E-4</v>
      </c>
      <c r="N79">
        <f t="shared" si="70"/>
        <v>-1.4744983229181098E-4</v>
      </c>
      <c r="O79">
        <f t="shared" si="70"/>
        <v>-7.7518964312531992E-5</v>
      </c>
      <c r="P79">
        <f t="shared" si="70"/>
        <v>0</v>
      </c>
    </row>
    <row r="80" spans="5:19" x14ac:dyDescent="0.3">
      <c r="E80" t="s">
        <v>76</v>
      </c>
      <c r="F80">
        <f t="shared" ref="F80:P80" si="71">F76+F77*dt/2</f>
        <v>0</v>
      </c>
      <c r="G80">
        <f t="shared" si="71"/>
        <v>-3.0321952301773478E-4</v>
      </c>
      <c r="H80">
        <f t="shared" si="71"/>
        <v>-5.7675780646785193E-4</v>
      </c>
      <c r="I80">
        <f t="shared" si="71"/>
        <v>-7.9383901731296352E-4</v>
      </c>
      <c r="J80">
        <f t="shared" si="71"/>
        <v>-9.3321373414181473E-4</v>
      </c>
      <c r="K80">
        <f t="shared" si="71"/>
        <v>-9.8123898859045749E-4</v>
      </c>
      <c r="L80">
        <f t="shared" si="71"/>
        <v>-9.3321373414181419E-4</v>
      </c>
      <c r="M80">
        <f t="shared" si="71"/>
        <v>-7.9383901731296558E-4</v>
      </c>
      <c r="N80">
        <f t="shared" si="71"/>
        <v>-5.7675780646784856E-4</v>
      </c>
      <c r="O80">
        <f t="shared" si="71"/>
        <v>-3.03219523017737E-4</v>
      </c>
      <c r="P80">
        <f t="shared" si="71"/>
        <v>0</v>
      </c>
    </row>
    <row r="81" spans="5:19" x14ac:dyDescent="0.3">
      <c r="E81" t="s">
        <v>77</v>
      </c>
      <c r="F81">
        <v>0</v>
      </c>
      <c r="G81">
        <f t="shared" ref="G81:O81" si="72">(F80-2*G80+H80)/dx^2</f>
        <v>3.0073383249628086E-4</v>
      </c>
      <c r="H81">
        <f t="shared" si="72"/>
        <v>5.7202974213205649E-4</v>
      </c>
      <c r="I81">
        <f t="shared" si="72"/>
        <v>7.8733139504237408E-4</v>
      </c>
      <c r="J81">
        <f t="shared" si="72"/>
        <v>9.255635653453928E-4</v>
      </c>
      <c r="K81">
        <f t="shared" si="72"/>
        <v>9.7319512509219306E-4</v>
      </c>
      <c r="L81">
        <f t="shared" si="72"/>
        <v>9.2556356534536093E-4</v>
      </c>
      <c r="M81">
        <f t="shared" si="72"/>
        <v>7.873313950424554E-4</v>
      </c>
      <c r="N81">
        <f t="shared" si="72"/>
        <v>5.7202974213194503E-4</v>
      </c>
      <c r="O81">
        <f t="shared" si="72"/>
        <v>3.0073383249635996E-4</v>
      </c>
      <c r="P81">
        <v>0</v>
      </c>
    </row>
    <row r="82" spans="5:19" x14ac:dyDescent="0.3">
      <c r="E82" t="s">
        <v>78</v>
      </c>
      <c r="F82">
        <f t="shared" ref="F82:P82" si="73">F76+F79*dt</f>
        <v>0</v>
      </c>
      <c r="G82">
        <f t="shared" si="73"/>
        <v>-3.0843000714592984E-4</v>
      </c>
      <c r="H82">
        <f t="shared" si="73"/>
        <v>-5.8666873623420483E-4</v>
      </c>
      <c r="I82">
        <f t="shared" si="73"/>
        <v>-8.0748024185842311E-4</v>
      </c>
      <c r="J82">
        <f t="shared" si="73"/>
        <v>-9.4924995536388305E-4</v>
      </c>
      <c r="K82">
        <f t="shared" si="73"/>
        <v>-9.9810046942498719E-4</v>
      </c>
      <c r="L82">
        <f t="shared" si="73"/>
        <v>-9.4924995536388196E-4</v>
      </c>
      <c r="M82">
        <f t="shared" si="73"/>
        <v>-8.074802418584255E-4</v>
      </c>
      <c r="N82">
        <f t="shared" si="73"/>
        <v>-5.8666873623420168E-4</v>
      </c>
      <c r="O82">
        <f t="shared" si="73"/>
        <v>-3.0843000714593174E-4</v>
      </c>
      <c r="P82">
        <f t="shared" si="73"/>
        <v>0</v>
      </c>
      <c r="R82">
        <f>1/(2*dx)*((G82-F82)^2+(H82-G82)^2+(I82-H82)^2+(J82-I82)^2+(K82-J82)^2+(L82-K82)^2+(M82-L82)^2+(N82-M82)^2+(O82-N82)^2+(P82-O82)^2)</f>
        <v>7.7600323135978882E-7</v>
      </c>
    </row>
    <row r="83" spans="5:19" x14ac:dyDescent="0.3">
      <c r="E83" t="s">
        <v>79</v>
      </c>
      <c r="F83">
        <f t="shared" ref="F83:P83" si="74">F77+F81*dt</f>
        <v>0</v>
      </c>
      <c r="G83">
        <f t="shared" si="74"/>
        <v>-3.8170597475427635E-5</v>
      </c>
      <c r="H83">
        <f t="shared" si="74"/>
        <v>-7.2604790919794893E-5</v>
      </c>
      <c r="I83">
        <f t="shared" si="74"/>
        <v>-9.9931921561560559E-5</v>
      </c>
      <c r="J83">
        <f t="shared" si="74"/>
        <v>-1.1747701945430747E-4</v>
      </c>
      <c r="K83">
        <f t="shared" si="74"/>
        <v>-1.2352264817226766E-4</v>
      </c>
      <c r="L83">
        <f t="shared" si="74"/>
        <v>-1.1747701945430991E-4</v>
      </c>
      <c r="M83">
        <f t="shared" si="74"/>
        <v>-9.9931921561550964E-5</v>
      </c>
      <c r="N83">
        <f t="shared" si="74"/>
        <v>-7.2604790919810424E-5</v>
      </c>
      <c r="O83">
        <f t="shared" si="74"/>
        <v>-3.8170597475416007E-5</v>
      </c>
      <c r="P83">
        <f t="shared" si="74"/>
        <v>0</v>
      </c>
      <c r="S83">
        <f>dx/2*(G83^2+H83^2+I83^2+J83^2+K83^2+L83^2+M83^2+N83^2+O83^2)</f>
        <v>1.1983483135271606E-8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Sheet1</vt:lpstr>
      <vt:lpstr>_r</vt:lpstr>
      <vt:lpstr>dt</vt:lpstr>
      <vt:lpstr>dx</vt:lpstr>
      <vt:lpstr>k</vt:lpstr>
      <vt:lpstr>k_10</vt:lpstr>
      <vt:lpstr>L</vt:lpstr>
      <vt:lpstr>L_</vt:lpstr>
      <vt:lpstr>mi</vt:lpstr>
      <vt:lpstr>n</vt:lpstr>
      <vt:lpstr>n_</vt:lpstr>
      <vt:lpstr>r_</vt:lpstr>
      <vt:lpstr>rho</vt:lpstr>
      <vt:lpstr>rho_</vt:lpstr>
      <vt:lpstr>V</vt:lpstr>
      <vt:lpstr>V_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Selivanova</dc:creator>
  <cp:lastModifiedBy>Daria Selivanova</cp:lastModifiedBy>
  <dcterms:created xsi:type="dcterms:W3CDTF">2015-06-05T18:17:20Z</dcterms:created>
  <dcterms:modified xsi:type="dcterms:W3CDTF">2022-04-17T20:48:06Z</dcterms:modified>
</cp:coreProperties>
</file>