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\Models\SAV_in_Sarstedt_version_3_5-5_14\"/>
    </mc:Choice>
  </mc:AlternateContent>
  <xr:revisionPtr revIDLastSave="0" documentId="13_ncr:1_{B801FE30-6766-4FCF-94B0-7816970BAD86}" xr6:coauthVersionLast="45" xr6:coauthVersionMax="45" xr10:uidLastSave="{00000000-0000-0000-0000-000000000000}"/>
  <bookViews>
    <workbookView xWindow="-108" yWindow="-108" windowWidth="23256" windowHeight="13176" xr2:uid="{BC5F93B5-8697-47C3-93D1-E15CA7D6BEB9}"/>
  </bookViews>
  <sheets>
    <sheet name="Tabelle1" sheetId="1" r:id="rId1"/>
    <sheet name="Tabelle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2" i="1" l="1"/>
  <c r="M32" i="1" s="1"/>
  <c r="K32" i="1"/>
  <c r="J32" i="1"/>
  <c r="I32" i="1"/>
  <c r="H32" i="1"/>
  <c r="G32" i="1"/>
  <c r="M31" i="1"/>
  <c r="L31" i="1"/>
  <c r="K31" i="1"/>
  <c r="J31" i="1"/>
  <c r="I31" i="1"/>
  <c r="H31" i="1"/>
  <c r="G31" i="1"/>
  <c r="L30" i="1"/>
  <c r="M30" i="1" s="1"/>
  <c r="K30" i="1"/>
  <c r="J30" i="1"/>
  <c r="I30" i="1"/>
  <c r="H30" i="1"/>
  <c r="G30" i="1"/>
  <c r="L29" i="1"/>
  <c r="M29" i="1" s="1"/>
  <c r="K29" i="1"/>
  <c r="J29" i="1"/>
  <c r="I29" i="1"/>
  <c r="H29" i="1"/>
  <c r="G29" i="1"/>
  <c r="L28" i="1"/>
  <c r="M28" i="1" s="1"/>
  <c r="K28" i="1"/>
  <c r="J28" i="1"/>
  <c r="I28" i="1"/>
  <c r="H28" i="1"/>
  <c r="G28" i="1"/>
  <c r="M27" i="1"/>
  <c r="L27" i="1"/>
  <c r="K27" i="1"/>
  <c r="J27" i="1"/>
  <c r="I27" i="1"/>
  <c r="H27" i="1"/>
  <c r="G27" i="1"/>
  <c r="L26" i="1"/>
  <c r="M26" i="1" s="1"/>
  <c r="K26" i="1"/>
  <c r="J26" i="1"/>
  <c r="I26" i="1"/>
  <c r="H26" i="1"/>
  <c r="G26" i="1"/>
  <c r="L25" i="1"/>
  <c r="M25" i="1" s="1"/>
  <c r="K25" i="1"/>
  <c r="J25" i="1"/>
  <c r="I25" i="1"/>
  <c r="H25" i="1"/>
  <c r="G25" i="1"/>
  <c r="L24" i="1"/>
  <c r="M24" i="1" s="1"/>
  <c r="K24" i="1"/>
  <c r="J24" i="1"/>
  <c r="I24" i="1"/>
  <c r="H24" i="1"/>
  <c r="G24" i="1"/>
  <c r="M23" i="1"/>
  <c r="L23" i="1"/>
  <c r="K23" i="1"/>
  <c r="J23" i="1"/>
  <c r="I23" i="1"/>
  <c r="H23" i="1"/>
  <c r="G23" i="1"/>
  <c r="G3" i="2" l="1"/>
  <c r="G4" i="2"/>
  <c r="G5" i="2"/>
  <c r="G6" i="2"/>
  <c r="G7" i="2"/>
  <c r="G2" i="2"/>
  <c r="F3" i="2"/>
  <c r="F4" i="2"/>
  <c r="F5" i="2"/>
  <c r="F6" i="2"/>
  <c r="F7" i="2"/>
  <c r="F2" i="2"/>
  <c r="E3" i="2"/>
  <c r="E4" i="2"/>
  <c r="E5" i="2"/>
  <c r="E6" i="2"/>
  <c r="E7" i="2"/>
  <c r="E2" i="2"/>
  <c r="C3" i="2"/>
  <c r="C4" i="2"/>
  <c r="C5" i="2"/>
  <c r="C6" i="2"/>
  <c r="C7" i="2"/>
  <c r="D3" i="2"/>
  <c r="D4" i="2"/>
  <c r="D5" i="2"/>
  <c r="D6" i="2"/>
  <c r="D7" i="2"/>
  <c r="D2" i="2"/>
  <c r="C2" i="2"/>
  <c r="B7" i="2"/>
  <c r="B3" i="2"/>
  <c r="B4" i="2"/>
  <c r="B5" i="2"/>
  <c r="B6" i="2"/>
  <c r="B2" i="2"/>
  <c r="K22" i="1" l="1"/>
  <c r="J22" i="1"/>
  <c r="I22" i="1"/>
  <c r="H22" i="1"/>
  <c r="G22" i="1"/>
  <c r="K20" i="1"/>
  <c r="K21" i="1"/>
  <c r="K19" i="1"/>
  <c r="J20" i="1"/>
  <c r="J21" i="1"/>
  <c r="J19" i="1"/>
  <c r="I20" i="1"/>
  <c r="I21" i="1"/>
  <c r="H20" i="1"/>
  <c r="H21" i="1"/>
  <c r="I19" i="1"/>
  <c r="H19" i="1"/>
  <c r="G20" i="1"/>
  <c r="G21" i="1"/>
  <c r="G19" i="1"/>
  <c r="G18" i="1"/>
  <c r="H18" i="1"/>
  <c r="I18" i="1"/>
  <c r="J18" i="1"/>
  <c r="K18" i="1"/>
  <c r="K17" i="1"/>
  <c r="J17" i="1"/>
  <c r="I17" i="1"/>
  <c r="H17" i="1"/>
  <c r="G17" i="1"/>
  <c r="G13" i="1"/>
  <c r="G14" i="1"/>
  <c r="G15" i="1"/>
  <c r="G16" i="1"/>
  <c r="H14" i="1"/>
  <c r="H15" i="1"/>
  <c r="H16" i="1"/>
  <c r="I14" i="1"/>
  <c r="I15" i="1"/>
  <c r="I16" i="1"/>
  <c r="J14" i="1"/>
  <c r="J15" i="1"/>
  <c r="J16" i="1"/>
  <c r="K14" i="1"/>
  <c r="K15" i="1"/>
  <c r="K16" i="1"/>
  <c r="K13" i="1"/>
  <c r="J13" i="1"/>
  <c r="I13" i="1"/>
  <c r="H13" i="1"/>
  <c r="G2" i="1"/>
  <c r="I3" i="1"/>
  <c r="I4" i="1"/>
  <c r="I5" i="1"/>
  <c r="I6" i="1"/>
  <c r="I7" i="1"/>
  <c r="I8" i="1"/>
  <c r="I9" i="1"/>
  <c r="I10" i="1"/>
  <c r="I11" i="1"/>
  <c r="I12" i="1"/>
  <c r="J3" i="1"/>
  <c r="J4" i="1"/>
  <c r="J5" i="1"/>
  <c r="J6" i="1"/>
  <c r="J7" i="1"/>
  <c r="J8" i="1"/>
  <c r="J9" i="1"/>
  <c r="J10" i="1"/>
  <c r="J11" i="1"/>
  <c r="J12" i="1"/>
  <c r="K3" i="1"/>
  <c r="K4" i="1"/>
  <c r="K5" i="1"/>
  <c r="K6" i="1"/>
  <c r="K7" i="1"/>
  <c r="K8" i="1"/>
  <c r="K9" i="1"/>
  <c r="K10" i="1"/>
  <c r="K11" i="1"/>
  <c r="K12" i="1"/>
  <c r="B20" i="2"/>
  <c r="K2" i="1"/>
  <c r="J2" i="1"/>
  <c r="I2" i="1"/>
  <c r="H2" i="1"/>
  <c r="G3" i="1"/>
  <c r="G4" i="1"/>
  <c r="G5" i="1"/>
  <c r="G6" i="1"/>
  <c r="G7" i="1"/>
  <c r="G8" i="1"/>
  <c r="G9" i="1"/>
  <c r="G10" i="1"/>
  <c r="G11" i="1"/>
  <c r="G12" i="1"/>
  <c r="H3" i="1"/>
  <c r="H4" i="1"/>
  <c r="H5" i="1"/>
  <c r="H6" i="1"/>
  <c r="H7" i="1"/>
  <c r="H8" i="1"/>
  <c r="H9" i="1"/>
  <c r="H10" i="1"/>
  <c r="H11" i="1"/>
  <c r="H12" i="1"/>
  <c r="B11" i="2" l="1"/>
  <c r="L3" i="1" l="1"/>
  <c r="M3" i="1" s="1"/>
  <c r="L7" i="1"/>
  <c r="M7" i="1" s="1"/>
  <c r="L11" i="1"/>
  <c r="M11" i="1" s="1"/>
  <c r="L15" i="1"/>
  <c r="M15" i="1" s="1"/>
  <c r="L19" i="1"/>
  <c r="M19" i="1" s="1"/>
  <c r="L2" i="1"/>
  <c r="L4" i="1"/>
  <c r="M4" i="1" s="1"/>
  <c r="L8" i="1"/>
  <c r="M8" i="1" s="1"/>
  <c r="L12" i="1"/>
  <c r="M12" i="1" s="1"/>
  <c r="L16" i="1"/>
  <c r="M16" i="1" s="1"/>
  <c r="L20" i="1"/>
  <c r="M20" i="1" s="1"/>
  <c r="L5" i="1"/>
  <c r="M5" i="1" s="1"/>
  <c r="L9" i="1"/>
  <c r="M9" i="1" s="1"/>
  <c r="L13" i="1"/>
  <c r="M13" i="1" s="1"/>
  <c r="L17" i="1"/>
  <c r="M17" i="1" s="1"/>
  <c r="L21" i="1"/>
  <c r="M21" i="1" s="1"/>
  <c r="L6" i="1"/>
  <c r="M6" i="1" s="1"/>
  <c r="L10" i="1"/>
  <c r="M10" i="1" s="1"/>
  <c r="L14" i="1"/>
  <c r="M14" i="1" s="1"/>
  <c r="L18" i="1"/>
  <c r="M18" i="1" s="1"/>
  <c r="L22" i="1"/>
  <c r="M22" i="1" s="1"/>
  <c r="M2" i="1"/>
</calcChain>
</file>

<file path=xl/sharedStrings.xml><?xml version="1.0" encoding="utf-8"?>
<sst xmlns="http://schemas.openxmlformats.org/spreadsheetml/2006/main" count="73" uniqueCount="52">
  <si>
    <t>ST1</t>
  </si>
  <si>
    <t>ST2</t>
  </si>
  <si>
    <t>ST3</t>
  </si>
  <si>
    <t>ST4</t>
  </si>
  <si>
    <t>ST5</t>
  </si>
  <si>
    <t>ST99</t>
  </si>
  <si>
    <t>Gödringen_Kirche</t>
  </si>
  <si>
    <t>Hotteln</t>
  </si>
  <si>
    <t>Artz_praxis</t>
  </si>
  <si>
    <t>DHL_Paketshop_456</t>
  </si>
  <si>
    <t>Innerstebad</t>
  </si>
  <si>
    <t>Deutschland</t>
  </si>
  <si>
    <t>Sarstedt</t>
  </si>
  <si>
    <t>Pakete/Tag</t>
  </si>
  <si>
    <t>Einwohner</t>
  </si>
  <si>
    <t>Sarstedt Hbf</t>
  </si>
  <si>
    <t>Haus1</t>
  </si>
  <si>
    <t xml:space="preserve">Supermarkt </t>
  </si>
  <si>
    <t>Sonnenkamp</t>
  </si>
  <si>
    <t xml:space="preserve">Sonnenkamp_Seniorenheim </t>
  </si>
  <si>
    <t>Industrie_Wenderter Straße</t>
  </si>
  <si>
    <t>Vossstraße</t>
  </si>
  <si>
    <t>Ruthe_Amtshof</t>
  </si>
  <si>
    <t>Ruthe_Schäferberg</t>
  </si>
  <si>
    <t>Heisede_K516</t>
  </si>
  <si>
    <t>Schliekum</t>
  </si>
  <si>
    <t>Giften_Heinrichstraße</t>
  </si>
  <si>
    <t>Auf_dem_Schachte</t>
  </si>
  <si>
    <t>Industrie_Karl-Schiller</t>
  </si>
  <si>
    <t>von/bis</t>
  </si>
  <si>
    <t>id</t>
  </si>
  <si>
    <t>m_ErwartungST1</t>
  </si>
  <si>
    <t>m_ErwartungST3</t>
  </si>
  <si>
    <t>m_ErwartungST2</t>
  </si>
  <si>
    <t>m_ErwartungST4</t>
  </si>
  <si>
    <t>m_ErwartungST5</t>
  </si>
  <si>
    <t>l_ErwartungSTXgesamt</t>
  </si>
  <si>
    <t>l_ErwartungSTXSAV_von_uns_realisiert</t>
  </si>
  <si>
    <t>bezeichnung</t>
  </si>
  <si>
    <t>Hildesheimer Straße</t>
  </si>
  <si>
    <t>Sonnenkamp 2</t>
  </si>
  <si>
    <t>Anzahl Spalten</t>
  </si>
  <si>
    <t>Stadtteil</t>
  </si>
  <si>
    <t>Stadtbahn</t>
  </si>
  <si>
    <t>Bus</t>
  </si>
  <si>
    <t>IV</t>
  </si>
  <si>
    <t>Rad</t>
  </si>
  <si>
    <t>Werte aus der Studie</t>
  </si>
  <si>
    <t>szenario</t>
  </si>
  <si>
    <t>GIS location latitude</t>
  </si>
  <si>
    <t>GIS location longitude</t>
  </si>
  <si>
    <t>stadtteil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</si>
</sst>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Univers"/>
      <family val="2"/>
    </font>
    <font>
      <b/>
      <sz val="11"/>
      <color theme="1"/>
      <name val="Univers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Univers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Univers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222B35"/>
        <bgColor rgb="FF222B35"/>
      </patternFill>
    </fill>
    <fill>
      <patternFill patternType="solid">
        <fgColor theme="9" tint="0.79998168889431442"/>
        <bgColor rgb="FF92D050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rgb="FFC00000"/>
      </bottom>
      <diagonal/>
    </border>
    <border>
      <left/>
      <right/>
      <top/>
      <bottom style="thick">
        <color rgb="FFC00000"/>
      </bottom>
      <diagonal/>
    </border>
  </borders>
  <cellStyleXfs count="5">
    <xf numFmtId="0" fontId="0" fillId="0" borderId="0"/>
    <xf numFmtId="0" fontId="1" fillId="0" borderId="0"/>
    <xf numFmtId="0" fontId="4" fillId="0" borderId="0"/>
    <xf numFmtId="0" fontId="5" fillId="0" borderId="0" applyNumberFormat="0" applyBorder="0" applyProtection="0"/>
    <xf numFmtId="43" fontId="7" fillId="0" borderId="0" applyFont="0" applyFill="0" applyBorder="0" applyAlignment="0" applyProtection="0"/>
  </cellStyleXfs>
  <cellXfs count="64">
    <xf numFmtId="0" fontId="0" fillId="0" borderId="0" xfId="0"/>
    <xf numFmtId="3" fontId="4" fillId="2" borderId="0" xfId="2" applyNumberFormat="1" applyFill="1"/>
    <xf numFmtId="3" fontId="4" fillId="0" borderId="0" xfId="2" applyNumberFormat="1" applyFill="1"/>
    <xf numFmtId="0" fontId="0" fillId="3" borderId="0" xfId="0" applyFill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4" borderId="0" xfId="0" applyFill="1"/>
    <xf numFmtId="3" fontId="4" fillId="4" borderId="0" xfId="2" applyNumberFormat="1" applyFill="1"/>
    <xf numFmtId="0" fontId="0" fillId="4" borderId="7" xfId="0" applyFill="1" applyBorder="1" applyAlignment="1">
      <alignment horizontal="center"/>
    </xf>
    <xf numFmtId="0" fontId="2" fillId="4" borderId="7" xfId="1" applyFont="1" applyFill="1" applyBorder="1"/>
    <xf numFmtId="0" fontId="0" fillId="4" borderId="7" xfId="0" applyNumberFormat="1" applyFill="1" applyBorder="1"/>
    <xf numFmtId="2" fontId="0" fillId="4" borderId="7" xfId="0" applyNumberFormat="1" applyFill="1" applyBorder="1"/>
    <xf numFmtId="0" fontId="2" fillId="4" borderId="8" xfId="1" applyFont="1" applyFill="1" applyBorder="1"/>
    <xf numFmtId="0" fontId="0" fillId="4" borderId="8" xfId="0" applyFill="1" applyBorder="1" applyAlignment="1">
      <alignment horizontal="center"/>
    </xf>
    <xf numFmtId="0" fontId="0" fillId="4" borderId="8" xfId="0" applyNumberFormat="1" applyFill="1" applyBorder="1"/>
    <xf numFmtId="2" fontId="0" fillId="4" borderId="8" xfId="0" applyNumberFormat="1" applyFill="1" applyBorder="1"/>
    <xf numFmtId="0" fontId="2" fillId="5" borderId="7" xfId="1" applyFont="1" applyFill="1" applyBorder="1"/>
    <xf numFmtId="0" fontId="0" fillId="5" borderId="7" xfId="0" applyFill="1" applyBorder="1" applyAlignment="1">
      <alignment horizontal="center"/>
    </xf>
    <xf numFmtId="0" fontId="0" fillId="5" borderId="7" xfId="0" applyNumberFormat="1" applyFill="1" applyBorder="1"/>
    <xf numFmtId="0" fontId="2" fillId="5" borderId="8" xfId="1" applyFont="1" applyFill="1" applyBorder="1"/>
    <xf numFmtId="0" fontId="0" fillId="5" borderId="8" xfId="0" applyFill="1" applyBorder="1" applyAlignment="1">
      <alignment horizontal="center"/>
    </xf>
    <xf numFmtId="0" fontId="0" fillId="5" borderId="8" xfId="0" applyNumberFormat="1" applyFill="1" applyBorder="1"/>
    <xf numFmtId="2" fontId="0" fillId="5" borderId="8" xfId="0" applyNumberFormat="1" applyFill="1" applyBorder="1"/>
    <xf numFmtId="0" fontId="2" fillId="5" borderId="4" xfId="1" applyFont="1" applyFill="1" applyBorder="1"/>
    <xf numFmtId="0" fontId="0" fillId="5" borderId="4" xfId="0" applyFill="1" applyBorder="1" applyAlignment="1">
      <alignment horizontal="center"/>
    </xf>
    <xf numFmtId="0" fontId="0" fillId="5" borderId="4" xfId="0" applyNumberFormat="1" applyFill="1" applyBorder="1"/>
    <xf numFmtId="2" fontId="0" fillId="5" borderId="4" xfId="0" applyNumberFormat="1" applyFill="1" applyBorder="1"/>
    <xf numFmtId="0" fontId="6" fillId="6" borderId="5" xfId="0" applyFont="1" applyFill="1" applyBorder="1"/>
    <xf numFmtId="0" fontId="6" fillId="6" borderId="6" xfId="0" applyFont="1" applyFill="1" applyBorder="1"/>
    <xf numFmtId="0" fontId="6" fillId="6" borderId="6" xfId="0" applyFont="1" applyFill="1" applyBorder="1" applyAlignment="1">
      <alignment horizontal="center"/>
    </xf>
    <xf numFmtId="0" fontId="6" fillId="6" borderId="9" xfId="0" applyFont="1" applyFill="1" applyBorder="1"/>
    <xf numFmtId="0" fontId="2" fillId="4" borderId="4" xfId="1" applyFont="1" applyFill="1" applyBorder="1"/>
    <xf numFmtId="0" fontId="0" fillId="4" borderId="4" xfId="0" applyFill="1" applyBorder="1" applyAlignment="1">
      <alignment horizontal="center"/>
    </xf>
    <xf numFmtId="0" fontId="0" fillId="4" borderId="4" xfId="0" applyNumberFormat="1" applyFill="1" applyBorder="1"/>
    <xf numFmtId="2" fontId="0" fillId="4" borderId="4" xfId="0" applyNumberFormat="1" applyFill="1" applyBorder="1"/>
    <xf numFmtId="0" fontId="0" fillId="0" borderId="10" xfId="0" applyBorder="1"/>
    <xf numFmtId="43" fontId="0" fillId="4" borderId="7" xfId="4" applyFont="1" applyFill="1" applyBorder="1"/>
    <xf numFmtId="43" fontId="0" fillId="4" borderId="4" xfId="4" applyFont="1" applyFill="1" applyBorder="1"/>
    <xf numFmtId="43" fontId="0" fillId="4" borderId="8" xfId="4" applyFont="1" applyFill="1" applyBorder="1"/>
    <xf numFmtId="0" fontId="4" fillId="0" borderId="0" xfId="2"/>
    <xf numFmtId="3" fontId="8" fillId="7" borderId="0" xfId="3" applyNumberFormat="1" applyFont="1" applyFill="1" applyAlignment="1"/>
    <xf numFmtId="3" fontId="4" fillId="8" borderId="0" xfId="2" applyNumberFormat="1" applyFill="1"/>
    <xf numFmtId="3" fontId="4" fillId="2" borderId="11" xfId="2" applyNumberFormat="1" applyFill="1" applyBorder="1"/>
    <xf numFmtId="3" fontId="4" fillId="2" borderId="12" xfId="2" applyNumberFormat="1" applyFill="1" applyBorder="1"/>
    <xf numFmtId="3" fontId="4" fillId="2" borderId="13" xfId="2" applyNumberFormat="1" applyFill="1" applyBorder="1"/>
    <xf numFmtId="3" fontId="4" fillId="2" borderId="14" xfId="2" applyNumberFormat="1" applyFill="1" applyBorder="1"/>
    <xf numFmtId="3" fontId="4" fillId="2" borderId="0" xfId="2" applyNumberFormat="1" applyFill="1" applyBorder="1"/>
    <xf numFmtId="3" fontId="4" fillId="2" borderId="2" xfId="2" applyNumberFormat="1" applyFill="1" applyBorder="1"/>
    <xf numFmtId="3" fontId="4" fillId="2" borderId="15" xfId="2" applyNumberFormat="1" applyFill="1" applyBorder="1"/>
    <xf numFmtId="3" fontId="4" fillId="2" borderId="1" xfId="2" applyNumberFormat="1" applyFill="1" applyBorder="1"/>
    <xf numFmtId="3" fontId="4" fillId="2" borderId="3" xfId="2" applyNumberFormat="1" applyFill="1" applyBorder="1"/>
    <xf numFmtId="0" fontId="0" fillId="4" borderId="4" xfId="0" applyFill="1" applyBorder="1"/>
    <xf numFmtId="0" fontId="0" fillId="5" borderId="4" xfId="0" applyFill="1" applyBorder="1"/>
    <xf numFmtId="0" fontId="2" fillId="4" borderId="16" xfId="1" applyFont="1" applyFill="1" applyBorder="1"/>
    <xf numFmtId="0" fontId="0" fillId="4" borderId="16" xfId="0" applyFill="1" applyBorder="1" applyAlignment="1">
      <alignment horizontal="center"/>
    </xf>
    <xf numFmtId="0" fontId="0" fillId="4" borderId="16" xfId="0" applyNumberFormat="1" applyFill="1" applyBorder="1"/>
    <xf numFmtId="2" fontId="0" fillId="4" borderId="16" xfId="0" applyNumberFormat="1" applyFill="1" applyBorder="1"/>
    <xf numFmtId="43" fontId="0" fillId="4" borderId="16" xfId="4" applyFont="1" applyFill="1" applyBorder="1"/>
    <xf numFmtId="0" fontId="0" fillId="4" borderId="17" xfId="0" applyFill="1" applyBorder="1"/>
    <xf numFmtId="0" fontId="0" fillId="4" borderId="7" xfId="0" applyFill="1" applyBorder="1"/>
    <xf numFmtId="0" fontId="0" fillId="5" borderId="7" xfId="0" applyFill="1" applyBorder="1"/>
    <xf numFmtId="0" fontId="0" fillId="4" borderId="8" xfId="0" applyFill="1" applyBorder="1"/>
    <xf numFmtId="0" fontId="0" fillId="0" borderId="0" xfId="0" applyAlignment="1">
      <alignment horizontal="center" vertical="center"/>
    </xf>
  </cellXfs>
  <cellStyles count="5">
    <cellStyle name="Komma" xfId="4" builtinId="3"/>
    <cellStyle name="Standard" xfId="0" builtinId="0"/>
    <cellStyle name="Standard 2" xfId="1" xr:uid="{83088551-624E-4168-B1EE-B928046D3606}"/>
    <cellStyle name="Standard 2 2" xfId="3" xr:uid="{D269C9F9-6F1D-4E9F-A8CD-E522381EA6F7}"/>
    <cellStyle name="Standard 3" xfId="2" xr:uid="{E3948056-EAE0-45C5-942C-F8CCDCE667D8}"/>
  </cellStyles>
  <dxfs count="0"/>
  <tableStyles count="0" defaultTableStyle="TableStyleMedium2" defaultPivotStyle="PivotStyleLight16"/>
  <colors>
    <mruColors>
      <color rgb="FFD2EC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nni/Desktop/Stadt_Sartstedt_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2"/>
    </sheetNames>
    <sheetDataSet>
      <sheetData sheetId="0"/>
      <sheetData sheetId="1">
        <row r="2">
          <cell r="B2">
            <v>11266.4279441612</v>
          </cell>
          <cell r="C2">
            <v>376.54569320688302</v>
          </cell>
          <cell r="D2">
            <v>171.93632322270099</v>
          </cell>
          <cell r="E2">
            <v>99.137254901960802</v>
          </cell>
          <cell r="F2">
            <v>10.3186813186813</v>
          </cell>
        </row>
        <row r="3">
          <cell r="B3">
            <v>438.08637765684102</v>
          </cell>
          <cell r="C3">
            <v>57.708697787427603</v>
          </cell>
          <cell r="D3">
            <v>11.017482517482501</v>
          </cell>
          <cell r="E3">
            <v>0</v>
          </cell>
          <cell r="F3">
            <v>0</v>
          </cell>
        </row>
        <row r="4">
          <cell r="B4">
            <v>84.977483816493105</v>
          </cell>
          <cell r="C4">
            <v>11.017482517482501</v>
          </cell>
          <cell r="D4">
            <v>180.400965227656</v>
          </cell>
          <cell r="E4">
            <v>25.848888888888901</v>
          </cell>
          <cell r="F4">
            <v>0</v>
          </cell>
        </row>
        <row r="5">
          <cell r="B5">
            <v>93.764705882352899</v>
          </cell>
          <cell r="C5">
            <v>0</v>
          </cell>
          <cell r="D5">
            <v>30.808888888888902</v>
          </cell>
          <cell r="E5">
            <v>139.33388493859101</v>
          </cell>
          <cell r="F5">
            <v>11.372549019607799</v>
          </cell>
        </row>
        <row r="6">
          <cell r="B6">
            <v>67.1661389458</v>
          </cell>
        </row>
        <row r="11">
          <cell r="B11">
            <v>2837.7073170731705</v>
          </cell>
        </row>
        <row r="15">
          <cell r="B15">
            <v>3</v>
          </cell>
        </row>
        <row r="16">
          <cell r="B16">
            <v>2</v>
          </cell>
        </row>
        <row r="17">
          <cell r="B17">
            <v>2</v>
          </cell>
        </row>
        <row r="18">
          <cell r="B18">
            <v>2</v>
          </cell>
        </row>
        <row r="19">
          <cell r="B19">
            <v>1</v>
          </cell>
        </row>
        <row r="20">
          <cell r="B20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487A7-AEEA-4F3A-A56C-54D0EFC30893}">
  <dimension ref="A1:P32"/>
  <sheetViews>
    <sheetView tabSelected="1" topLeftCell="A7" workbookViewId="0">
      <selection activeCell="D33" sqref="D33"/>
    </sheetView>
  </sheetViews>
  <sheetFormatPr baseColWidth="10" defaultColWidth="11.44140625" defaultRowHeight="14.4" x14ac:dyDescent="0.3"/>
  <cols>
    <col min="1" max="1" width="11.44140625" style="7"/>
    <col min="2" max="2" width="3.109375" style="7" bestFit="1" customWidth="1"/>
    <col min="3" max="3" width="7.77734375" style="7" bestFit="1" customWidth="1"/>
    <col min="4" max="4" width="29.77734375" style="7" customWidth="1"/>
    <col min="5" max="5" width="17.5546875" style="7" bestFit="1" customWidth="1"/>
    <col min="6" max="6" width="18.88671875" style="7" bestFit="1" customWidth="1"/>
    <col min="7" max="11" width="15" style="7" bestFit="1" customWidth="1"/>
    <col min="12" max="12" width="20.6640625" style="7" bestFit="1" customWidth="1"/>
    <col min="13" max="13" width="33.44140625" style="7" bestFit="1" customWidth="1"/>
    <col min="14" max="15" width="16.44140625" style="7" customWidth="1"/>
    <col min="16" max="16" width="20.6640625" style="7" bestFit="1" customWidth="1"/>
    <col min="17" max="17" width="33.44140625" style="7" bestFit="1" customWidth="1"/>
    <col min="18" max="16384" width="11.44140625" style="7"/>
  </cols>
  <sheetData>
    <row r="1" spans="1:13" x14ac:dyDescent="0.3">
      <c r="A1" s="28" t="s">
        <v>51</v>
      </c>
      <c r="B1" s="29" t="s">
        <v>30</v>
      </c>
      <c r="C1" s="29" t="s">
        <v>48</v>
      </c>
      <c r="D1" s="30" t="s">
        <v>38</v>
      </c>
      <c r="E1" s="29" t="s">
        <v>49</v>
      </c>
      <c r="F1" s="29" t="s">
        <v>50</v>
      </c>
      <c r="G1" s="29" t="s">
        <v>31</v>
      </c>
      <c r="H1" s="29" t="s">
        <v>33</v>
      </c>
      <c r="I1" s="29" t="s">
        <v>32</v>
      </c>
      <c r="J1" s="29" t="s">
        <v>34</v>
      </c>
      <c r="K1" s="29" t="s">
        <v>35</v>
      </c>
      <c r="L1" s="29" t="s">
        <v>36</v>
      </c>
      <c r="M1" s="31" t="s">
        <v>37</v>
      </c>
    </row>
    <row r="2" spans="1:13" x14ac:dyDescent="0.3">
      <c r="A2" s="10">
        <v>1</v>
      </c>
      <c r="B2" s="10">
        <v>1</v>
      </c>
      <c r="C2" s="10">
        <v>1</v>
      </c>
      <c r="D2" s="9" t="s">
        <v>15</v>
      </c>
      <c r="E2" s="11">
        <v>52.231931000000003</v>
      </c>
      <c r="F2" s="11">
        <v>9.8425229999999999</v>
      </c>
      <c r="G2" s="12">
        <f>Tabelle2!$B$2/Tabelle2!$B$15</f>
        <v>1024.2207221964727</v>
      </c>
      <c r="H2" s="12">
        <f>Tabelle2!$C$2/Tabelle2!$B$15</f>
        <v>34.231426655171184</v>
      </c>
      <c r="I2" s="12">
        <f>Tabelle2!$D$2/Tabelle2!$B$15</f>
        <v>15.630574838427362</v>
      </c>
      <c r="J2" s="12">
        <f>Tabelle2!$E$2/Tabelle2!$B$15</f>
        <v>9.0124777183600724</v>
      </c>
      <c r="K2" s="12">
        <f>Tabelle2!$F$2/Tabelle2!$B$15</f>
        <v>0.93806193806193638</v>
      </c>
      <c r="L2" s="12">
        <f>Tabelle2!$B$11/Tabelle2!$B$20</f>
        <v>135.12891986062718</v>
      </c>
      <c r="M2" s="37">
        <f t="shared" ref="M2:M32" si="0">L2/10</f>
        <v>13.512891986062717</v>
      </c>
    </row>
    <row r="3" spans="1:13" x14ac:dyDescent="0.3">
      <c r="A3" s="17">
        <v>1</v>
      </c>
      <c r="B3" s="17">
        <v>2</v>
      </c>
      <c r="C3" s="17">
        <v>6</v>
      </c>
      <c r="D3" s="18" t="s">
        <v>10</v>
      </c>
      <c r="E3" s="19">
        <v>52.235250999999998</v>
      </c>
      <c r="F3" s="19">
        <v>9.8514859999999995</v>
      </c>
      <c r="G3" s="12">
        <f>Tabelle2!$B$2/Tabelle2!$B$15</f>
        <v>1024.2207221964727</v>
      </c>
      <c r="H3" s="12">
        <f>Tabelle2!$C$2/11</f>
        <v>34.231426655171184</v>
      </c>
      <c r="I3" s="12">
        <f>Tabelle2!$D$2/Tabelle2!$B$15</f>
        <v>15.630574838427362</v>
      </c>
      <c r="J3" s="12">
        <f>Tabelle2!$E$2/Tabelle2!$B$15</f>
        <v>9.0124777183600724</v>
      </c>
      <c r="K3" s="12">
        <f>Tabelle2!$F$2/Tabelle2!$B$15</f>
        <v>0.93806193806193638</v>
      </c>
      <c r="L3" s="12">
        <f>Tabelle2!$B$11/Tabelle2!$B$20</f>
        <v>135.12891986062718</v>
      </c>
      <c r="M3" s="37">
        <f t="shared" si="0"/>
        <v>13.512891986062717</v>
      </c>
    </row>
    <row r="4" spans="1:13" x14ac:dyDescent="0.3">
      <c r="A4" s="10">
        <v>1</v>
      </c>
      <c r="B4" s="10">
        <v>3</v>
      </c>
      <c r="C4" s="10">
        <v>7</v>
      </c>
      <c r="D4" s="9" t="s">
        <v>9</v>
      </c>
      <c r="E4" s="11">
        <v>52.241292999999999</v>
      </c>
      <c r="F4" s="11">
        <v>9.855912</v>
      </c>
      <c r="G4" s="12">
        <f>Tabelle2!$B$2/Tabelle2!$B$15</f>
        <v>1024.2207221964727</v>
      </c>
      <c r="H4" s="12">
        <f>Tabelle2!$C$2/11</f>
        <v>34.231426655171184</v>
      </c>
      <c r="I4" s="12">
        <f>Tabelle2!$D$2/Tabelle2!$B$15</f>
        <v>15.630574838427362</v>
      </c>
      <c r="J4" s="12">
        <f>Tabelle2!$E$2/Tabelle2!$B$15</f>
        <v>9.0124777183600724</v>
      </c>
      <c r="K4" s="12">
        <f>Tabelle2!$F$2/Tabelle2!$B$15</f>
        <v>0.93806193806193638</v>
      </c>
      <c r="L4" s="12">
        <f>Tabelle2!$B$11/Tabelle2!$B$20</f>
        <v>135.12891986062718</v>
      </c>
      <c r="M4" s="37">
        <f t="shared" si="0"/>
        <v>13.512891986062717</v>
      </c>
    </row>
    <row r="5" spans="1:13" x14ac:dyDescent="0.3">
      <c r="A5" s="17">
        <v>1</v>
      </c>
      <c r="B5" s="17">
        <v>4</v>
      </c>
      <c r="C5" s="17">
        <v>8</v>
      </c>
      <c r="D5" s="18" t="s">
        <v>8</v>
      </c>
      <c r="E5" s="19">
        <v>52.232954999999997</v>
      </c>
      <c r="F5" s="19">
        <v>9.8472460000000002</v>
      </c>
      <c r="G5" s="12">
        <f>Tabelle2!$B$2/Tabelle2!$B$15</f>
        <v>1024.2207221964727</v>
      </c>
      <c r="H5" s="12">
        <f>Tabelle2!$C$2/11</f>
        <v>34.231426655171184</v>
      </c>
      <c r="I5" s="12">
        <f>Tabelle2!$D$2/Tabelle2!$B$15</f>
        <v>15.630574838427362</v>
      </c>
      <c r="J5" s="12">
        <f>Tabelle2!$E$2/Tabelle2!$B$15</f>
        <v>9.0124777183600724</v>
      </c>
      <c r="K5" s="12">
        <f>Tabelle2!$F$2/Tabelle2!$B$15</f>
        <v>0.93806193806193638</v>
      </c>
      <c r="L5" s="12">
        <f>Tabelle2!$B$11/Tabelle2!$B$20</f>
        <v>135.12891986062718</v>
      </c>
      <c r="M5" s="37">
        <f t="shared" si="0"/>
        <v>13.512891986062717</v>
      </c>
    </row>
    <row r="6" spans="1:13" x14ac:dyDescent="0.3">
      <c r="A6" s="10">
        <v>1</v>
      </c>
      <c r="B6" s="10">
        <v>5</v>
      </c>
      <c r="C6" s="10">
        <v>9</v>
      </c>
      <c r="D6" s="9" t="s">
        <v>16</v>
      </c>
      <c r="E6" s="11">
        <v>52.244570000000003</v>
      </c>
      <c r="F6" s="11">
        <v>9.8637599999999992</v>
      </c>
      <c r="G6" s="12">
        <f>Tabelle2!$B$2/Tabelle2!$B$15</f>
        <v>1024.2207221964727</v>
      </c>
      <c r="H6" s="12">
        <f>Tabelle2!$C$2/11</f>
        <v>34.231426655171184</v>
      </c>
      <c r="I6" s="12">
        <f>Tabelle2!$D$2/Tabelle2!$B$15</f>
        <v>15.630574838427362</v>
      </c>
      <c r="J6" s="12">
        <f>Tabelle2!$E$2/Tabelle2!$B$15</f>
        <v>9.0124777183600724</v>
      </c>
      <c r="K6" s="12">
        <f>Tabelle2!$F$2/Tabelle2!$B$15</f>
        <v>0.93806193806193638</v>
      </c>
      <c r="L6" s="12">
        <f>Tabelle2!$B$11/Tabelle2!$B$20</f>
        <v>135.12891986062718</v>
      </c>
      <c r="M6" s="37">
        <f t="shared" si="0"/>
        <v>13.512891986062717</v>
      </c>
    </row>
    <row r="7" spans="1:13" x14ac:dyDescent="0.3">
      <c r="A7" s="17">
        <v>1</v>
      </c>
      <c r="B7" s="10">
        <v>6</v>
      </c>
      <c r="C7" s="10">
        <v>10</v>
      </c>
      <c r="D7" s="18" t="s">
        <v>21</v>
      </c>
      <c r="E7" s="19">
        <v>52.225369999999998</v>
      </c>
      <c r="F7" s="19">
        <v>9.8467300000000009</v>
      </c>
      <c r="G7" s="12">
        <f>Tabelle2!$B$2/Tabelle2!$B$15</f>
        <v>1024.2207221964727</v>
      </c>
      <c r="H7" s="12">
        <f>Tabelle2!$C$2/11</f>
        <v>34.231426655171184</v>
      </c>
      <c r="I7" s="12">
        <f>Tabelle2!$D$2/Tabelle2!$B$15</f>
        <v>15.630574838427362</v>
      </c>
      <c r="J7" s="12">
        <f>Tabelle2!$E$2/Tabelle2!$B$15</f>
        <v>9.0124777183600724</v>
      </c>
      <c r="K7" s="12">
        <f>Tabelle2!$F$2/Tabelle2!$B$15</f>
        <v>0.93806193806193638</v>
      </c>
      <c r="L7" s="12">
        <f>Tabelle2!$B$11/Tabelle2!$B$20</f>
        <v>135.12891986062718</v>
      </c>
      <c r="M7" s="37">
        <f t="shared" si="0"/>
        <v>13.512891986062717</v>
      </c>
    </row>
    <row r="8" spans="1:13" x14ac:dyDescent="0.3">
      <c r="A8" s="10">
        <v>1</v>
      </c>
      <c r="B8" s="17">
        <v>7</v>
      </c>
      <c r="C8" s="17">
        <v>11</v>
      </c>
      <c r="D8" s="9" t="s">
        <v>17</v>
      </c>
      <c r="E8" s="11">
        <v>52.237050000000004</v>
      </c>
      <c r="F8" s="11">
        <v>9.8739100000000004</v>
      </c>
      <c r="G8" s="12">
        <f>Tabelle2!$B$2/Tabelle2!$B$15</f>
        <v>1024.2207221964727</v>
      </c>
      <c r="H8" s="12">
        <f>Tabelle2!$C$2/11</f>
        <v>34.231426655171184</v>
      </c>
      <c r="I8" s="12">
        <f>Tabelle2!$D$2/Tabelle2!$B$15</f>
        <v>15.630574838427362</v>
      </c>
      <c r="J8" s="12">
        <f>Tabelle2!$E$2/Tabelle2!$B$15</f>
        <v>9.0124777183600724</v>
      </c>
      <c r="K8" s="12">
        <f>Tabelle2!$F$2/Tabelle2!$B$15</f>
        <v>0.93806193806193638</v>
      </c>
      <c r="L8" s="12">
        <f>Tabelle2!$B$11/Tabelle2!$B$20</f>
        <v>135.12891986062718</v>
      </c>
      <c r="M8" s="37">
        <f t="shared" si="0"/>
        <v>13.512891986062717</v>
      </c>
    </row>
    <row r="9" spans="1:13" x14ac:dyDescent="0.3">
      <c r="A9" s="17">
        <v>1</v>
      </c>
      <c r="B9" s="10">
        <v>8</v>
      </c>
      <c r="C9" s="10">
        <v>12</v>
      </c>
      <c r="D9" s="18" t="s">
        <v>18</v>
      </c>
      <c r="E9" s="19">
        <v>52.243842999999998</v>
      </c>
      <c r="F9" s="19">
        <v>9.8777869999999997</v>
      </c>
      <c r="G9" s="12">
        <f>Tabelle2!$B$2/Tabelle2!$B$15</f>
        <v>1024.2207221964727</v>
      </c>
      <c r="H9" s="12">
        <f>Tabelle2!$C$2/11</f>
        <v>34.231426655171184</v>
      </c>
      <c r="I9" s="12">
        <f>Tabelle2!$D$2/Tabelle2!$B$15</f>
        <v>15.630574838427362</v>
      </c>
      <c r="J9" s="12">
        <f>Tabelle2!$E$2/Tabelle2!$B$15</f>
        <v>9.0124777183600724</v>
      </c>
      <c r="K9" s="12">
        <f>Tabelle2!$F$2/Tabelle2!$B$15</f>
        <v>0.93806193806193638</v>
      </c>
      <c r="L9" s="12">
        <f>Tabelle2!$B$11/Tabelle2!$B$20</f>
        <v>135.12891986062718</v>
      </c>
      <c r="M9" s="37">
        <f t="shared" si="0"/>
        <v>13.512891986062717</v>
      </c>
    </row>
    <row r="10" spans="1:13" x14ac:dyDescent="0.3">
      <c r="A10" s="10">
        <v>1</v>
      </c>
      <c r="B10" s="17">
        <v>9</v>
      </c>
      <c r="C10" s="17">
        <v>13</v>
      </c>
      <c r="D10" s="9" t="s">
        <v>19</v>
      </c>
      <c r="E10" s="11">
        <v>52.241819999999997</v>
      </c>
      <c r="F10" s="11">
        <v>9.8723460000000003</v>
      </c>
      <c r="G10" s="12">
        <f>Tabelle2!$B$2/Tabelle2!$B$15</f>
        <v>1024.2207221964727</v>
      </c>
      <c r="H10" s="12">
        <f>Tabelle2!$C$2/11</f>
        <v>34.231426655171184</v>
      </c>
      <c r="I10" s="12">
        <f>Tabelle2!$D$2/Tabelle2!$B$15</f>
        <v>15.630574838427362</v>
      </c>
      <c r="J10" s="12">
        <f>Tabelle2!$E$2/Tabelle2!$B$15</f>
        <v>9.0124777183600724</v>
      </c>
      <c r="K10" s="12">
        <f>Tabelle2!$F$2/Tabelle2!$B$15</f>
        <v>0.93806193806193638</v>
      </c>
      <c r="L10" s="12">
        <f>Tabelle2!$B$11/Tabelle2!$B$20</f>
        <v>135.12891986062718</v>
      </c>
      <c r="M10" s="37">
        <f t="shared" si="0"/>
        <v>13.512891986062717</v>
      </c>
    </row>
    <row r="11" spans="1:13" x14ac:dyDescent="0.3">
      <c r="A11" s="17">
        <v>1</v>
      </c>
      <c r="B11" s="10">
        <v>10</v>
      </c>
      <c r="C11" s="10">
        <v>14</v>
      </c>
      <c r="D11" s="18" t="s">
        <v>20</v>
      </c>
      <c r="E11" s="19">
        <v>52.232320000000001</v>
      </c>
      <c r="F11" s="19">
        <v>9.8387100000000007</v>
      </c>
      <c r="G11" s="12">
        <f>Tabelle2!$B$2/Tabelle2!$B$15</f>
        <v>1024.2207221964727</v>
      </c>
      <c r="H11" s="12">
        <f>Tabelle2!$C$2/11</f>
        <v>34.231426655171184</v>
      </c>
      <c r="I11" s="12">
        <f>Tabelle2!$D$2/Tabelle2!$B$15</f>
        <v>15.630574838427362</v>
      </c>
      <c r="J11" s="12">
        <f>Tabelle2!$E$2/Tabelle2!$B$15</f>
        <v>9.0124777183600724</v>
      </c>
      <c r="K11" s="12">
        <f>Tabelle2!$F$2/Tabelle2!$B$15</f>
        <v>0.93806193806193638</v>
      </c>
      <c r="L11" s="12">
        <f>Tabelle2!$B$11/Tabelle2!$B$20</f>
        <v>135.12891986062718</v>
      </c>
      <c r="M11" s="37">
        <f t="shared" si="0"/>
        <v>13.512891986062717</v>
      </c>
    </row>
    <row r="12" spans="1:13" ht="15" thickBot="1" x14ac:dyDescent="0.35">
      <c r="A12" s="20">
        <v>1</v>
      </c>
      <c r="B12" s="13">
        <v>11</v>
      </c>
      <c r="C12" s="13">
        <v>15</v>
      </c>
      <c r="D12" s="21" t="s">
        <v>39</v>
      </c>
      <c r="E12" s="22">
        <v>52.233784</v>
      </c>
      <c r="F12" s="22">
        <v>9.8633690000000005</v>
      </c>
      <c r="G12" s="16">
        <f>Tabelle2!$B$2/Tabelle2!$B$15</f>
        <v>1024.2207221964727</v>
      </c>
      <c r="H12" s="16">
        <f>Tabelle2!$C$2/11</f>
        <v>34.231426655171184</v>
      </c>
      <c r="I12" s="16">
        <f>Tabelle2!$D$2/Tabelle2!$B$15</f>
        <v>15.630574838427362</v>
      </c>
      <c r="J12" s="16">
        <f>Tabelle2!$E$2/Tabelle2!$B$15</f>
        <v>9.0124777183600724</v>
      </c>
      <c r="K12" s="16">
        <f>Tabelle2!$F$2/Tabelle2!$B$15</f>
        <v>0.93806193806193638</v>
      </c>
      <c r="L12" s="16">
        <f>Tabelle2!$B$11/Tabelle2!$B$20</f>
        <v>135.12891986062718</v>
      </c>
      <c r="M12" s="39">
        <f t="shared" si="0"/>
        <v>13.512891986062717</v>
      </c>
    </row>
    <row r="13" spans="1:13" x14ac:dyDescent="0.3">
      <c r="A13" s="32">
        <v>2</v>
      </c>
      <c r="B13" s="24">
        <v>12</v>
      </c>
      <c r="C13" s="24">
        <v>2</v>
      </c>
      <c r="D13" s="33" t="s">
        <v>6</v>
      </c>
      <c r="E13" s="34">
        <v>52.243107000000002</v>
      </c>
      <c r="F13" s="34">
        <v>9.8972750000000005</v>
      </c>
      <c r="G13" s="35">
        <f>Tabelle2!$B$3/Tabelle2!$B$16</f>
        <v>109.52159441421026</v>
      </c>
      <c r="H13" s="35">
        <f>Tabelle2!$C$3/Tabelle2!$B$16</f>
        <v>14.427174446856901</v>
      </c>
      <c r="I13" s="35">
        <f>Tabelle2!$D$3/Tabelle2!$B$16</f>
        <v>2.7543706293706252</v>
      </c>
      <c r="J13" s="35">
        <f>Tabelle2!$E$3/Tabelle2!$B$16</f>
        <v>0</v>
      </c>
      <c r="K13" s="35">
        <f>Tabelle2!$F$3/Tabelle2!$B$16</f>
        <v>0</v>
      </c>
      <c r="L13" s="35">
        <f>Tabelle2!$B$11/Tabelle2!$B$20</f>
        <v>135.12891986062718</v>
      </c>
      <c r="M13" s="38">
        <f t="shared" si="0"/>
        <v>13.512891986062717</v>
      </c>
    </row>
    <row r="14" spans="1:13" x14ac:dyDescent="0.3">
      <c r="A14" s="17">
        <v>2</v>
      </c>
      <c r="B14" s="10">
        <v>13</v>
      </c>
      <c r="C14" s="10">
        <v>16</v>
      </c>
      <c r="D14" s="18" t="s">
        <v>7</v>
      </c>
      <c r="E14" s="19">
        <v>52.254260000000002</v>
      </c>
      <c r="F14" s="19">
        <v>9.9094800000000003</v>
      </c>
      <c r="G14" s="35">
        <f>Tabelle2!$B$3/Tabelle2!$B$16</f>
        <v>109.52159441421026</v>
      </c>
      <c r="H14" s="35">
        <f>Tabelle2!$C$3/Tabelle2!$B$16</f>
        <v>14.427174446856901</v>
      </c>
      <c r="I14" s="35">
        <f>Tabelle2!$D$3/Tabelle2!$B$16</f>
        <v>2.7543706293706252</v>
      </c>
      <c r="J14" s="35">
        <f>Tabelle2!$E$3/Tabelle2!$B$16</f>
        <v>0</v>
      </c>
      <c r="K14" s="35">
        <f>Tabelle2!$F$3/Tabelle2!$B$16</f>
        <v>0</v>
      </c>
      <c r="L14" s="12">
        <f>Tabelle2!$B$11/Tabelle2!$B$20</f>
        <v>135.12891986062718</v>
      </c>
      <c r="M14" s="37">
        <f t="shared" si="0"/>
        <v>13.512891986062717</v>
      </c>
    </row>
    <row r="15" spans="1:13" x14ac:dyDescent="0.3">
      <c r="A15" s="10">
        <v>2</v>
      </c>
      <c r="B15" s="17">
        <v>14</v>
      </c>
      <c r="C15" s="17">
        <v>17</v>
      </c>
      <c r="D15" s="9" t="s">
        <v>27</v>
      </c>
      <c r="E15" s="11">
        <v>52.246899999999997</v>
      </c>
      <c r="F15" s="11">
        <v>9.9049099999999992</v>
      </c>
      <c r="G15" s="35">
        <f>Tabelle2!$B$3/Tabelle2!$B$16</f>
        <v>109.52159441421026</v>
      </c>
      <c r="H15" s="35">
        <f>Tabelle2!$C$3/Tabelle2!$B$16</f>
        <v>14.427174446856901</v>
      </c>
      <c r="I15" s="35">
        <f>Tabelle2!$D$3/Tabelle2!$B$16</f>
        <v>2.7543706293706252</v>
      </c>
      <c r="J15" s="35">
        <f>Tabelle2!$E$3/Tabelle2!$B$16</f>
        <v>0</v>
      </c>
      <c r="K15" s="35">
        <f>Tabelle2!$F$3/Tabelle2!$B$16</f>
        <v>0</v>
      </c>
      <c r="L15" s="12">
        <f>Tabelle2!$B$11/Tabelle2!$B$20</f>
        <v>135.12891986062718</v>
      </c>
      <c r="M15" s="37">
        <f t="shared" si="0"/>
        <v>13.512891986062717</v>
      </c>
    </row>
    <row r="16" spans="1:13" ht="15" thickBot="1" x14ac:dyDescent="0.35">
      <c r="A16" s="13">
        <v>2</v>
      </c>
      <c r="B16" s="13">
        <v>15</v>
      </c>
      <c r="C16" s="13">
        <v>18</v>
      </c>
      <c r="D16" s="14" t="s">
        <v>40</v>
      </c>
      <c r="E16" s="15">
        <v>52.240037000000001</v>
      </c>
      <c r="F16" s="15">
        <v>9.8827940000000005</v>
      </c>
      <c r="G16" s="16">
        <f>Tabelle2!$B$3/Tabelle2!$B$16</f>
        <v>109.52159441421026</v>
      </c>
      <c r="H16" s="16">
        <f>Tabelle2!$C$3/Tabelle2!$B$16</f>
        <v>14.427174446856901</v>
      </c>
      <c r="I16" s="16">
        <f>Tabelle2!$D$3/Tabelle2!$B$16</f>
        <v>2.7543706293706252</v>
      </c>
      <c r="J16" s="16">
        <f>Tabelle2!$E$3/Tabelle2!$B$16</f>
        <v>0</v>
      </c>
      <c r="K16" s="16">
        <f>Tabelle2!$F$3/Tabelle2!$B$16</f>
        <v>0</v>
      </c>
      <c r="L16" s="16">
        <f>Tabelle2!$B$11/Tabelle2!$B$20</f>
        <v>135.12891986062718</v>
      </c>
      <c r="M16" s="39">
        <f t="shared" si="0"/>
        <v>13.512891986062717</v>
      </c>
    </row>
    <row r="17" spans="1:16" x14ac:dyDescent="0.3">
      <c r="A17" s="24">
        <v>3</v>
      </c>
      <c r="B17" s="32">
        <v>16</v>
      </c>
      <c r="C17" s="32">
        <v>3</v>
      </c>
      <c r="D17" s="25" t="s">
        <v>24</v>
      </c>
      <c r="E17" s="26">
        <v>52.259990000000002</v>
      </c>
      <c r="F17" s="26">
        <v>9.8497199999999996</v>
      </c>
      <c r="G17" s="27">
        <f>Tabelle2!$B$4/Tabelle2!$B$17</f>
        <v>42.488741908246553</v>
      </c>
      <c r="H17" s="27">
        <f>Tabelle2!$C$4/Tabelle2!$B$17</f>
        <v>5.5087412587412503</v>
      </c>
      <c r="I17" s="27">
        <f>Tabelle2!$D$4/Tabelle2!$B$17</f>
        <v>90.200482613828001</v>
      </c>
      <c r="J17" s="27">
        <f>Tabelle2!$E$4/Tabelle2!$B$17</f>
        <v>12.92444444444445</v>
      </c>
      <c r="K17" s="27">
        <f>Tabelle2!$F$4/Tabelle2!$B$17</f>
        <v>0</v>
      </c>
      <c r="L17" s="35">
        <f>Tabelle2!$B$11/Tabelle2!$B$20</f>
        <v>135.12891986062718</v>
      </c>
      <c r="M17" s="38">
        <f t="shared" si="0"/>
        <v>13.512891986062717</v>
      </c>
    </row>
    <row r="18" spans="1:16" ht="15" thickBot="1" x14ac:dyDescent="0.35">
      <c r="A18" s="13">
        <v>3</v>
      </c>
      <c r="B18" s="20">
        <v>17</v>
      </c>
      <c r="C18" s="20">
        <v>19</v>
      </c>
      <c r="D18" s="14" t="s">
        <v>28</v>
      </c>
      <c r="E18" s="15">
        <v>52.253300000000003</v>
      </c>
      <c r="F18" s="15">
        <v>9.8647399999999994</v>
      </c>
      <c r="G18" s="23">
        <f>Tabelle2!$B$4/Tabelle2!$B$17</f>
        <v>42.488741908246553</v>
      </c>
      <c r="H18" s="23">
        <f>Tabelle2!$C$4/Tabelle2!$B$17</f>
        <v>5.5087412587412503</v>
      </c>
      <c r="I18" s="23">
        <f>Tabelle2!$D$4/Tabelle2!$B$17</f>
        <v>90.200482613828001</v>
      </c>
      <c r="J18" s="23">
        <f>Tabelle2!$E$4/Tabelle2!$B$17</f>
        <v>12.92444444444445</v>
      </c>
      <c r="K18" s="23">
        <f>Tabelle2!$F$4/Tabelle2!$B$17</f>
        <v>0</v>
      </c>
      <c r="L18" s="16">
        <f>Tabelle2!$B$11/Tabelle2!$B$20</f>
        <v>135.12891986062718</v>
      </c>
      <c r="M18" s="39">
        <f t="shared" si="0"/>
        <v>13.512891986062717</v>
      </c>
    </row>
    <row r="19" spans="1:16" x14ac:dyDescent="0.3">
      <c r="A19" s="24">
        <v>4</v>
      </c>
      <c r="B19" s="32">
        <v>18</v>
      </c>
      <c r="C19" s="32">
        <v>4</v>
      </c>
      <c r="D19" s="25" t="s">
        <v>22</v>
      </c>
      <c r="E19" s="26">
        <v>52.247599999999998</v>
      </c>
      <c r="F19" s="26">
        <v>9.8338000000000001</v>
      </c>
      <c r="G19" s="27">
        <f>Tabelle2!$B$5/Tabelle2!$B$18</f>
        <v>31.254901960784299</v>
      </c>
      <c r="H19" s="27">
        <f>Tabelle2!$C$5/Tabelle2!$B$18</f>
        <v>0</v>
      </c>
      <c r="I19" s="27">
        <f>Tabelle2!$D$5/Tabelle2!$B$18</f>
        <v>10.269629629629634</v>
      </c>
      <c r="J19" s="27">
        <f>Tabelle2!$E$5/Tabelle2!$B$18</f>
        <v>46.444628312863671</v>
      </c>
      <c r="K19" s="27">
        <f>Tabelle2!$F$5/Tabelle2!$B$18</f>
        <v>3.7908496732025996</v>
      </c>
      <c r="L19" s="35">
        <f>Tabelle2!$B$11/Tabelle2!$B$20</f>
        <v>135.12891986062718</v>
      </c>
      <c r="M19" s="38">
        <f t="shared" si="0"/>
        <v>13.512891986062717</v>
      </c>
    </row>
    <row r="20" spans="1:16" x14ac:dyDescent="0.3">
      <c r="A20" s="10">
        <v>4</v>
      </c>
      <c r="B20" s="17">
        <v>19</v>
      </c>
      <c r="C20" s="17">
        <v>20</v>
      </c>
      <c r="D20" s="9" t="s">
        <v>23</v>
      </c>
      <c r="E20" s="11">
        <v>52.244100000000003</v>
      </c>
      <c r="F20" s="11">
        <v>9.8246000000000002</v>
      </c>
      <c r="G20" s="27">
        <f>Tabelle2!$B$5/Tabelle2!$B$18</f>
        <v>31.254901960784299</v>
      </c>
      <c r="H20" s="27">
        <f>Tabelle2!$C$5/Tabelle2!$B$18</f>
        <v>0</v>
      </c>
      <c r="I20" s="27">
        <f>Tabelle2!$D$5/Tabelle2!$B$18</f>
        <v>10.269629629629634</v>
      </c>
      <c r="J20" s="27">
        <f>Tabelle2!$E$5/Tabelle2!$B$18</f>
        <v>46.444628312863671</v>
      </c>
      <c r="K20" s="27">
        <f>Tabelle2!$F$5/Tabelle2!$B$18</f>
        <v>3.7908496732025996</v>
      </c>
      <c r="L20" s="12">
        <f>Tabelle2!$B$11/Tabelle2!$B$20</f>
        <v>135.12891986062718</v>
      </c>
      <c r="M20" s="37">
        <f t="shared" si="0"/>
        <v>13.512891986062717</v>
      </c>
    </row>
    <row r="21" spans="1:16" ht="15" thickBot="1" x14ac:dyDescent="0.35">
      <c r="A21" s="20">
        <v>4</v>
      </c>
      <c r="B21" s="13">
        <v>20</v>
      </c>
      <c r="C21" s="13">
        <v>21</v>
      </c>
      <c r="D21" s="21" t="s">
        <v>25</v>
      </c>
      <c r="E21" s="22">
        <v>52.236730000000001</v>
      </c>
      <c r="F21" s="22">
        <v>9.8196700000000003</v>
      </c>
      <c r="G21" s="23">
        <f>Tabelle2!$B$5/Tabelle2!$B$18</f>
        <v>31.254901960784299</v>
      </c>
      <c r="H21" s="23">
        <f>Tabelle2!$C$5/Tabelle2!$B$18</f>
        <v>0</v>
      </c>
      <c r="I21" s="23">
        <f>Tabelle2!$D$5/Tabelle2!$B$18</f>
        <v>10.269629629629634</v>
      </c>
      <c r="J21" s="23">
        <f>Tabelle2!$E$5/Tabelle2!$B$18</f>
        <v>46.444628312863671</v>
      </c>
      <c r="K21" s="23">
        <f>Tabelle2!$F$5/Tabelle2!$B$18</f>
        <v>3.7908496732025996</v>
      </c>
      <c r="L21" s="16">
        <f>Tabelle2!$B$11/Tabelle2!$B$20</f>
        <v>135.12891986062718</v>
      </c>
      <c r="M21" s="39">
        <f t="shared" si="0"/>
        <v>13.512891986062717</v>
      </c>
    </row>
    <row r="22" spans="1:16" s="59" customFormat="1" ht="15" thickBot="1" x14ac:dyDescent="0.35">
      <c r="A22" s="54">
        <v>5</v>
      </c>
      <c r="B22" s="54">
        <v>21</v>
      </c>
      <c r="C22" s="54">
        <v>5</v>
      </c>
      <c r="D22" s="55" t="s">
        <v>26</v>
      </c>
      <c r="E22" s="56">
        <v>52.214120000000001</v>
      </c>
      <c r="F22" s="56">
        <v>9.8343699999999998</v>
      </c>
      <c r="G22" s="57">
        <f>Tabelle2!$B$6/Tabelle2!$B$19</f>
        <v>67.1661389458</v>
      </c>
      <c r="H22" s="57">
        <f>Tabelle2!C6/Tabelle2!$B$18</f>
        <v>0</v>
      </c>
      <c r="I22" s="57">
        <f>Tabelle2!D6/Tabelle2!$B$18</f>
        <v>0</v>
      </c>
      <c r="J22" s="57">
        <f>Tabelle2!E6/Tabelle2!$B$18</f>
        <v>7.1464052287581667</v>
      </c>
      <c r="K22" s="57">
        <f>Tabelle2!F6/Tabelle2!$B$18</f>
        <v>10.963247863247867</v>
      </c>
      <c r="L22" s="57">
        <f>Tabelle2!$B$11/Tabelle2!$B$20</f>
        <v>135.12891986062718</v>
      </c>
      <c r="M22" s="58">
        <f t="shared" si="0"/>
        <v>13.512891986062717</v>
      </c>
    </row>
    <row r="23" spans="1:16" ht="15" thickTop="1" x14ac:dyDescent="0.3">
      <c r="A23" s="10">
        <v>1</v>
      </c>
      <c r="B23" s="10">
        <v>22</v>
      </c>
      <c r="C23" s="10">
        <v>22</v>
      </c>
      <c r="D23" s="9" t="s">
        <v>15</v>
      </c>
      <c r="E23" s="60">
        <v>52.231931000000003</v>
      </c>
      <c r="F23" s="60">
        <v>9.8425229999999999</v>
      </c>
      <c r="G23" s="12">
        <f>[1]Tabelle2!$B$2/[1]Tabelle2!$B$15</f>
        <v>3755.4759813870664</v>
      </c>
      <c r="H23" s="12">
        <f>[1]Tabelle2!$C$2/[1]Tabelle2!$B$15</f>
        <v>125.515231068961</v>
      </c>
      <c r="I23" s="12">
        <f>[1]Tabelle2!$D$2/[1]Tabelle2!$B$15</f>
        <v>57.312107740900331</v>
      </c>
      <c r="J23" s="12">
        <f>[1]Tabelle2!$E$2/[1]Tabelle2!$B$15</f>
        <v>33.045751633986931</v>
      </c>
      <c r="K23" s="12">
        <f>[1]Tabelle2!$F$2/[1]Tabelle2!$B$15</f>
        <v>3.4395604395604331</v>
      </c>
      <c r="L23" s="12">
        <f>[1]Tabelle2!$B$11/[1]Tabelle2!$B$20</f>
        <v>283.77073170731705</v>
      </c>
      <c r="M23" s="37">
        <f t="shared" si="0"/>
        <v>28.377073170731705</v>
      </c>
    </row>
    <row r="24" spans="1:16" x14ac:dyDescent="0.3">
      <c r="A24" s="17">
        <v>1</v>
      </c>
      <c r="B24" s="17">
        <v>23</v>
      </c>
      <c r="C24" s="17">
        <v>23</v>
      </c>
      <c r="D24" s="18" t="s">
        <v>10</v>
      </c>
      <c r="E24" s="61">
        <v>52.235250999999998</v>
      </c>
      <c r="F24" s="61">
        <v>9.8514859999999995</v>
      </c>
      <c r="G24" s="12">
        <f>[1]Tabelle2!$B$2/[1]Tabelle2!$B$15</f>
        <v>3755.4759813870664</v>
      </c>
      <c r="H24" s="12">
        <f>[1]Tabelle2!$C$2/[1]Tabelle2!$B$15</f>
        <v>125.515231068961</v>
      </c>
      <c r="I24" s="12">
        <f>[1]Tabelle2!$D$2/[1]Tabelle2!$B$15</f>
        <v>57.312107740900331</v>
      </c>
      <c r="J24" s="12">
        <f>[1]Tabelle2!$E$2/[1]Tabelle2!$B$15</f>
        <v>33.045751633986931</v>
      </c>
      <c r="K24" s="12">
        <f>[1]Tabelle2!$F$2/[1]Tabelle2!$B$15</f>
        <v>3.4395604395604331</v>
      </c>
      <c r="L24" s="12">
        <f>[1]Tabelle2!$B$11/[1]Tabelle2!$B$20</f>
        <v>283.77073170731705</v>
      </c>
      <c r="M24" s="37">
        <f t="shared" si="0"/>
        <v>28.377073170731705</v>
      </c>
    </row>
    <row r="25" spans="1:16" x14ac:dyDescent="0.3">
      <c r="A25" s="17">
        <v>1</v>
      </c>
      <c r="B25" s="10">
        <v>24</v>
      </c>
      <c r="C25" s="10">
        <v>24</v>
      </c>
      <c r="D25" s="18" t="s">
        <v>18</v>
      </c>
      <c r="E25" s="61">
        <v>52.243842999999998</v>
      </c>
      <c r="F25" s="61">
        <v>9.8777869999999997</v>
      </c>
      <c r="G25" s="12">
        <f>[1]Tabelle2!$B$2/[1]Tabelle2!$B$15</f>
        <v>3755.4759813870664</v>
      </c>
      <c r="H25" s="12">
        <f>[1]Tabelle2!$C$2/[1]Tabelle2!$B$15</f>
        <v>125.515231068961</v>
      </c>
      <c r="I25" s="12">
        <f>[1]Tabelle2!$D$2/[1]Tabelle2!$B$15</f>
        <v>57.312107740900331</v>
      </c>
      <c r="J25" s="12">
        <f>[1]Tabelle2!$E$2/[1]Tabelle2!$B$15</f>
        <v>33.045751633986931</v>
      </c>
      <c r="K25" s="12">
        <f>[1]Tabelle2!$F$2/[1]Tabelle2!$B$15</f>
        <v>3.4395604395604331</v>
      </c>
      <c r="L25" s="12">
        <f>[1]Tabelle2!$B$11/[1]Tabelle2!$B$20</f>
        <v>283.77073170731705</v>
      </c>
      <c r="M25" s="37">
        <f t="shared" si="0"/>
        <v>28.377073170731705</v>
      </c>
    </row>
    <row r="26" spans="1:16" x14ac:dyDescent="0.3">
      <c r="A26" s="32">
        <v>2</v>
      </c>
      <c r="B26" s="24">
        <v>25</v>
      </c>
      <c r="C26" s="24">
        <v>25</v>
      </c>
      <c r="D26" s="33" t="s">
        <v>6</v>
      </c>
      <c r="E26" s="52">
        <v>52.243107000000002</v>
      </c>
      <c r="F26" s="52">
        <v>9.8972750000000005</v>
      </c>
      <c r="G26" s="35">
        <f>[1]Tabelle2!$B$3/[1]Tabelle2!$B$16</f>
        <v>219.04318882842051</v>
      </c>
      <c r="H26" s="35">
        <f>[1]Tabelle2!$C$3/[1]Tabelle2!$B$16</f>
        <v>28.854348893713802</v>
      </c>
      <c r="I26" s="35">
        <f>[1]Tabelle2!$D$3/[1]Tabelle2!$B$16</f>
        <v>5.5087412587412503</v>
      </c>
      <c r="J26" s="35">
        <f>[1]Tabelle2!$E$3/[1]Tabelle2!$B$16</f>
        <v>0</v>
      </c>
      <c r="K26" s="35">
        <f>[1]Tabelle2!$F$3/[1]Tabelle2!$B$16</f>
        <v>0</v>
      </c>
      <c r="L26" s="12">
        <f>[1]Tabelle2!$B$11/[1]Tabelle2!$B$20</f>
        <v>283.77073170731705</v>
      </c>
      <c r="M26" s="38">
        <f t="shared" si="0"/>
        <v>28.377073170731705</v>
      </c>
    </row>
    <row r="27" spans="1:16" x14ac:dyDescent="0.3">
      <c r="A27" s="17">
        <v>2</v>
      </c>
      <c r="B27" s="10">
        <v>26</v>
      </c>
      <c r="C27" s="10">
        <v>26</v>
      </c>
      <c r="D27" s="18" t="s">
        <v>7</v>
      </c>
      <c r="E27" s="61">
        <v>52.254260000000002</v>
      </c>
      <c r="F27" s="61">
        <v>9.9094800000000003</v>
      </c>
      <c r="G27" s="35">
        <f>[1]Tabelle2!$B$3/[1]Tabelle2!$B$16</f>
        <v>219.04318882842051</v>
      </c>
      <c r="H27" s="35">
        <f>[1]Tabelle2!$C$3/[1]Tabelle2!$B$16</f>
        <v>28.854348893713802</v>
      </c>
      <c r="I27" s="35">
        <f>[1]Tabelle2!$D$3/[1]Tabelle2!$B$16</f>
        <v>5.5087412587412503</v>
      </c>
      <c r="J27" s="35">
        <f>Tabelle2!$E$3/Tabelle2!$B$16</f>
        <v>0</v>
      </c>
      <c r="K27" s="35">
        <f>Tabelle2!$F$3/Tabelle2!$B$16</f>
        <v>0</v>
      </c>
      <c r="L27" s="12">
        <f>[1]Tabelle2!$B$11/[1]Tabelle2!$B$20</f>
        <v>283.77073170731705</v>
      </c>
      <c r="M27" s="37">
        <f t="shared" si="0"/>
        <v>28.377073170731705</v>
      </c>
    </row>
    <row r="28" spans="1:16" x14ac:dyDescent="0.3">
      <c r="A28" s="24">
        <v>3</v>
      </c>
      <c r="B28" s="32">
        <v>27</v>
      </c>
      <c r="C28" s="32">
        <v>27</v>
      </c>
      <c r="D28" s="25" t="s">
        <v>24</v>
      </c>
      <c r="E28" s="53">
        <v>52.259990000000002</v>
      </c>
      <c r="F28" s="53">
        <v>9.8497199999999996</v>
      </c>
      <c r="G28" s="27">
        <f>[1]Tabelle2!$B$4/[1]Tabelle2!$B$17</f>
        <v>42.488741908246553</v>
      </c>
      <c r="H28" s="27">
        <f>[1]Tabelle2!$C$4/[1]Tabelle2!$B$17</f>
        <v>5.5087412587412503</v>
      </c>
      <c r="I28" s="27">
        <f>[1]Tabelle2!$D$4/[1]Tabelle2!$B$17</f>
        <v>90.200482613828001</v>
      </c>
      <c r="J28" s="27">
        <f>[1]Tabelle2!$E$4/[1]Tabelle2!$B$17</f>
        <v>12.92444444444445</v>
      </c>
      <c r="K28" s="27">
        <f>[1]Tabelle2!$F$4/[1]Tabelle2!$B$17</f>
        <v>0</v>
      </c>
      <c r="L28" s="12">
        <f>[1]Tabelle2!$B$11/[1]Tabelle2!$B$20</f>
        <v>283.77073170731705</v>
      </c>
      <c r="M28" s="38">
        <f t="shared" si="0"/>
        <v>28.377073170731705</v>
      </c>
    </row>
    <row r="29" spans="1:16" ht="15" thickBot="1" x14ac:dyDescent="0.35">
      <c r="A29" s="13">
        <v>3</v>
      </c>
      <c r="B29" s="20">
        <v>28</v>
      </c>
      <c r="C29" s="20">
        <v>28</v>
      </c>
      <c r="D29" s="14" t="s">
        <v>28</v>
      </c>
      <c r="E29" s="62">
        <v>52.253300000000003</v>
      </c>
      <c r="F29" s="62">
        <v>9.8647399999999994</v>
      </c>
      <c r="G29" s="23">
        <f>[1]Tabelle2!$B$4/[1]Tabelle2!$B$17</f>
        <v>42.488741908246553</v>
      </c>
      <c r="H29" s="23">
        <f>[1]Tabelle2!$C$4/[1]Tabelle2!$B$17</f>
        <v>5.5087412587412503</v>
      </c>
      <c r="I29" s="23">
        <f>[1]Tabelle2!$D$4/[1]Tabelle2!$B$17</f>
        <v>90.200482613828001</v>
      </c>
      <c r="J29" s="23">
        <f>[1]Tabelle2!$E$4/[1]Tabelle2!$B$17</f>
        <v>12.92444444444445</v>
      </c>
      <c r="K29" s="23">
        <f>Tabelle2!$F$4/Tabelle2!$B$17</f>
        <v>0</v>
      </c>
      <c r="L29" s="12">
        <f>[1]Tabelle2!$B$11/[1]Tabelle2!$B$20</f>
        <v>283.77073170731705</v>
      </c>
      <c r="M29" s="39">
        <f t="shared" si="0"/>
        <v>28.377073170731705</v>
      </c>
    </row>
    <row r="30" spans="1:16" x14ac:dyDescent="0.3">
      <c r="A30" s="24">
        <v>4</v>
      </c>
      <c r="B30" s="32">
        <v>29</v>
      </c>
      <c r="C30" s="32">
        <v>29</v>
      </c>
      <c r="D30" s="25" t="s">
        <v>22</v>
      </c>
      <c r="E30" s="53">
        <v>52.247599999999998</v>
      </c>
      <c r="F30" s="53">
        <v>9.8338000000000001</v>
      </c>
      <c r="G30" s="27">
        <f>[1]Tabelle2!$B$5/[1]Tabelle2!$B$18</f>
        <v>46.88235294117645</v>
      </c>
      <c r="H30" s="27">
        <f>[1]Tabelle2!$C$5/[1]Tabelle2!$B$18</f>
        <v>0</v>
      </c>
      <c r="I30" s="27">
        <f>[1]Tabelle2!$D$5/[1]Tabelle2!$B$18</f>
        <v>15.404444444444451</v>
      </c>
      <c r="J30" s="27">
        <f>[1]Tabelle2!$E$5/[1]Tabelle2!$B$18</f>
        <v>69.666942469295506</v>
      </c>
      <c r="K30" s="27">
        <f>[1]Tabelle2!$F$5/[1]Tabelle2!$B$18</f>
        <v>5.6862745098038996</v>
      </c>
      <c r="L30" s="12">
        <f>[1]Tabelle2!$B$11/[1]Tabelle2!$B$20</f>
        <v>283.77073170731705</v>
      </c>
      <c r="M30" s="38">
        <f t="shared" si="0"/>
        <v>28.377073170731705</v>
      </c>
    </row>
    <row r="31" spans="1:16" x14ac:dyDescent="0.3">
      <c r="A31" s="10">
        <v>4</v>
      </c>
      <c r="B31" s="17">
        <v>30</v>
      </c>
      <c r="C31" s="17">
        <v>30</v>
      </c>
      <c r="D31" s="9" t="s">
        <v>23</v>
      </c>
      <c r="E31" s="60">
        <v>52.244100000000003</v>
      </c>
      <c r="F31" s="60">
        <v>9.8246000000000002</v>
      </c>
      <c r="G31" s="27">
        <f>[1]Tabelle2!$B$5/[1]Tabelle2!$B$18</f>
        <v>46.88235294117645</v>
      </c>
      <c r="H31" s="27">
        <f>Tabelle2!$C$5/Tabelle2!$B$18</f>
        <v>0</v>
      </c>
      <c r="I31" s="27">
        <f>[1]Tabelle2!$D$5/[1]Tabelle2!$B$18</f>
        <v>15.404444444444451</v>
      </c>
      <c r="J31" s="27">
        <f>[1]Tabelle2!$E$5/[1]Tabelle2!$B$18</f>
        <v>69.666942469295506</v>
      </c>
      <c r="K31" s="27">
        <f>[1]Tabelle2!$F$5/[1]Tabelle2!$B$18</f>
        <v>5.6862745098038996</v>
      </c>
      <c r="L31" s="12">
        <f>[1]Tabelle2!$B$11/[1]Tabelle2!$B$20</f>
        <v>283.77073170731705</v>
      </c>
      <c r="M31" s="37">
        <f t="shared" si="0"/>
        <v>28.377073170731705</v>
      </c>
      <c r="N31" s="8"/>
      <c r="O31" s="8"/>
      <c r="P31" s="8"/>
    </row>
    <row r="32" spans="1:16" x14ac:dyDescent="0.3">
      <c r="A32" s="32">
        <v>5</v>
      </c>
      <c r="B32" s="32">
        <v>31</v>
      </c>
      <c r="C32" s="32">
        <v>31</v>
      </c>
      <c r="D32" s="33" t="s">
        <v>26</v>
      </c>
      <c r="E32" s="52">
        <v>52.214120000000001</v>
      </c>
      <c r="F32" s="52">
        <v>9.8343699999999998</v>
      </c>
      <c r="G32" s="35">
        <f>[1]Tabelle2!$B$6/[1]Tabelle2!$B$19</f>
        <v>67.1661389458</v>
      </c>
      <c r="H32" s="35">
        <f>[1]Tabelle2!C27/[1]Tabelle2!$B$18</f>
        <v>0</v>
      </c>
      <c r="I32" s="35">
        <f>[1]Tabelle2!D27/[1]Tabelle2!$B$18</f>
        <v>0</v>
      </c>
      <c r="J32" s="35">
        <f>[1]Tabelle2!E27/[1]Tabelle2!$B$18</f>
        <v>0</v>
      </c>
      <c r="K32" s="35">
        <f>[1]Tabelle2!F27/[1]Tabelle2!$B$18</f>
        <v>0</v>
      </c>
      <c r="L32" s="12">
        <f>[1]Tabelle2!$B$11/[1]Tabelle2!$B$20</f>
        <v>283.77073170731705</v>
      </c>
      <c r="M32" s="38">
        <f t="shared" si="0"/>
        <v>28.377073170731705</v>
      </c>
      <c r="N32" s="8"/>
      <c r="O32" s="8"/>
      <c r="P32" s="8"/>
    </row>
  </sheetData>
  <phoneticPr fontId="3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329FA-9911-4F05-A319-C8C8F4D5D53E}">
  <dimension ref="A1:P29"/>
  <sheetViews>
    <sheetView workbookViewId="0">
      <selection activeCell="K15" sqref="K15"/>
    </sheetView>
  </sheetViews>
  <sheetFormatPr baseColWidth="10" defaultRowHeight="14.4" x14ac:dyDescent="0.3"/>
  <sheetData>
    <row r="1" spans="1:16" x14ac:dyDescent="0.3">
      <c r="A1" s="5" t="s">
        <v>29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/>
      <c r="I1" s="4"/>
      <c r="J1" s="63" t="s">
        <v>43</v>
      </c>
      <c r="K1" s="41">
        <v>182.94120762711901</v>
      </c>
      <c r="L1" s="41"/>
      <c r="M1" s="41">
        <v>11.1896296296296</v>
      </c>
      <c r="N1" s="41"/>
      <c r="O1" s="41"/>
      <c r="P1" s="41"/>
    </row>
    <row r="2" spans="1:16" x14ac:dyDescent="0.3">
      <c r="A2" s="6" t="s">
        <v>0</v>
      </c>
      <c r="B2" s="43">
        <f t="shared" ref="B2:G2" si="0">K15</f>
        <v>11266.4279441612</v>
      </c>
      <c r="C2" s="44">
        <f t="shared" si="0"/>
        <v>376.54569320688302</v>
      </c>
      <c r="D2" s="44">
        <f t="shared" si="0"/>
        <v>171.93632322270099</v>
      </c>
      <c r="E2" s="44">
        <f t="shared" si="0"/>
        <v>99.137254901960802</v>
      </c>
      <c r="F2" s="45">
        <f t="shared" si="0"/>
        <v>10.3186813186813</v>
      </c>
      <c r="G2" s="42">
        <f t="shared" si="0"/>
        <v>526.87191105255704</v>
      </c>
      <c r="H2" s="2"/>
      <c r="I2" s="2"/>
      <c r="J2" s="63"/>
      <c r="K2" s="41"/>
      <c r="L2" s="41"/>
      <c r="M2" s="41"/>
      <c r="N2" s="41"/>
      <c r="O2" s="41"/>
      <c r="P2" s="41"/>
    </row>
    <row r="3" spans="1:16" x14ac:dyDescent="0.3">
      <c r="A3" s="6" t="s">
        <v>1</v>
      </c>
      <c r="B3" s="46">
        <f t="shared" ref="B3:B6" si="1">K16</f>
        <v>438.08637765684102</v>
      </c>
      <c r="C3" s="47">
        <f t="shared" ref="C3:C7" si="2">L16</f>
        <v>57.708697787427603</v>
      </c>
      <c r="D3" s="47">
        <f t="shared" ref="D3:D7" si="3">M16</f>
        <v>11.017482517482501</v>
      </c>
      <c r="E3" s="47">
        <f t="shared" ref="E3:E7" si="4">N16</f>
        <v>0</v>
      </c>
      <c r="F3" s="48">
        <f t="shared" ref="F3:F7" si="5">O16</f>
        <v>0</v>
      </c>
      <c r="G3" s="42">
        <f t="shared" ref="G3:G7" si="6">P16</f>
        <v>13.559020618556699</v>
      </c>
      <c r="H3" s="2"/>
      <c r="I3" s="2"/>
      <c r="J3" s="63"/>
      <c r="K3" s="41">
        <v>7.56</v>
      </c>
      <c r="L3" s="41"/>
      <c r="M3" s="41"/>
      <c r="N3" s="41"/>
      <c r="O3" s="41"/>
      <c r="P3" s="41">
        <v>76.118653198653206</v>
      </c>
    </row>
    <row r="4" spans="1:16" x14ac:dyDescent="0.3">
      <c r="A4" s="6" t="s">
        <v>2</v>
      </c>
      <c r="B4" s="46">
        <f t="shared" si="1"/>
        <v>84.977483816493105</v>
      </c>
      <c r="C4" s="47">
        <f t="shared" si="2"/>
        <v>11.017482517482501</v>
      </c>
      <c r="D4" s="47">
        <f t="shared" si="3"/>
        <v>180.400965227656</v>
      </c>
      <c r="E4" s="47">
        <f t="shared" si="4"/>
        <v>25.848888888888901</v>
      </c>
      <c r="F4" s="48">
        <f t="shared" si="5"/>
        <v>0</v>
      </c>
      <c r="G4" s="42">
        <f t="shared" si="6"/>
        <v>265.655543495605</v>
      </c>
      <c r="H4" s="2"/>
      <c r="I4" s="2"/>
      <c r="J4" s="63"/>
      <c r="K4" s="41"/>
      <c r="L4" s="41"/>
      <c r="M4" s="41"/>
      <c r="N4" s="41"/>
      <c r="O4" s="41"/>
      <c r="P4" s="41"/>
    </row>
    <row r="5" spans="1:16" x14ac:dyDescent="0.3">
      <c r="A5" s="6" t="s">
        <v>3</v>
      </c>
      <c r="B5" s="46">
        <f t="shared" si="1"/>
        <v>93.764705882352899</v>
      </c>
      <c r="C5" s="47">
        <f t="shared" si="2"/>
        <v>0</v>
      </c>
      <c r="D5" s="47">
        <f t="shared" si="3"/>
        <v>30.808888888888902</v>
      </c>
      <c r="E5" s="47">
        <f t="shared" si="4"/>
        <v>139.33388493859101</v>
      </c>
      <c r="F5" s="48">
        <f t="shared" si="5"/>
        <v>11.372549019607799</v>
      </c>
      <c r="G5" s="42">
        <f t="shared" si="6"/>
        <v>318.53596051007798</v>
      </c>
      <c r="H5" s="2"/>
      <c r="I5" s="2"/>
      <c r="J5" s="63"/>
      <c r="K5" s="41"/>
      <c r="L5" s="41"/>
      <c r="M5" s="41"/>
      <c r="N5" s="41"/>
      <c r="O5" s="41"/>
      <c r="P5" s="41"/>
    </row>
    <row r="6" spans="1:16" x14ac:dyDescent="0.3">
      <c r="A6" s="6" t="s">
        <v>4</v>
      </c>
      <c r="B6" s="49">
        <f t="shared" si="1"/>
        <v>67.1661389458</v>
      </c>
      <c r="C6" s="50">
        <f t="shared" si="2"/>
        <v>0</v>
      </c>
      <c r="D6" s="50">
        <f t="shared" si="3"/>
        <v>0</v>
      </c>
      <c r="E6" s="50">
        <f t="shared" si="4"/>
        <v>21.439215686274501</v>
      </c>
      <c r="F6" s="51">
        <f t="shared" si="5"/>
        <v>32.889743589743603</v>
      </c>
      <c r="G6" s="42">
        <f t="shared" si="6"/>
        <v>368.84626752557801</v>
      </c>
      <c r="H6" s="2"/>
      <c r="I6" s="2"/>
      <c r="J6" s="63"/>
      <c r="K6" s="41"/>
      <c r="L6" s="41"/>
      <c r="M6" s="41">
        <v>84.748282828282797</v>
      </c>
      <c r="N6" s="41"/>
      <c r="O6" s="41"/>
      <c r="P6" s="41">
        <v>3.6296296296296302</v>
      </c>
    </row>
    <row r="7" spans="1:16" x14ac:dyDescent="0.3">
      <c r="A7" s="6" t="s">
        <v>5</v>
      </c>
      <c r="B7" s="42">
        <f>K20</f>
        <v>478.204499407073</v>
      </c>
      <c r="C7" s="42">
        <f t="shared" si="2"/>
        <v>17.561839837512402</v>
      </c>
      <c r="D7" s="42">
        <f t="shared" si="3"/>
        <v>232.83846806558901</v>
      </c>
      <c r="E7" s="42">
        <f t="shared" si="4"/>
        <v>312.51309474838899</v>
      </c>
      <c r="F7" s="42">
        <f t="shared" si="5"/>
        <v>362.46806239737202</v>
      </c>
      <c r="G7" s="42">
        <f t="shared" si="6"/>
        <v>823.58364946863003</v>
      </c>
      <c r="H7" s="2"/>
      <c r="I7" s="2"/>
      <c r="K7" s="40"/>
      <c r="L7" s="40"/>
      <c r="M7" s="40"/>
      <c r="N7" s="40"/>
      <c r="O7" s="40"/>
      <c r="P7" s="40"/>
    </row>
    <row r="8" spans="1:16" x14ac:dyDescent="0.3">
      <c r="E8" s="2"/>
      <c r="F8" s="2"/>
      <c r="G8" s="2"/>
      <c r="H8" s="2"/>
      <c r="I8" s="2"/>
      <c r="J8" s="63" t="s">
        <v>44</v>
      </c>
      <c r="K8" s="41">
        <v>467.30727785145899</v>
      </c>
      <c r="L8" s="41">
        <v>66.227435646790497</v>
      </c>
      <c r="M8" s="41"/>
      <c r="N8" s="41"/>
      <c r="O8" s="41"/>
      <c r="P8" s="41"/>
    </row>
    <row r="9" spans="1:16" x14ac:dyDescent="0.3">
      <c r="A9" s="5"/>
      <c r="B9" s="4" t="s">
        <v>13</v>
      </c>
      <c r="C9" s="4" t="s">
        <v>14</v>
      </c>
      <c r="E9" s="2"/>
      <c r="F9" s="2"/>
      <c r="G9" s="2"/>
      <c r="H9" s="2"/>
      <c r="I9" s="2"/>
      <c r="J9" s="63"/>
      <c r="K9" s="41">
        <v>106.08854675790199</v>
      </c>
      <c r="L9" s="41"/>
      <c r="M9" s="41"/>
      <c r="N9" s="41"/>
      <c r="O9" s="41"/>
      <c r="P9" s="41"/>
    </row>
    <row r="10" spans="1:16" x14ac:dyDescent="0.3">
      <c r="A10" s="6" t="s">
        <v>11</v>
      </c>
      <c r="B10" s="1">
        <v>12000000</v>
      </c>
      <c r="C10" s="1">
        <v>82000000</v>
      </c>
      <c r="J10" s="63"/>
      <c r="K10" s="41"/>
      <c r="L10" s="41"/>
      <c r="M10" s="41"/>
      <c r="N10" s="41"/>
      <c r="O10" s="41"/>
      <c r="P10" s="41">
        <v>7.56</v>
      </c>
    </row>
    <row r="11" spans="1:16" x14ac:dyDescent="0.3">
      <c r="A11" s="6" t="s">
        <v>12</v>
      </c>
      <c r="B11" s="3">
        <f>(C11*B10)/C10</f>
        <v>2837.7073170731705</v>
      </c>
      <c r="C11" s="1">
        <v>19391</v>
      </c>
      <c r="J11" s="63"/>
      <c r="K11" s="41"/>
      <c r="L11" s="41"/>
      <c r="M11" s="41"/>
      <c r="N11" s="41"/>
      <c r="O11" s="41"/>
      <c r="P11" s="41">
        <v>89</v>
      </c>
    </row>
    <row r="12" spans="1:16" x14ac:dyDescent="0.3">
      <c r="J12" s="63"/>
      <c r="K12" s="41"/>
      <c r="L12" s="41"/>
      <c r="M12" s="41"/>
      <c r="N12" s="41"/>
      <c r="O12" s="41"/>
      <c r="P12" s="41">
        <v>32.769230769230802</v>
      </c>
    </row>
    <row r="13" spans="1:16" x14ac:dyDescent="0.3">
      <c r="J13" s="63"/>
      <c r="K13" s="41"/>
      <c r="L13" s="41"/>
      <c r="M13" s="41">
        <v>7.56</v>
      </c>
      <c r="N13" s="41">
        <v>75.307692307692307</v>
      </c>
      <c r="O13" s="41">
        <v>32.769230769230802</v>
      </c>
      <c r="P13" s="41"/>
    </row>
    <row r="14" spans="1:16" x14ac:dyDescent="0.3">
      <c r="A14" s="5" t="s">
        <v>42</v>
      </c>
      <c r="B14" s="4" t="s">
        <v>41</v>
      </c>
      <c r="K14" s="40"/>
      <c r="L14" s="40"/>
      <c r="M14" s="40"/>
      <c r="N14" s="40"/>
      <c r="O14" s="40"/>
      <c r="P14" s="40"/>
    </row>
    <row r="15" spans="1:16" x14ac:dyDescent="0.3">
      <c r="A15" s="6" t="s">
        <v>0</v>
      </c>
      <c r="B15">
        <v>11</v>
      </c>
      <c r="J15" s="63" t="s">
        <v>45</v>
      </c>
      <c r="K15" s="41">
        <v>11266.4279441612</v>
      </c>
      <c r="L15" s="41">
        <v>376.54569320688302</v>
      </c>
      <c r="M15" s="41">
        <v>171.93632322270099</v>
      </c>
      <c r="N15" s="41">
        <v>99.137254901960802</v>
      </c>
      <c r="O15" s="41">
        <v>10.3186813186813</v>
      </c>
      <c r="P15" s="41">
        <v>526.87191105255704</v>
      </c>
    </row>
    <row r="16" spans="1:16" x14ac:dyDescent="0.3">
      <c r="A16" s="6" t="s">
        <v>1</v>
      </c>
      <c r="B16">
        <v>4</v>
      </c>
      <c r="J16" s="63"/>
      <c r="K16" s="41">
        <v>438.08637765684102</v>
      </c>
      <c r="L16" s="41">
        <v>57.708697787427603</v>
      </c>
      <c r="M16" s="41">
        <v>11.017482517482501</v>
      </c>
      <c r="N16" s="41"/>
      <c r="O16" s="41"/>
      <c r="P16" s="41">
        <v>13.559020618556699</v>
      </c>
    </row>
    <row r="17" spans="1:16" x14ac:dyDescent="0.3">
      <c r="A17" s="6" t="s">
        <v>2</v>
      </c>
      <c r="B17">
        <v>2</v>
      </c>
      <c r="J17" s="63"/>
      <c r="K17" s="41">
        <v>84.977483816493105</v>
      </c>
      <c r="L17" s="41">
        <v>11.017482517482501</v>
      </c>
      <c r="M17" s="41">
        <v>180.400965227656</v>
      </c>
      <c r="N17" s="41">
        <v>25.848888888888901</v>
      </c>
      <c r="O17" s="41"/>
      <c r="P17" s="41">
        <v>265.655543495605</v>
      </c>
    </row>
    <row r="18" spans="1:16" x14ac:dyDescent="0.3">
      <c r="A18" s="6" t="s">
        <v>3</v>
      </c>
      <c r="B18">
        <v>3</v>
      </c>
      <c r="J18" s="63"/>
      <c r="K18" s="41">
        <v>93.764705882352899</v>
      </c>
      <c r="L18" s="41"/>
      <c r="M18" s="41">
        <v>30.808888888888902</v>
      </c>
      <c r="N18" s="41">
        <v>139.33388493859101</v>
      </c>
      <c r="O18" s="41">
        <v>11.372549019607799</v>
      </c>
      <c r="P18" s="41">
        <v>318.53596051007798</v>
      </c>
    </row>
    <row r="19" spans="1:16" ht="15" thickBot="1" x14ac:dyDescent="0.35">
      <c r="A19" s="6" t="s">
        <v>4</v>
      </c>
      <c r="B19" s="36">
        <v>1</v>
      </c>
      <c r="J19" s="63"/>
      <c r="K19" s="41">
        <v>67.1661389458</v>
      </c>
      <c r="L19" s="41"/>
      <c r="M19" s="41"/>
      <c r="N19" s="41">
        <v>21.439215686274501</v>
      </c>
      <c r="O19" s="41">
        <v>32.889743589743603</v>
      </c>
      <c r="P19" s="41">
        <v>368.84626752557801</v>
      </c>
    </row>
    <row r="20" spans="1:16" ht="15" thickTop="1" x14ac:dyDescent="0.3">
      <c r="B20">
        <f>B15+B16+B17+B18+B19</f>
        <v>21</v>
      </c>
      <c r="J20" s="63"/>
      <c r="K20" s="41">
        <v>478.204499407073</v>
      </c>
      <c r="L20" s="41">
        <v>17.561839837512402</v>
      </c>
      <c r="M20" s="41">
        <v>232.83846806558901</v>
      </c>
      <c r="N20" s="41">
        <v>312.51309474838899</v>
      </c>
      <c r="O20" s="41">
        <v>362.46806239737202</v>
      </c>
      <c r="P20" s="41">
        <v>823.58364946863003</v>
      </c>
    </row>
    <row r="21" spans="1:16" x14ac:dyDescent="0.3">
      <c r="K21" s="40"/>
      <c r="L21" s="40"/>
      <c r="M21" s="40"/>
      <c r="N21" s="40"/>
      <c r="O21" s="40"/>
      <c r="P21" s="40"/>
    </row>
    <row r="22" spans="1:16" x14ac:dyDescent="0.3">
      <c r="J22" s="63" t="s">
        <v>46</v>
      </c>
      <c r="K22" s="41">
        <v>4329.57127469848</v>
      </c>
      <c r="L22" s="41">
        <v>75.7058930652681</v>
      </c>
      <c r="M22" s="41">
        <v>20.636286764705901</v>
      </c>
      <c r="N22" s="41"/>
      <c r="O22" s="41">
        <v>5.4615384615384599</v>
      </c>
      <c r="P22" s="41">
        <v>378.88282892173402</v>
      </c>
    </row>
    <row r="23" spans="1:16" x14ac:dyDescent="0.3">
      <c r="J23" s="63"/>
      <c r="K23" s="41">
        <v>127.755026223776</v>
      </c>
      <c r="L23" s="41">
        <v>74.073717948717999</v>
      </c>
      <c r="M23" s="41"/>
      <c r="N23" s="41"/>
      <c r="O23" s="41"/>
      <c r="P23" s="41"/>
    </row>
    <row r="24" spans="1:16" x14ac:dyDescent="0.3">
      <c r="J24" s="63"/>
      <c r="K24" s="41">
        <v>12.1740350877193</v>
      </c>
      <c r="L24" s="41"/>
      <c r="M24" s="41">
        <v>23.456140350877199</v>
      </c>
      <c r="N24" s="41">
        <v>7.56</v>
      </c>
      <c r="O24" s="41"/>
      <c r="P24" s="41">
        <v>46.522105263157897</v>
      </c>
    </row>
    <row r="25" spans="1:16" x14ac:dyDescent="0.3">
      <c r="J25" s="63"/>
      <c r="K25" s="41"/>
      <c r="L25" s="41"/>
      <c r="M25" s="41">
        <v>12.56</v>
      </c>
      <c r="N25" s="41">
        <v>90.600973536267603</v>
      </c>
      <c r="O25" s="41">
        <v>5.37254901960784</v>
      </c>
      <c r="P25" s="41">
        <v>35.1903978374567</v>
      </c>
    </row>
    <row r="26" spans="1:16" x14ac:dyDescent="0.3">
      <c r="J26" s="63"/>
      <c r="K26" s="41">
        <v>5.4615384615384599</v>
      </c>
      <c r="L26" s="41"/>
      <c r="M26" s="41"/>
      <c r="N26" s="41">
        <v>5.37254901960784</v>
      </c>
      <c r="O26" s="41">
        <v>25.196153846153798</v>
      </c>
      <c r="P26" s="41">
        <v>85.560073260073295</v>
      </c>
    </row>
    <row r="27" spans="1:16" x14ac:dyDescent="0.3">
      <c r="J27" s="63"/>
      <c r="K27" s="41">
        <v>229.82356056829499</v>
      </c>
      <c r="L27" s="41"/>
      <c r="M27" s="41">
        <v>46.522105263157897</v>
      </c>
      <c r="N27" s="41">
        <v>30.428493075551899</v>
      </c>
      <c r="O27" s="41">
        <v>169.98063228362699</v>
      </c>
      <c r="P27" s="41">
        <v>242.56282752320899</v>
      </c>
    </row>
    <row r="28" spans="1:16" x14ac:dyDescent="0.3">
      <c r="J28" s="63" t="s">
        <v>47</v>
      </c>
      <c r="K28" s="63"/>
      <c r="L28" s="63"/>
      <c r="M28" s="63"/>
      <c r="N28" s="63"/>
      <c r="O28" s="63"/>
      <c r="P28" s="63"/>
    </row>
    <row r="29" spans="1:16" x14ac:dyDescent="0.3">
      <c r="J29" s="63"/>
      <c r="K29" s="63"/>
      <c r="L29" s="63"/>
      <c r="M29" s="63"/>
      <c r="N29" s="63"/>
      <c r="O29" s="63"/>
      <c r="P29" s="63"/>
    </row>
  </sheetData>
  <mergeCells count="5">
    <mergeCell ref="J1:J6"/>
    <mergeCell ref="J8:J13"/>
    <mergeCell ref="J15:J20"/>
    <mergeCell ref="J22:J27"/>
    <mergeCell ref="J28:P29"/>
  </mergeCells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fassi</dc:creator>
  <cp:lastModifiedBy>Dennis Eichhorn</cp:lastModifiedBy>
  <dcterms:created xsi:type="dcterms:W3CDTF">2020-10-23T17:16:13Z</dcterms:created>
  <dcterms:modified xsi:type="dcterms:W3CDTF">2020-11-24T19:47:20Z</dcterms:modified>
</cp:coreProperties>
</file>