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ith_out_Task" sheetId="1" state="visible" r:id="rId2"/>
    <sheet name="With_Tas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<sst xmlns="http://schemas.openxmlformats.org/spreadsheetml/2006/main" count="227" uniqueCount="49">
  <si>
    <t xml:space="preserve">Time mm:ss</t>
  </si>
  <si>
    <t xml:space="preserve">Time Seconds</t>
  </si>
  <si>
    <t xml:space="preserve"> GSR Value Resistivity    (kΩ)</t>
  </si>
  <si>
    <t xml:space="preserve"> GSR  Diff   (kΩ)</t>
  </si>
  <si>
    <t xml:space="preserve">GSR Value Conductivity  (µS)= 1000/ kΩ</t>
  </si>
  <si>
    <t xml:space="preserve">Color</t>
  </si>
  <si>
    <t xml:space="preserve">Time Diff Seconds</t>
  </si>
  <si>
    <t xml:space="preserve">GSR Diff (µS)</t>
  </si>
  <si>
    <t xml:space="preserve">Mean  GSR   (µS)</t>
  </si>
  <si>
    <t xml:space="preserve">Mean GSR         –    GSR value     (µS)</t>
  </si>
  <si>
    <t xml:space="preserve">            GSR Value   -                     Start GSR     (µS)</t>
  </si>
  <si>
    <t xml:space="preserve">Max GSR    (µS)</t>
  </si>
  <si>
    <t xml:space="preserve">Min GSR   (µS)</t>
  </si>
  <si>
    <t xml:space="preserve">SCL – SCL min        (µS)</t>
  </si>
  <si>
    <t xml:space="preserve">SCL max- SCLmin   (µS)</t>
  </si>
  <si>
    <t xml:space="preserve">Ratio =                                       [SCL-SCLmin/                        SCL max- SCLmin]          (µS)</t>
  </si>
  <si>
    <r>
      <rPr>
        <sz val="9"/>
        <color rgb="FF000000"/>
        <rFont val="Calibri"/>
        <family val="2"/>
        <charset val="1"/>
      </rPr>
      <t xml:space="preserve">log(1+</t>
    </r>
    <r>
      <rPr>
        <sz val="11"/>
        <color rgb="FF000000"/>
        <rFont val="Calibri"/>
        <family val="2"/>
        <charset val="1"/>
      </rPr>
      <t xml:space="preserve">µS</t>
    </r>
    <r>
      <rPr>
        <sz val="9"/>
        <color rgb="FF000000"/>
        <rFont val="Calibri"/>
        <family val="2"/>
        <charset val="1"/>
      </rPr>
      <t xml:space="preserve">)</t>
    </r>
  </si>
  <si>
    <t xml:space="preserve">SCL -SCL Min</t>
  </si>
  <si>
    <t xml:space="preserve">SCL Max -SCL Min</t>
  </si>
  <si>
    <t xml:space="preserve">Ratio</t>
  </si>
  <si>
    <t xml:space="preserve"> Log(1+kΩ)</t>
  </si>
  <si>
    <t xml:space="preserve">SCL -SCL min</t>
  </si>
  <si>
    <t xml:space="preserve">   SCL max-SCL min</t>
  </si>
  <si>
    <t xml:space="preserve">SD SRR (kΩ)</t>
  </si>
  <si>
    <t xml:space="preserve">Mean SRR (kΩ)</t>
  </si>
  <si>
    <t xml:space="preserve">Raw SRR -Mean SRR(kΩ)</t>
  </si>
  <si>
    <t xml:space="preserve">Z-Score SRR</t>
  </si>
  <si>
    <t xml:space="preserve">SD SCR (µS)</t>
  </si>
  <si>
    <t xml:space="preserve">Mean SRR (µS)</t>
  </si>
  <si>
    <t xml:space="preserve">Raw SCR -Mean SCR  (µS)</t>
  </si>
  <si>
    <t xml:space="preserve">Z-Score SCR </t>
  </si>
  <si>
    <t xml:space="preserve">Yellow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</si>
  <si>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</si>
  <si>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</si>
  <si>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</si>
  <si>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</si>
  <si>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</si>
  <si>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</si>
  <si>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</si>
  <si>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</si>
  <si>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</si>
  <si>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GSR Value Conductivity  (µS)=    1000/ kΩ</t>
  </si>
  <si>
    <t xml:space="preserve">Colour</t>
  </si>
  <si>
    <t xml:space="preserve">Mean GSR         – GSR value     (µS)</t>
  </si>
  <si>
    <t xml:space="preserve"> GSR Value   -                Start GSR     (µS)</t>
  </si>
  <si>
    <t xml:space="preserve">SCL – SCL min (µS)</t>
  </si>
  <si>
    <t xml:space="preserve">Ratio =                      [SCL-SCLmin/                   SCL max- SCLmin]          (µS)</t>
  </si>
  <si>
    <t xml:space="preserve">G10</t>
  </si>
  <si>
    <t xml:space="preserve">G11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</si>
</sst>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69A2E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E0C2CD"/>
        <bgColor rgb="FFCCCCCC"/>
      </patternFill>
    </fill>
    <fill>
      <patternFill patternType="solid">
        <fgColor rgb="FFCCCCCC"/>
        <bgColor rgb="FFE0C2CD"/>
      </patternFill>
    </fill>
    <fill>
      <patternFill patternType="solid">
        <fgColor rgb="FFFFDBB6"/>
        <bgColor rgb="FFFFE994"/>
      </patternFill>
    </fill>
    <fill>
      <patternFill patternType="solid">
        <fgColor rgb="FFFFD428"/>
        <bgColor rgb="FFFFB66C"/>
      </patternFill>
    </fill>
    <fill>
      <patternFill patternType="solid">
        <fgColor rgb="FFFFFF00"/>
        <bgColor rgb="FFFFFF00"/>
      </patternFill>
    </fill>
    <fill>
      <patternFill patternType="solid">
        <fgColor rgb="FFFF3838"/>
        <bgColor rgb="FFFF6D6D"/>
      </patternFill>
    </fill>
    <fill>
      <patternFill patternType="solid">
        <fgColor rgb="FFFFA6A6"/>
        <bgColor rgb="FFFFAA95"/>
      </patternFill>
    </fill>
    <fill>
      <patternFill patternType="solid">
        <fgColor rgb="FF81D41A"/>
        <bgColor rgb="FFB3B3B3"/>
      </patternFill>
    </fill>
    <fill>
      <patternFill patternType="solid">
        <fgColor rgb="FFEC9BA4"/>
        <bgColor rgb="FFFFA6A6"/>
      </patternFill>
    </fill>
    <fill>
      <patternFill patternType="solid">
        <fgColor rgb="FFFFE994"/>
        <bgColor rgb="FFFFDBB6"/>
      </patternFill>
    </fill>
    <fill>
      <patternFill patternType="solid">
        <fgColor rgb="FFFFAA95"/>
        <bgColor rgb="FFFFA6A6"/>
      </patternFill>
    </fill>
    <fill>
      <patternFill patternType="solid">
        <fgColor rgb="FFFF6D6D"/>
        <bgColor rgb="FFFF7B59"/>
      </patternFill>
    </fill>
    <fill>
      <patternFill patternType="solid">
        <fgColor rgb="FFFFB66C"/>
        <bgColor rgb="FFFFAA95"/>
      </patternFill>
    </fill>
    <fill>
      <patternFill patternType="solid">
        <fgColor rgb="FFFF7B59"/>
        <bgColor rgb="FFFF6D6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838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CCCCC"/>
      <rgbColor rgb="FF808080"/>
      <rgbColor rgb="FFFFAA95"/>
      <rgbColor rgb="FF993366"/>
      <rgbColor rgb="FFFFFFCC"/>
      <rgbColor rgb="FFCCFFFF"/>
      <rgbColor rgb="FF660066"/>
      <rgbColor rgb="FFFF7B59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A6A6"/>
      <rgbColor rgb="FFEC9BA4"/>
      <rgbColor rgb="FFFFDBB6"/>
      <rgbColor rgb="FF3366FF"/>
      <rgbColor rgb="FF33CCCC"/>
      <rgbColor rgb="FF81D41A"/>
      <rgbColor rgb="FFFFD428"/>
      <rgbColor rgb="FFFFB66C"/>
      <rgbColor rgb="FFFF6D6D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GSR vs TIME
Bikash_Sinha_Without_Task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With_out_Task!$C$1:$C$1</c:f>
              <c:strCache>
                <c:ptCount val="1"/>
                <c:pt idx="0">
                  <c:v> GSR Value Resistivity    (kΩ)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With_out_Task!$A$2:$A$83</c:f>
              <c:numCache>
                <c:formatCode>General</c:formatCode>
                <c:ptCount val="82"/>
                <c:pt idx="0">
                  <c:v>0</c:v>
                </c:pt>
                <c:pt idx="1">
                  <c:v>0.23</c:v>
                </c:pt>
                <c:pt idx="2">
                  <c:v>0.43</c:v>
                </c:pt>
                <c:pt idx="3">
                  <c:v>0.5</c:v>
                </c:pt>
                <c:pt idx="4">
                  <c:v>1.1</c:v>
                </c:pt>
                <c:pt idx="5">
                  <c:v>1.2</c:v>
                </c:pt>
                <c:pt idx="6">
                  <c:v>1.28</c:v>
                </c:pt>
                <c:pt idx="7">
                  <c:v>1.37</c:v>
                </c:pt>
                <c:pt idx="8">
                  <c:v>1.45</c:v>
                </c:pt>
                <c:pt idx="9">
                  <c:v>1.5</c:v>
                </c:pt>
                <c:pt idx="10">
                  <c:v>2</c:v>
                </c:pt>
                <c:pt idx="11">
                  <c:v>2.33</c:v>
                </c:pt>
                <c:pt idx="12">
                  <c:v>2.45</c:v>
                </c:pt>
                <c:pt idx="13">
                  <c:v>2.53</c:v>
                </c:pt>
                <c:pt idx="14">
                  <c:v>3</c:v>
                </c:pt>
                <c:pt idx="15">
                  <c:v>3.19</c:v>
                </c:pt>
                <c:pt idx="16">
                  <c:v>3.34</c:v>
                </c:pt>
                <c:pt idx="17">
                  <c:v>3.47</c:v>
                </c:pt>
                <c:pt idx="18">
                  <c:v>4</c:v>
                </c:pt>
                <c:pt idx="19">
                  <c:v>4.3</c:v>
                </c:pt>
                <c:pt idx="20">
                  <c:v>4.4</c:v>
                </c:pt>
                <c:pt idx="21">
                  <c:v>5</c:v>
                </c:pt>
                <c:pt idx="22">
                  <c:v>5.1</c:v>
                </c:pt>
                <c:pt idx="23">
                  <c:v>5.3</c:v>
                </c:pt>
                <c:pt idx="24">
                  <c:v>6</c:v>
                </c:pt>
                <c:pt idx="25">
                  <c:v>6.3</c:v>
                </c:pt>
                <c:pt idx="26">
                  <c:v>7</c:v>
                </c:pt>
                <c:pt idx="27">
                  <c:v>7.3</c:v>
                </c:pt>
                <c:pt idx="28">
                  <c:v>8</c:v>
                </c:pt>
                <c:pt idx="29">
                  <c:v>8.43</c:v>
                </c:pt>
                <c:pt idx="30">
                  <c:v>9</c:v>
                </c:pt>
                <c:pt idx="31">
                  <c:v>9.3</c:v>
                </c:pt>
                <c:pt idx="32">
                  <c:v>10.05</c:v>
                </c:pt>
                <c:pt idx="33">
                  <c:v>10.5</c:v>
                </c:pt>
                <c:pt idx="34">
                  <c:v>11.3</c:v>
                </c:pt>
                <c:pt idx="35">
                  <c:v>11.45</c:v>
                </c:pt>
                <c:pt idx="36">
                  <c:v>12</c:v>
                </c:pt>
                <c:pt idx="37">
                  <c:v>12.42</c:v>
                </c:pt>
                <c:pt idx="38">
                  <c:v>13.2</c:v>
                </c:pt>
                <c:pt idx="39">
                  <c:v>14</c:v>
                </c:pt>
                <c:pt idx="40">
                  <c:v>14.32</c:v>
                </c:pt>
                <c:pt idx="41">
                  <c:v>15</c:v>
                </c:pt>
                <c:pt idx="42">
                  <c:v>15.15</c:v>
                </c:pt>
                <c:pt idx="43">
                  <c:v>15.19</c:v>
                </c:pt>
                <c:pt idx="44">
                  <c:v>15.3</c:v>
                </c:pt>
                <c:pt idx="45">
                  <c:v>16</c:v>
                </c:pt>
                <c:pt idx="46">
                  <c:v>16.3</c:v>
                </c:pt>
                <c:pt idx="47">
                  <c:v>17</c:v>
                </c:pt>
                <c:pt idx="48">
                  <c:v>17.3</c:v>
                </c:pt>
                <c:pt idx="49">
                  <c:v>17.42</c:v>
                </c:pt>
                <c:pt idx="50">
                  <c:v>18.1</c:v>
                </c:pt>
                <c:pt idx="51">
                  <c:v>18.35</c:v>
                </c:pt>
                <c:pt idx="52">
                  <c:v>19</c:v>
                </c:pt>
                <c:pt idx="53">
                  <c:v>19.1</c:v>
                </c:pt>
                <c:pt idx="54">
                  <c:v>19.2</c:v>
                </c:pt>
                <c:pt idx="55">
                  <c:v>19.3</c:v>
                </c:pt>
                <c:pt idx="56">
                  <c:v>20</c:v>
                </c:pt>
                <c:pt idx="57">
                  <c:v>20.4</c:v>
                </c:pt>
                <c:pt idx="58">
                  <c:v>21</c:v>
                </c:pt>
                <c:pt idx="59">
                  <c:v>21.3</c:v>
                </c:pt>
                <c:pt idx="60">
                  <c:v>21.5</c:v>
                </c:pt>
                <c:pt idx="61">
                  <c:v>22.1</c:v>
                </c:pt>
                <c:pt idx="62">
                  <c:v>22.3</c:v>
                </c:pt>
                <c:pt idx="63">
                  <c:v>23</c:v>
                </c:pt>
                <c:pt idx="64">
                  <c:v>23.3</c:v>
                </c:pt>
                <c:pt idx="65">
                  <c:v>24</c:v>
                </c:pt>
                <c:pt idx="66">
                  <c:v>24.3</c:v>
                </c:pt>
                <c:pt idx="67">
                  <c:v>25</c:v>
                </c:pt>
                <c:pt idx="68">
                  <c:v>26</c:v>
                </c:pt>
                <c:pt idx="69">
                  <c:v>26.3</c:v>
                </c:pt>
                <c:pt idx="70">
                  <c:v>26.4</c:v>
                </c:pt>
                <c:pt idx="71">
                  <c:v>26.52</c:v>
                </c:pt>
                <c:pt idx="72">
                  <c:v>27.04</c:v>
                </c:pt>
                <c:pt idx="73">
                  <c:v>27.15</c:v>
                </c:pt>
                <c:pt idx="74">
                  <c:v>27.3</c:v>
                </c:pt>
                <c:pt idx="75">
                  <c:v>28</c:v>
                </c:pt>
                <c:pt idx="76">
                  <c:v>28.05</c:v>
                </c:pt>
                <c:pt idx="77">
                  <c:v>28.2</c:v>
                </c:pt>
                <c:pt idx="78">
                  <c:v>28.3</c:v>
                </c:pt>
                <c:pt idx="79">
                  <c:v>29</c:v>
                </c:pt>
                <c:pt idx="80">
                  <c:v>29.3</c:v>
                </c:pt>
                <c:pt idx="81">
                  <c:v>30</c:v>
                </c:pt>
              </c:numCache>
            </c:numRef>
          </c:xVal>
          <c:yVal>
            <c:numRef>
              <c:f>With_out_Task!$C$2:$C$83</c:f>
              <c:numCache>
                <c:formatCode>General</c:formatCode>
                <c:ptCount val="82"/>
                <c:pt idx="0">
                  <c:v>121</c:v>
                </c:pt>
                <c:pt idx="1">
                  <c:v>116</c:v>
                </c:pt>
                <c:pt idx="2">
                  <c:v>126</c:v>
                </c:pt>
                <c:pt idx="3">
                  <c:v>129</c:v>
                </c:pt>
                <c:pt idx="4">
                  <c:v>139</c:v>
                </c:pt>
                <c:pt idx="5">
                  <c:v>140</c:v>
                </c:pt>
                <c:pt idx="6">
                  <c:v>143</c:v>
                </c:pt>
                <c:pt idx="7">
                  <c:v>129</c:v>
                </c:pt>
                <c:pt idx="8">
                  <c:v>134</c:v>
                </c:pt>
                <c:pt idx="9">
                  <c:v>126</c:v>
                </c:pt>
                <c:pt idx="10">
                  <c:v>131</c:v>
                </c:pt>
                <c:pt idx="11">
                  <c:v>137</c:v>
                </c:pt>
                <c:pt idx="12">
                  <c:v>143</c:v>
                </c:pt>
                <c:pt idx="13">
                  <c:v>147</c:v>
                </c:pt>
                <c:pt idx="14">
                  <c:v>148</c:v>
                </c:pt>
                <c:pt idx="15">
                  <c:v>152</c:v>
                </c:pt>
                <c:pt idx="16">
                  <c:v>153</c:v>
                </c:pt>
                <c:pt idx="17">
                  <c:v>160</c:v>
                </c:pt>
                <c:pt idx="18">
                  <c:v>155</c:v>
                </c:pt>
                <c:pt idx="19">
                  <c:v>157</c:v>
                </c:pt>
                <c:pt idx="20">
                  <c:v>143</c:v>
                </c:pt>
                <c:pt idx="21">
                  <c:v>163</c:v>
                </c:pt>
                <c:pt idx="22">
                  <c:v>172</c:v>
                </c:pt>
                <c:pt idx="23">
                  <c:v>176</c:v>
                </c:pt>
                <c:pt idx="24">
                  <c:v>172</c:v>
                </c:pt>
                <c:pt idx="25">
                  <c:v>182</c:v>
                </c:pt>
                <c:pt idx="26">
                  <c:v>157</c:v>
                </c:pt>
                <c:pt idx="27">
                  <c:v>157</c:v>
                </c:pt>
                <c:pt idx="28">
                  <c:v>152</c:v>
                </c:pt>
                <c:pt idx="29">
                  <c:v>186</c:v>
                </c:pt>
                <c:pt idx="30">
                  <c:v>183</c:v>
                </c:pt>
                <c:pt idx="31">
                  <c:v>195</c:v>
                </c:pt>
                <c:pt idx="32">
                  <c:v>197</c:v>
                </c:pt>
                <c:pt idx="33">
                  <c:v>198</c:v>
                </c:pt>
                <c:pt idx="34">
                  <c:v>175</c:v>
                </c:pt>
                <c:pt idx="35">
                  <c:v>173</c:v>
                </c:pt>
                <c:pt idx="36">
                  <c:v>177</c:v>
                </c:pt>
                <c:pt idx="37">
                  <c:v>180</c:v>
                </c:pt>
                <c:pt idx="38">
                  <c:v>188</c:v>
                </c:pt>
                <c:pt idx="39">
                  <c:v>204</c:v>
                </c:pt>
                <c:pt idx="40">
                  <c:v>212</c:v>
                </c:pt>
                <c:pt idx="41">
                  <c:v>218</c:v>
                </c:pt>
                <c:pt idx="42">
                  <c:v>224</c:v>
                </c:pt>
                <c:pt idx="43">
                  <c:v>220</c:v>
                </c:pt>
                <c:pt idx="44">
                  <c:v>217</c:v>
                </c:pt>
                <c:pt idx="45">
                  <c:v>212</c:v>
                </c:pt>
                <c:pt idx="46">
                  <c:v>205</c:v>
                </c:pt>
                <c:pt idx="47">
                  <c:v>200</c:v>
                </c:pt>
                <c:pt idx="48">
                  <c:v>201</c:v>
                </c:pt>
                <c:pt idx="49">
                  <c:v>180</c:v>
                </c:pt>
                <c:pt idx="50">
                  <c:v>180</c:v>
                </c:pt>
                <c:pt idx="51">
                  <c:v>201</c:v>
                </c:pt>
                <c:pt idx="52">
                  <c:v>214</c:v>
                </c:pt>
                <c:pt idx="53">
                  <c:v>152</c:v>
                </c:pt>
                <c:pt idx="54">
                  <c:v>154</c:v>
                </c:pt>
                <c:pt idx="55">
                  <c:v>161</c:v>
                </c:pt>
                <c:pt idx="56">
                  <c:v>163</c:v>
                </c:pt>
                <c:pt idx="57">
                  <c:v>186</c:v>
                </c:pt>
                <c:pt idx="58">
                  <c:v>205</c:v>
                </c:pt>
                <c:pt idx="59">
                  <c:v>206</c:v>
                </c:pt>
                <c:pt idx="60">
                  <c:v>181</c:v>
                </c:pt>
                <c:pt idx="61">
                  <c:v>136</c:v>
                </c:pt>
                <c:pt idx="62">
                  <c:v>170</c:v>
                </c:pt>
                <c:pt idx="63">
                  <c:v>180</c:v>
                </c:pt>
                <c:pt idx="64">
                  <c:v>180</c:v>
                </c:pt>
                <c:pt idx="65">
                  <c:v>200</c:v>
                </c:pt>
                <c:pt idx="66">
                  <c:v>215</c:v>
                </c:pt>
                <c:pt idx="67">
                  <c:v>206</c:v>
                </c:pt>
                <c:pt idx="68">
                  <c:v>202</c:v>
                </c:pt>
                <c:pt idx="69">
                  <c:v>165</c:v>
                </c:pt>
                <c:pt idx="70">
                  <c:v>207</c:v>
                </c:pt>
                <c:pt idx="71">
                  <c:v>208</c:v>
                </c:pt>
                <c:pt idx="72">
                  <c:v>227</c:v>
                </c:pt>
                <c:pt idx="73">
                  <c:v>229</c:v>
                </c:pt>
                <c:pt idx="74">
                  <c:v>209</c:v>
                </c:pt>
                <c:pt idx="75">
                  <c:v>235</c:v>
                </c:pt>
                <c:pt idx="76">
                  <c:v>244</c:v>
                </c:pt>
                <c:pt idx="77">
                  <c:v>243</c:v>
                </c:pt>
                <c:pt idx="78">
                  <c:v>246</c:v>
                </c:pt>
                <c:pt idx="79">
                  <c:v>228</c:v>
                </c:pt>
                <c:pt idx="80">
                  <c:v>241</c:v>
                </c:pt>
                <c:pt idx="81">
                  <c:v>218</c:v>
                </c:pt>
              </c:numCache>
            </c:numRef>
          </c:yVal>
          <c:smooth val="0"/>
        </c:ser>
        <c:axId val="3327131"/>
        <c:axId val="9808417"/>
      </c:scatterChart>
      <c:valAx>
        <c:axId val="332713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08417"/>
        <c:crosses val="autoZero"/>
        <c:crossBetween val="midCat"/>
      </c:valAx>
      <c:valAx>
        <c:axId val="980841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GSR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2713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84</xdr:row>
      <xdr:rowOff>70560</xdr:rowOff>
    </xdr:from>
    <xdr:to>
      <xdr:col>13</xdr:col>
      <xdr:colOff>163080</xdr:colOff>
      <xdr:row>105</xdr:row>
      <xdr:rowOff>154440</xdr:rowOff>
    </xdr:to>
    <xdr:graphicFrame>
      <xdr:nvGraphicFramePr>
        <xdr:cNvPr id="0" name=""/>
        <xdr:cNvGraphicFramePr/>
      </xdr:nvGraphicFramePr>
      <xdr:xfrm>
        <a:off x="0" y="14199120"/>
        <a:ext cx="13844520" cy="3497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4"/>
  <sheetViews>
    <sheetView showFormulas="false" showGridLines="true" showRowColHeaders="true" showZeros="true" rightToLeft="false" tabSelected="false" showOutlineSymbols="true" defaultGridColor="true" view="normal" topLeftCell="AB1" colorId="64" zoomScale="140" zoomScaleNormal="140" zoomScalePageLayoutView="100" workbookViewId="0">
      <selection pane="topLeft" activeCell="AJ18" activeCellId="0" sqref="AJ1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6.64"/>
    <col collapsed="false" customWidth="true" hidden="false" outlineLevel="0" max="2" min="2" style="1" width="8.21"/>
    <col collapsed="false" customWidth="true" hidden="false" outlineLevel="0" max="3" min="3" style="1" width="10.92"/>
    <col collapsed="false" customWidth="true" hidden="false" outlineLevel="0" max="4" min="4" style="1" width="12.1"/>
    <col collapsed="false" customWidth="true" hidden="false" outlineLevel="0" max="5" min="5" style="1" width="18.56"/>
    <col collapsed="false" customWidth="true" hidden="false" outlineLevel="0" max="6" min="6" style="1" width="7.17"/>
    <col collapsed="false" customWidth="true" hidden="false" outlineLevel="0" max="7" min="7" style="1" width="8.45"/>
    <col collapsed="false" customWidth="true" hidden="false" outlineLevel="0" max="8" min="8" style="1" width="18.85"/>
    <col collapsed="false" customWidth="true" hidden="false" outlineLevel="0" max="9" min="9" style="1" width="20.93"/>
    <col collapsed="false" customWidth="true" hidden="false" outlineLevel="0" max="10" min="10" style="1" width="18.95"/>
    <col collapsed="false" customWidth="true" hidden="false" outlineLevel="0" max="11" min="11" style="1" width="26"/>
    <col collapsed="false" customWidth="true" hidden="false" outlineLevel="0" max="12" min="12" style="1" width="19.25"/>
    <col collapsed="false" customWidth="true" hidden="false" outlineLevel="0" max="13" min="13" style="1" width="17.86"/>
    <col collapsed="false" customWidth="true" hidden="false" outlineLevel="0" max="14" min="14" style="1" width="19.73"/>
    <col collapsed="false" customWidth="true" hidden="false" outlineLevel="0" max="15" min="15" style="1" width="19.05"/>
    <col collapsed="false" customWidth="true" hidden="false" outlineLevel="0" max="16" min="16" style="1" width="22.92"/>
    <col collapsed="false" customWidth="true" hidden="false" outlineLevel="0" max="17" min="17" style="1" width="20.14"/>
    <col collapsed="false" customWidth="true" hidden="false" outlineLevel="0" max="19" min="18" style="1" width="23.12"/>
    <col collapsed="false" customWidth="true" hidden="false" outlineLevel="0" max="20" min="20" style="1" width="21.93"/>
    <col collapsed="false" customWidth="true" hidden="false" outlineLevel="0" max="21" min="21" style="1" width="22.03"/>
    <col collapsed="false" customWidth="true" hidden="false" outlineLevel="0" max="22" min="22" style="1" width="29.97"/>
    <col collapsed="false" customWidth="true" hidden="false" outlineLevel="0" max="23" min="23" style="1" width="22.72"/>
    <col collapsed="false" customWidth="true" hidden="false" outlineLevel="0" max="24" min="24" style="1" width="22.92"/>
    <col collapsed="false" customWidth="true" hidden="false" outlineLevel="0" max="25" min="25" style="1" width="17.86"/>
    <col collapsed="false" customWidth="true" hidden="false" outlineLevel="0" max="26" min="26" style="1" width="17.16"/>
    <col collapsed="false" customWidth="true" hidden="false" outlineLevel="0" max="27" min="27" style="1" width="22.72"/>
    <col collapsed="false" customWidth="true" hidden="false" outlineLevel="0" max="28" min="28" style="1" width="24.51"/>
    <col collapsed="false" customWidth="true" hidden="false" outlineLevel="0" max="29" min="29" style="1" width="20.73"/>
    <col collapsed="false" customWidth="true" hidden="false" outlineLevel="0" max="30" min="30" style="1" width="18.95"/>
    <col collapsed="false" customWidth="true" hidden="false" outlineLevel="0" max="31" min="31" style="1" width="24.21"/>
    <col collapsed="false" customWidth="true" hidden="false" outlineLevel="0" max="32" min="32" style="1" width="20.93"/>
    <col collapsed="false" customWidth="false" hidden="false" outlineLevel="0" max="1017" min="33" style="1" width="11.59"/>
    <col collapsed="false" customWidth="false" hidden="false" outlineLevel="0" max="1023" min="1018" style="2" width="11.61"/>
    <col collapsed="false" customWidth="true" hidden="false" outlineLevel="0" max="1024" min="1024" style="2" width="11.52"/>
  </cols>
  <sheetData>
    <row r="1" s="3" customFormat="true" ht="50.1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19</v>
      </c>
      <c r="Y1" s="7" t="s">
        <v>23</v>
      </c>
      <c r="Z1" s="6" t="s">
        <v>24</v>
      </c>
      <c r="AA1" s="6" t="s">
        <v>25</v>
      </c>
      <c r="AB1" s="7" t="s">
        <v>26</v>
      </c>
      <c r="AC1" s="8" t="s">
        <v>27</v>
      </c>
      <c r="AD1" s="9" t="s">
        <v>28</v>
      </c>
      <c r="AE1" s="9" t="s">
        <v>29</v>
      </c>
      <c r="AF1" s="8" t="s">
        <v>30</v>
      </c>
      <c r="AMJ1" s="2"/>
    </row>
    <row r="2" customFormat="false" ht="12.8" hidden="false" customHeight="false" outlineLevel="0" collapsed="false">
      <c r="A2" s="10" t="n">
        <v>0</v>
      </c>
      <c r="B2" s="10" t="n">
        <v>0</v>
      </c>
      <c r="C2" s="10" t="n">
        <v>121</v>
      </c>
      <c r="D2" s="11" t="n">
        <f aca="false">C2-C3</f>
        <v>5</v>
      </c>
      <c r="E2" s="11" t="n">
        <f aca="false">1000/C2</f>
        <v>8.26446280991735</v>
      </c>
      <c r="F2" s="12" t="s">
        <v>31</v>
      </c>
      <c r="G2" s="11" t="n">
        <f aca="false">ABS(B2-B3)</f>
        <v>23</v>
      </c>
      <c r="H2" s="11" t="n">
        <f aca="false">E2-E3</f>
        <v>-0.35622684525506</v>
      </c>
      <c r="I2" s="1" t="n">
        <f aca="false">AVERAGE(E2:E83)</f>
        <v>5.74404127814874</v>
      </c>
      <c r="J2" s="11" t="n">
        <f aca="false">5.74404127814874-E2</f>
        <v>-2.52042153176861</v>
      </c>
      <c r="K2" s="11" t="n">
        <f aca="false">E2-8.26446280991735</f>
        <v>0</v>
      </c>
      <c r="L2" s="1" t="n">
        <f aca="false">MAX(E2:E83)</f>
        <v>8.62068965517241</v>
      </c>
      <c r="M2" s="11" t="n">
        <f aca="false">MIN(E2:E83)</f>
        <v>4.0650406504065</v>
      </c>
      <c r="N2" s="11" t="n">
        <f aca="false">E2-4.0650406504065</f>
        <v>4.19942215951085</v>
      </c>
      <c r="O2" s="11" t="n">
        <f aca="false">N3-N80</f>
        <v>4.55564900476591</v>
      </c>
      <c r="P2" s="11" t="n">
        <f aca="false">N2/4.55564900476591</f>
        <v>0.921805467260013</v>
      </c>
      <c r="Q2" s="1" t="n">
        <f aca="false">LOG(1+E2)</f>
        <v>0.966820242278523</v>
      </c>
      <c r="R2" s="1" t="n">
        <f aca="false">Q2-0.704582935219772</f>
        <v>0.262237307058751</v>
      </c>
      <c r="S2" s="1" t="n">
        <f aca="false">R3-R80</f>
        <v>0.278623270154869</v>
      </c>
      <c r="T2" s="1" t="n">
        <f aca="false">R2/0.278623270154869</f>
        <v>0.941189538522715</v>
      </c>
      <c r="U2" s="1" t="n">
        <f aca="false">LOG(1+C2)</f>
        <v>2.08635983067475</v>
      </c>
      <c r="V2" s="1" t="n">
        <f aca="false">U2-2.06818586174616</f>
        <v>0.018173968928588</v>
      </c>
      <c r="W2" s="1" t="n">
        <f aca="false">V80-V3</f>
        <v>0.324511091513506</v>
      </c>
      <c r="X2" s="1" t="n">
        <f aca="false">V2/0.324511091513506</f>
        <v>0.0560041533367177</v>
      </c>
      <c r="Y2" s="1" t="n">
        <f aca="false">_xlfn.STDEV.S(C2:C83)</f>
        <v>33.5633370076192</v>
      </c>
      <c r="Z2" s="1" t="n">
        <f aca="false">AVERAGE(C2:C83)</f>
        <v>180.451219512195</v>
      </c>
      <c r="AA2" s="1" t="n">
        <f aca="false">C2-$Z$2</f>
        <v>-59.4512195121951</v>
      </c>
      <c r="AB2" s="1" t="n">
        <f aca="false">AA2/$Z$2</f>
        <v>-0.329458674055552</v>
      </c>
      <c r="AC2" s="1" t="n">
        <f aca="false">_xlfn.STDEV.S(E2:E83)</f>
        <v>1.12233883818363</v>
      </c>
      <c r="AD2" s="1" t="n">
        <f aca="false">AVERAGE(E2:E83)</f>
        <v>5.74404127814874</v>
      </c>
      <c r="AE2" s="1" t="n">
        <f aca="false">E2-$AD$2</f>
        <v>2.52042153176861</v>
      </c>
      <c r="AF2" s="1" t="n">
        <f aca="false">AE2/$AC$2</f>
        <v>2.24568681579941</v>
      </c>
    </row>
    <row r="3" s="16" customFormat="true" ht="12.8" hidden="false" customHeight="false" outlineLevel="0" collapsed="false">
      <c r="A3" s="13" t="n">
        <v>0.23</v>
      </c>
      <c r="B3" s="13" t="n">
        <v>23</v>
      </c>
      <c r="C3" s="14" t="n">
        <v>116</v>
      </c>
      <c r="D3" s="13" t="n">
        <f aca="false">C3-C4</f>
        <v>-10</v>
      </c>
      <c r="E3" s="15" t="n">
        <f aca="false">1000/C3</f>
        <v>8.62068965517241</v>
      </c>
      <c r="F3" s="12" t="s">
        <v>31</v>
      </c>
      <c r="G3" s="13" t="n">
        <f aca="false">ABS(B3-B4)</f>
        <v>20</v>
      </c>
      <c r="H3" s="13" t="n">
        <f aca="false">E3-E4</f>
        <v>0.684181718664478</v>
      </c>
      <c r="J3" s="17" t="n">
        <f aca="false">5.74404127814874-E3</f>
        <v>-2.87664837702367</v>
      </c>
      <c r="K3" s="15" t="n">
        <f aca="false">E3-8.26446280991735</f>
        <v>0.356226845255065</v>
      </c>
      <c r="N3" s="18" t="n">
        <f aca="false">E3-4.0650406504065</f>
        <v>4.55564900476591</v>
      </c>
      <c r="P3" s="15" t="n">
        <f aca="false">N3/4.55564900476591</f>
        <v>1</v>
      </c>
      <c r="Q3" s="15" t="n">
        <f aca="false">LOG(1+E3)</f>
        <v>0.983206205374641</v>
      </c>
      <c r="R3" s="15" t="n">
        <f aca="false">Q3-0.704582935219772</f>
        <v>0.278623270154869</v>
      </c>
      <c r="T3" s="15" t="n">
        <f aca="false">R3/0.278623270154869</f>
        <v>1</v>
      </c>
      <c r="U3" s="17" t="n">
        <f aca="false">LOG(1+C3)</f>
        <v>2.06818586174616</v>
      </c>
      <c r="V3" s="17" t="n">
        <f aca="false">U3-2.06818586174616</f>
        <v>0</v>
      </c>
      <c r="X3" s="17" t="n">
        <f aca="false">V3/0.324511091513506</f>
        <v>0</v>
      </c>
      <c r="AA3" s="16" t="n">
        <f aca="false">C3-$Z$2</f>
        <v>-64.4512195121951</v>
      </c>
      <c r="AB3" s="19" t="n">
        <f aca="false">AA3/$Z$2</f>
        <v>-0.357166993309455</v>
      </c>
      <c r="AE3" s="16" t="n">
        <f aca="false">E3-$AD$2</f>
        <v>2.87664837702367</v>
      </c>
      <c r="AF3" s="20" t="n">
        <f aca="false">AE3/$AC$2</f>
        <v>2.56308369554347</v>
      </c>
    </row>
    <row r="4" customFormat="false" ht="12.8" hidden="false" customHeight="false" outlineLevel="0" collapsed="false">
      <c r="A4" s="11" t="n">
        <v>0.43</v>
      </c>
      <c r="B4" s="11" t="n">
        <v>43</v>
      </c>
      <c r="C4" s="11" t="n">
        <v>126</v>
      </c>
      <c r="D4" s="11" t="n">
        <f aca="false">C4-C5</f>
        <v>-3</v>
      </c>
      <c r="E4" s="11" t="n">
        <f aca="false">1000/C4</f>
        <v>7.93650793650794</v>
      </c>
      <c r="F4" s="12" t="s">
        <v>31</v>
      </c>
      <c r="G4" s="11" t="n">
        <f aca="false">ABS(B4-B5)</f>
        <v>7</v>
      </c>
      <c r="H4" s="11" t="n">
        <f aca="false">E4-E5</f>
        <v>0.184569952011813</v>
      </c>
      <c r="J4" s="11" t="n">
        <f aca="false">5.74404127814874-E4</f>
        <v>-2.1924666583592</v>
      </c>
      <c r="K4" s="11" t="n">
        <f aca="false">E4-8.26446280991735</f>
        <v>-0.327954873409412</v>
      </c>
      <c r="N4" s="11" t="n">
        <f aca="false">E4-4.0650406504065</f>
        <v>3.87146728610144</v>
      </c>
      <c r="P4" s="11" t="n">
        <f aca="false">N4/4.55564900476591</f>
        <v>0.849816849816851</v>
      </c>
      <c r="Q4" s="1" t="n">
        <f aca="false">LOG(1+E4)</f>
        <v>0.951167845397764</v>
      </c>
      <c r="R4" s="1" t="n">
        <f aca="false">Q4-0.704582935219772</f>
        <v>0.246584910177992</v>
      </c>
      <c r="T4" s="1" t="n">
        <f aca="false">R4/0.278623270154869</f>
        <v>0.885011901701288</v>
      </c>
      <c r="U4" s="1" t="n">
        <f aca="false">LOG(1+C4)</f>
        <v>2.10380372095596</v>
      </c>
      <c r="V4" s="1" t="n">
        <f aca="false">U4-2.06818586174616</f>
        <v>0.0356178592097969</v>
      </c>
      <c r="X4" s="1" t="n">
        <f aca="false">V4/0.324511091513506</f>
        <v>0.10975852641485</v>
      </c>
      <c r="AA4" s="1" t="n">
        <f aca="false">C4-$Z$2</f>
        <v>-54.4512195121951</v>
      </c>
      <c r="AB4" s="1" t="n">
        <f aca="false">AA4/$Z$2</f>
        <v>-0.301750354801649</v>
      </c>
      <c r="AE4" s="1" t="n">
        <f aca="false">E4-$AD$2</f>
        <v>2.1924666583592</v>
      </c>
      <c r="AF4" s="1" t="n">
        <f aca="false">AE4/$AC$2</f>
        <v>1.95348016460647</v>
      </c>
    </row>
    <row r="5" customFormat="false" ht="12.8" hidden="false" customHeight="false" outlineLevel="0" collapsed="false">
      <c r="A5" s="11" t="n">
        <v>0.5</v>
      </c>
      <c r="B5" s="11" t="n">
        <v>50</v>
      </c>
      <c r="C5" s="11" t="n">
        <v>129</v>
      </c>
      <c r="D5" s="11" t="n">
        <f aca="false">C5-C6</f>
        <v>-10</v>
      </c>
      <c r="E5" s="11" t="n">
        <f aca="false">1000/C5</f>
        <v>7.75193798449612</v>
      </c>
      <c r="F5" s="12" t="s">
        <v>31</v>
      </c>
      <c r="G5" s="11" t="n">
        <f aca="false">ABS(B5-B6)</f>
        <v>20</v>
      </c>
      <c r="H5" s="11" t="n">
        <f aca="false">E5-E6</f>
        <v>0.557693380179577</v>
      </c>
      <c r="J5" s="11" t="n">
        <f aca="false">5.74404127814874-E5</f>
        <v>-2.00789670634738</v>
      </c>
      <c r="K5" s="11" t="n">
        <f aca="false">E5-8.26446280991735</f>
        <v>-0.512524825421226</v>
      </c>
      <c r="N5" s="11" t="n">
        <f aca="false">E5-4.0650406504065</f>
        <v>3.68689733408962</v>
      </c>
      <c r="P5" s="11" t="n">
        <f aca="false">N5/4.55564900476591</f>
        <v>0.809302325581396</v>
      </c>
      <c r="Q5" s="1" t="n">
        <f aca="false">LOG(1+E5)</f>
        <v>0.942104231625719</v>
      </c>
      <c r="R5" s="1" t="n">
        <f aca="false">Q5-0.704582935219772</f>
        <v>0.237521296405947</v>
      </c>
      <c r="T5" s="1" t="n">
        <f aca="false">R5/0.278623270154869</f>
        <v>0.852481906030044</v>
      </c>
      <c r="U5" s="1" t="n">
        <f aca="false">LOG(1+C5)</f>
        <v>2.11394335230684</v>
      </c>
      <c r="V5" s="1" t="n">
        <f aca="false">U5-2.06818586174616</f>
        <v>0.0457574905606766</v>
      </c>
      <c r="X5" s="1" t="n">
        <f aca="false">V5/0.324511091513506</f>
        <v>0.141004396328229</v>
      </c>
      <c r="AA5" s="1" t="n">
        <f aca="false">C5-$Z$2</f>
        <v>-51.4512195121951</v>
      </c>
      <c r="AB5" s="1" t="n">
        <f aca="false">AA5/$Z$2</f>
        <v>-0.285125363249307</v>
      </c>
      <c r="AE5" s="1" t="n">
        <f aca="false">E5-$AD$2</f>
        <v>2.00789670634738</v>
      </c>
      <c r="AF5" s="1" t="n">
        <f aca="false">AE5/$AC$2</f>
        <v>1.78902897951648</v>
      </c>
    </row>
    <row r="6" customFormat="false" ht="12.8" hidden="false" customHeight="false" outlineLevel="0" collapsed="false">
      <c r="A6" s="11" t="n">
        <v>1.1</v>
      </c>
      <c r="B6" s="11" t="n">
        <v>70</v>
      </c>
      <c r="C6" s="11" t="n">
        <v>139</v>
      </c>
      <c r="D6" s="11" t="n">
        <f aca="false">C6-C7</f>
        <v>-1</v>
      </c>
      <c r="E6" s="11" t="n">
        <f aca="false">1000/C6</f>
        <v>7.19424460431655</v>
      </c>
      <c r="F6" s="12" t="s">
        <v>31</v>
      </c>
      <c r="G6" s="11" t="n">
        <f aca="false">ABS(B6-B7)</f>
        <v>10</v>
      </c>
      <c r="H6" s="11" t="n">
        <f aca="false">E6-E7</f>
        <v>0.0513874614594032</v>
      </c>
      <c r="J6" s="11" t="n">
        <f aca="false">5.74404127814874-E6</f>
        <v>-1.45020332616781</v>
      </c>
      <c r="K6" s="11" t="n">
        <f aca="false">E6-8.26446280991735</f>
        <v>-1.0702182056008</v>
      </c>
      <c r="N6" s="11" t="n">
        <f aca="false">E6-4.0650406504065</f>
        <v>3.12920395391005</v>
      </c>
      <c r="P6" s="11" t="n">
        <f aca="false">N6/4.55564900476591</f>
        <v>0.686884338682901</v>
      </c>
      <c r="Q6" s="1" t="n">
        <f aca="false">LOG(1+E6)</f>
        <v>0.913508923825005</v>
      </c>
      <c r="R6" s="1" t="n">
        <f aca="false">Q6-0.704582935219772</f>
        <v>0.208925988605233</v>
      </c>
      <c r="T6" s="1" t="n">
        <f aca="false">R6/0.278623270154869</f>
        <v>0.749851182527233</v>
      </c>
      <c r="U6" s="1" t="n">
        <f aca="false">LOG(1+C6)</f>
        <v>2.14612803567824</v>
      </c>
      <c r="V6" s="1" t="n">
        <f aca="false">U6-2.06818586174616</f>
        <v>0.0779421739320778</v>
      </c>
      <c r="X6" s="1" t="n">
        <f aca="false">V6/0.324511091513506</f>
        <v>0.240183389629485</v>
      </c>
      <c r="AA6" s="1" t="n">
        <f aca="false">C6-$Z$2</f>
        <v>-41.4512195121951</v>
      </c>
      <c r="AB6" s="1" t="n">
        <f aca="false">AA6/$Z$2</f>
        <v>-0.229708724741502</v>
      </c>
      <c r="AE6" s="1" t="n">
        <f aca="false">E6-$AD$2</f>
        <v>1.45020332616781</v>
      </c>
      <c r="AF6" s="1" t="n">
        <f aca="false">AE6/$AC$2</f>
        <v>1.29212611809352</v>
      </c>
    </row>
    <row r="7" customFormat="false" ht="12.8" hidden="false" customHeight="false" outlineLevel="0" collapsed="false">
      <c r="A7" s="11" t="n">
        <v>1.2</v>
      </c>
      <c r="B7" s="11" t="n">
        <v>80</v>
      </c>
      <c r="C7" s="11" t="n">
        <v>140</v>
      </c>
      <c r="D7" s="11" t="n">
        <f aca="false">C7-C8</f>
        <v>-3</v>
      </c>
      <c r="E7" s="11" t="n">
        <f aca="false">1000/C7</f>
        <v>7.14285714285714</v>
      </c>
      <c r="F7" s="21" t="s">
        <v>32</v>
      </c>
      <c r="G7" s="11" t="n">
        <f aca="false">ABS(B7-B8)</f>
        <v>8</v>
      </c>
      <c r="H7" s="11" t="n">
        <f aca="false">E7-E8</f>
        <v>0.14985014985015</v>
      </c>
      <c r="J7" s="11" t="n">
        <f aca="false">5.74404127814874-E7</f>
        <v>-1.3988158647084</v>
      </c>
      <c r="K7" s="11" t="n">
        <f aca="false">E7-8.26446280991735</f>
        <v>-1.12160566706021</v>
      </c>
      <c r="N7" s="11" t="n">
        <f aca="false">E7-4.0650406504065</f>
        <v>3.07781649245064</v>
      </c>
      <c r="P7" s="11" t="n">
        <f aca="false">N7/4.55564900476591</f>
        <v>0.675604395604397</v>
      </c>
      <c r="Q7" s="1" t="n">
        <f aca="false">LOG(1+E7)</f>
        <v>0.910776815658234</v>
      </c>
      <c r="R7" s="1" t="n">
        <f aca="false">Q7-0.704582935219772</f>
        <v>0.206193880438462</v>
      </c>
      <c r="T7" s="1" t="n">
        <f aca="false">R7/0.278623270154869</f>
        <v>0.740045439578153</v>
      </c>
      <c r="U7" s="1" t="n">
        <f aca="false">LOG(1+C7)</f>
        <v>2.14921911265538</v>
      </c>
      <c r="V7" s="1" t="n">
        <f aca="false">U7-2.06818586174616</f>
        <v>0.0810332509092198</v>
      </c>
      <c r="X7" s="1" t="n">
        <f aca="false">V7/0.324511091513506</f>
        <v>0.249708724996992</v>
      </c>
      <c r="AA7" s="1" t="n">
        <f aca="false">C7-$Z$2</f>
        <v>-40.4512195121951</v>
      </c>
      <c r="AB7" s="1" t="n">
        <f aca="false">AA7/$Z$2</f>
        <v>-0.224167060890721</v>
      </c>
      <c r="AE7" s="1" t="n">
        <f aca="false">E7-$AD$2</f>
        <v>1.3988158647084</v>
      </c>
      <c r="AF7" s="1" t="n">
        <f aca="false">AE7/$AC$2</f>
        <v>1.24634006871954</v>
      </c>
    </row>
    <row r="8" customFormat="false" ht="12.8" hidden="false" customHeight="false" outlineLevel="0" collapsed="false">
      <c r="A8" s="11" t="n">
        <v>1.28</v>
      </c>
      <c r="B8" s="11" t="n">
        <v>88</v>
      </c>
      <c r="C8" s="11" t="n">
        <v>143</v>
      </c>
      <c r="D8" s="11" t="n">
        <f aca="false">C8-C9</f>
        <v>14</v>
      </c>
      <c r="E8" s="11" t="n">
        <f aca="false">1000/C8</f>
        <v>6.99300699300699</v>
      </c>
      <c r="F8" s="21" t="s">
        <v>33</v>
      </c>
      <c r="G8" s="22" t="n">
        <f aca="false">ABS(B8-B9)</f>
        <v>9</v>
      </c>
      <c r="H8" s="11" t="n">
        <f aca="false">E8-E9</f>
        <v>-0.75893099148913</v>
      </c>
      <c r="J8" s="11" t="n">
        <f aca="false">5.74404127814874-E8</f>
        <v>-1.24896571485825</v>
      </c>
      <c r="K8" s="11" t="n">
        <f aca="false">E8-8.26446280991735</f>
        <v>-1.27145581691036</v>
      </c>
      <c r="N8" s="11" t="n">
        <f aca="false">E8-4.0650406504065</f>
        <v>2.92796634260049</v>
      </c>
      <c r="P8" s="11" t="n">
        <f aca="false">N8/4.55564900476591</f>
        <v>0.642711135018828</v>
      </c>
      <c r="Q8" s="1" t="n">
        <f aca="false">LOG(1+E8)</f>
        <v>0.90271019293022</v>
      </c>
      <c r="R8" s="1" t="n">
        <f aca="false">Q8-0.704582935219772</f>
        <v>0.198127257710448</v>
      </c>
      <c r="T8" s="1" t="n">
        <f aca="false">R8/0.278623270154869</f>
        <v>0.711093720206218</v>
      </c>
      <c r="U8" s="1" t="n">
        <f aca="false">LOG(1+C8)</f>
        <v>2.15836249209525</v>
      </c>
      <c r="V8" s="1" t="n">
        <f aca="false">U8-2.06818586174616</f>
        <v>0.0901766303490894</v>
      </c>
      <c r="X8" s="1" t="n">
        <f aca="false">V8/0.324511091513506</f>
        <v>0.277884586096917</v>
      </c>
      <c r="AA8" s="1" t="n">
        <f aca="false">C8-$Z$2</f>
        <v>-37.4512195121951</v>
      </c>
      <c r="AB8" s="1" t="n">
        <f aca="false">AA8/$Z$2</f>
        <v>-0.207542069338379</v>
      </c>
      <c r="AE8" s="1" t="n">
        <f aca="false">E8-$AD$2</f>
        <v>1.24896571485825</v>
      </c>
      <c r="AF8" s="1" t="n">
        <f aca="false">AE8/$AC$2</f>
        <v>1.11282410655907</v>
      </c>
    </row>
    <row r="9" customFormat="false" ht="12.8" hidden="false" customHeight="false" outlineLevel="0" collapsed="false">
      <c r="A9" s="11" t="n">
        <v>1.37</v>
      </c>
      <c r="B9" s="11" t="n">
        <v>97</v>
      </c>
      <c r="C9" s="11" t="n">
        <v>129</v>
      </c>
      <c r="D9" s="11" t="n">
        <f aca="false">C9-C10</f>
        <v>-5</v>
      </c>
      <c r="E9" s="11" t="n">
        <f aca="false">1000/C9</f>
        <v>7.75193798449612</v>
      </c>
      <c r="F9" s="21" t="s">
        <v>32</v>
      </c>
      <c r="G9" s="11" t="n">
        <f aca="false">ABS(B9-B10)</f>
        <v>8</v>
      </c>
      <c r="H9" s="11" t="n">
        <f aca="false">E9-E10</f>
        <v>0.289251417331944</v>
      </c>
      <c r="J9" s="11" t="n">
        <f aca="false">5.74404127814874-E9</f>
        <v>-2.00789670634738</v>
      </c>
      <c r="K9" s="11" t="n">
        <f aca="false">E9-8.26446280991735</f>
        <v>-0.512524825421226</v>
      </c>
      <c r="N9" s="11" t="n">
        <f aca="false">E9-4.0650406504065</f>
        <v>3.68689733408962</v>
      </c>
      <c r="P9" s="11" t="n">
        <f aca="false">N9/4.55564900476591</f>
        <v>0.809302325581396</v>
      </c>
      <c r="Q9" s="1" t="n">
        <f aca="false">LOG(1+E9)</f>
        <v>0.942104231625719</v>
      </c>
      <c r="R9" s="1" t="n">
        <f aca="false">Q9-0.704582935219772</f>
        <v>0.237521296405947</v>
      </c>
      <c r="T9" s="1" t="n">
        <f aca="false">R9/0.278623270154869</f>
        <v>0.852481906030044</v>
      </c>
      <c r="U9" s="1" t="n">
        <f aca="false">LOG(1+C9)</f>
        <v>2.11394335230684</v>
      </c>
      <c r="V9" s="1" t="n">
        <f aca="false">U9-2.06818586174616</f>
        <v>0.0457574905606766</v>
      </c>
      <c r="X9" s="1" t="n">
        <f aca="false">V9/0.324511091513506</f>
        <v>0.141004396328229</v>
      </c>
      <c r="AA9" s="1" t="n">
        <f aca="false">C9-$Z$2</f>
        <v>-51.4512195121951</v>
      </c>
      <c r="AB9" s="1" t="n">
        <f aca="false">AA9/$Z$2</f>
        <v>-0.285125363249307</v>
      </c>
      <c r="AE9" s="1" t="n">
        <f aca="false">E9-$AD$2</f>
        <v>2.00789670634738</v>
      </c>
      <c r="AF9" s="1" t="n">
        <f aca="false">AE9/$AC$2</f>
        <v>1.78902897951648</v>
      </c>
    </row>
    <row r="10" customFormat="false" ht="12.8" hidden="false" customHeight="false" outlineLevel="0" collapsed="false">
      <c r="A10" s="11" t="n">
        <v>1.45</v>
      </c>
      <c r="B10" s="11" t="n">
        <v>105</v>
      </c>
      <c r="C10" s="11" t="n">
        <v>134</v>
      </c>
      <c r="D10" s="11" t="n">
        <f aca="false">C10-C11</f>
        <v>8</v>
      </c>
      <c r="E10" s="11" t="n">
        <f aca="false">1000/C10</f>
        <v>7.46268656716418</v>
      </c>
      <c r="F10" s="21" t="s">
        <v>32</v>
      </c>
      <c r="G10" s="11" t="n">
        <f aca="false">ABS(B10-B11)</f>
        <v>5</v>
      </c>
      <c r="H10" s="11" t="n">
        <f aca="false">E10-E11</f>
        <v>-0.473821369343757</v>
      </c>
      <c r="J10" s="11" t="n">
        <f aca="false">5.74404127814874-E10</f>
        <v>-1.71864528901544</v>
      </c>
      <c r="K10" s="11" t="n">
        <f aca="false">E10-8.26446280991735</f>
        <v>-0.80177624275317</v>
      </c>
      <c r="N10" s="11" t="n">
        <f aca="false">E10-4.0650406504065</f>
        <v>3.39764591675768</v>
      </c>
      <c r="P10" s="11" t="n">
        <f aca="false">N10/4.55564900476591</f>
        <v>0.745809414466132</v>
      </c>
      <c r="Q10" s="1" t="n">
        <f aca="false">LOG(1+E10)</f>
        <v>0.92750825619208</v>
      </c>
      <c r="R10" s="1" t="n">
        <f aca="false">Q10-0.704582935219772</f>
        <v>0.222925320972308</v>
      </c>
      <c r="T10" s="1" t="n">
        <f aca="false">R10/0.278623270154869</f>
        <v>0.800095845721708</v>
      </c>
      <c r="U10" s="1" t="n">
        <f aca="false">LOG(1+C10)</f>
        <v>2.13033376849501</v>
      </c>
      <c r="V10" s="1" t="n">
        <f aca="false">U10-2.06818586174616</f>
        <v>0.0621479067488462</v>
      </c>
      <c r="X10" s="1" t="n">
        <f aca="false">V10/0.324511091513506</f>
        <v>0.191512427076039</v>
      </c>
      <c r="AA10" s="1" t="n">
        <f aca="false">C10-$Z$2</f>
        <v>-46.4512195121951</v>
      </c>
      <c r="AB10" s="1" t="n">
        <f aca="false">AA10/$Z$2</f>
        <v>-0.257417043995404</v>
      </c>
      <c r="AE10" s="1" t="n">
        <f aca="false">E10-$AD$2</f>
        <v>1.71864528901544</v>
      </c>
      <c r="AF10" s="1" t="n">
        <f aca="false">AE10/$AC$2</f>
        <v>1.53130697303219</v>
      </c>
    </row>
    <row r="11" customFormat="false" ht="12.8" hidden="false" customHeight="false" outlineLevel="0" collapsed="false">
      <c r="A11" s="11" t="n">
        <v>1.5</v>
      </c>
      <c r="B11" s="11" t="n">
        <v>110</v>
      </c>
      <c r="C11" s="11" t="n">
        <v>126</v>
      </c>
      <c r="D11" s="11" t="n">
        <f aca="false">C11-C12</f>
        <v>-5</v>
      </c>
      <c r="E11" s="11" t="n">
        <f aca="false">1000/C11</f>
        <v>7.93650793650794</v>
      </c>
      <c r="F11" s="12" t="s">
        <v>31</v>
      </c>
      <c r="G11" s="11" t="n">
        <f aca="false">ABS(B11-B12)</f>
        <v>10</v>
      </c>
      <c r="H11" s="11" t="n">
        <f aca="false">E11-E12</f>
        <v>0.302920150248394</v>
      </c>
      <c r="J11" s="11" t="n">
        <f aca="false">5.74404127814874-E11</f>
        <v>-2.1924666583592</v>
      </c>
      <c r="K11" s="11" t="n">
        <f aca="false">E11-8.26446280991735</f>
        <v>-0.327954873409412</v>
      </c>
      <c r="N11" s="11" t="n">
        <f aca="false">E11-4.0650406504065</f>
        <v>3.87146728610144</v>
      </c>
      <c r="P11" s="11" t="n">
        <f aca="false">N11/4.55564900476591</f>
        <v>0.849816849816851</v>
      </c>
      <c r="Q11" s="1" t="n">
        <f aca="false">LOG(1+E11)</f>
        <v>0.951167845397764</v>
      </c>
      <c r="R11" s="1" t="n">
        <f aca="false">Q11-0.704582935219772</f>
        <v>0.246584910177992</v>
      </c>
      <c r="T11" s="1" t="n">
        <f aca="false">R11/0.278623270154869</f>
        <v>0.885011901701288</v>
      </c>
      <c r="U11" s="1" t="n">
        <f aca="false">LOG(1+C11)</f>
        <v>2.10380372095596</v>
      </c>
      <c r="V11" s="1" t="n">
        <f aca="false">U11-2.06818586174616</f>
        <v>0.0356178592097969</v>
      </c>
      <c r="X11" s="1" t="n">
        <f aca="false">V11/0.324511091513506</f>
        <v>0.10975852641485</v>
      </c>
      <c r="AA11" s="1" t="n">
        <f aca="false">C11-$Z$2</f>
        <v>-54.4512195121951</v>
      </c>
      <c r="AB11" s="1" t="n">
        <f aca="false">AA11/$Z$2</f>
        <v>-0.301750354801649</v>
      </c>
      <c r="AE11" s="1" t="n">
        <f aca="false">E11-$AD$2</f>
        <v>2.1924666583592</v>
      </c>
      <c r="AF11" s="1" t="n">
        <f aca="false">AE11/$AC$2</f>
        <v>1.95348016460647</v>
      </c>
    </row>
    <row r="12" customFormat="false" ht="12.8" hidden="false" customHeight="false" outlineLevel="0" collapsed="false">
      <c r="A12" s="11" t="n">
        <v>2</v>
      </c>
      <c r="B12" s="11" t="n">
        <v>120</v>
      </c>
      <c r="C12" s="11" t="n">
        <v>131</v>
      </c>
      <c r="D12" s="11" t="n">
        <f aca="false">C12-C13</f>
        <v>-6</v>
      </c>
      <c r="E12" s="11" t="n">
        <f aca="false">1000/C12</f>
        <v>7.63358778625954</v>
      </c>
      <c r="F12" s="21" t="s">
        <v>32</v>
      </c>
      <c r="G12" s="11" t="n">
        <f aca="false">ABS(B12-B13)</f>
        <v>33</v>
      </c>
      <c r="H12" s="11" t="n">
        <f aca="false">E12-E13</f>
        <v>0.334317713266842</v>
      </c>
      <c r="J12" s="11" t="n">
        <f aca="false">5.74404127814874-E12</f>
        <v>-1.8895465081108</v>
      </c>
      <c r="K12" s="11" t="n">
        <f aca="false">E12-8.26446280991735</f>
        <v>-0.630875023657807</v>
      </c>
      <c r="N12" s="11" t="n">
        <f aca="false">E12-4.0650406504065</f>
        <v>3.56854713585304</v>
      </c>
      <c r="P12" s="11" t="n">
        <f aca="false">N12/4.55564900476591</f>
        <v>0.783323546682326</v>
      </c>
      <c r="Q12" s="1" t="n">
        <f aca="false">LOG(1+E12)</f>
        <v>0.936191309269691</v>
      </c>
      <c r="R12" s="1" t="n">
        <f aca="false">Q12-0.704582935219772</f>
        <v>0.231608374049919</v>
      </c>
      <c r="T12" s="1" t="n">
        <f aca="false">R12/0.278623270154869</f>
        <v>0.831259980263611</v>
      </c>
      <c r="U12" s="1" t="n">
        <f aca="false">LOG(1+C12)</f>
        <v>2.12057393120585</v>
      </c>
      <c r="V12" s="1" t="n">
        <f aca="false">U12-2.06818586174616</f>
        <v>0.0523880694596897</v>
      </c>
      <c r="X12" s="1" t="n">
        <f aca="false">V12/0.324511091513506</f>
        <v>0.161436914884339</v>
      </c>
      <c r="AA12" s="1" t="n">
        <f aca="false">C12-$Z$2</f>
        <v>-49.4512195121951</v>
      </c>
      <c r="AB12" s="1" t="n">
        <f aca="false">AA12/$Z$2</f>
        <v>-0.274042035547746</v>
      </c>
      <c r="AE12" s="1" t="n">
        <f aca="false">E12-$AD$2</f>
        <v>1.8895465081108</v>
      </c>
      <c r="AF12" s="1" t="n">
        <f aca="false">AE12/$AC$2</f>
        <v>1.68357936464963</v>
      </c>
    </row>
    <row r="13" customFormat="false" ht="12.8" hidden="false" customHeight="false" outlineLevel="0" collapsed="false">
      <c r="A13" s="11" t="n">
        <v>2.33</v>
      </c>
      <c r="B13" s="11" t="n">
        <v>153</v>
      </c>
      <c r="C13" s="11" t="n">
        <v>137</v>
      </c>
      <c r="D13" s="11" t="n">
        <f aca="false">C13-C14</f>
        <v>-6</v>
      </c>
      <c r="E13" s="11" t="n">
        <f aca="false">1000/C13</f>
        <v>7.2992700729927</v>
      </c>
      <c r="F13" s="21" t="s">
        <v>32</v>
      </c>
      <c r="G13" s="11" t="n">
        <f aca="false">ABS(B13-B14)</f>
        <v>12</v>
      </c>
      <c r="H13" s="11" t="n">
        <f aca="false">E13-E14</f>
        <v>0.306263079985707</v>
      </c>
      <c r="J13" s="11" t="n">
        <f aca="false">5.74404127814874-E13</f>
        <v>-1.55522879484396</v>
      </c>
      <c r="K13" s="11" t="n">
        <f aca="false">E13-8.26446280991735</f>
        <v>-0.965192736924648</v>
      </c>
      <c r="N13" s="11" t="n">
        <f aca="false">E13-4.0650406504065</f>
        <v>3.2342294225862</v>
      </c>
      <c r="P13" s="11" t="n">
        <f aca="false">N13/4.55564900476591</f>
        <v>0.709938236945537</v>
      </c>
      <c r="Q13" s="1" t="n">
        <f aca="false">LOG(1+E13)</f>
        <v>0.919039897531328</v>
      </c>
      <c r="R13" s="1" t="n">
        <f aca="false">Q13-0.704582935219772</f>
        <v>0.214456962311556</v>
      </c>
      <c r="T13" s="1" t="n">
        <f aca="false">R13/0.278623270154869</f>
        <v>0.769702265687833</v>
      </c>
      <c r="U13" s="1" t="n">
        <f aca="false">LOG(1+C13)</f>
        <v>2.13987908640124</v>
      </c>
      <c r="V13" s="1" t="n">
        <f aca="false">U13-2.06818586174616</f>
        <v>0.0716932246550766</v>
      </c>
      <c r="X13" s="1" t="n">
        <f aca="false">V13/0.324511091513506</f>
        <v>0.220926885181959</v>
      </c>
      <c r="AA13" s="1" t="n">
        <f aca="false">C13-$Z$2</f>
        <v>-43.4512195121951</v>
      </c>
      <c r="AB13" s="1" t="n">
        <f aca="false">AA13/$Z$2</f>
        <v>-0.240792052443063</v>
      </c>
      <c r="AE13" s="1" t="n">
        <f aca="false">E13-$AD$2</f>
        <v>1.55522879484396</v>
      </c>
      <c r="AF13" s="1" t="n">
        <f aca="false">AE13/$AC$2</f>
        <v>1.3857034452812</v>
      </c>
    </row>
    <row r="14" customFormat="false" ht="12.8" hidden="false" customHeight="false" outlineLevel="0" collapsed="false">
      <c r="A14" s="11" t="n">
        <v>2.45</v>
      </c>
      <c r="B14" s="11" t="n">
        <v>165</v>
      </c>
      <c r="C14" s="11" t="n">
        <v>143</v>
      </c>
      <c r="D14" s="11" t="n">
        <f aca="false">C14-C15</f>
        <v>-4</v>
      </c>
      <c r="E14" s="11" t="n">
        <f aca="false">1000/C14</f>
        <v>6.99300699300699</v>
      </c>
      <c r="F14" s="21" t="s">
        <v>32</v>
      </c>
      <c r="G14" s="11" t="n">
        <f aca="false">ABS(B14-B15)</f>
        <v>8</v>
      </c>
      <c r="H14" s="11" t="n">
        <f aca="false">E14-E15</f>
        <v>0.19028590457162</v>
      </c>
      <c r="J14" s="11" t="n">
        <f aca="false">5.74404127814874-E14</f>
        <v>-1.24896571485825</v>
      </c>
      <c r="K14" s="11" t="n">
        <f aca="false">E14-8.26446280991735</f>
        <v>-1.27145581691036</v>
      </c>
      <c r="N14" s="11" t="n">
        <f aca="false">E14-4.0650406504065</f>
        <v>2.92796634260049</v>
      </c>
      <c r="P14" s="11" t="n">
        <f aca="false">N14/4.55564900476591</f>
        <v>0.642711135018828</v>
      </c>
      <c r="Q14" s="1" t="n">
        <f aca="false">LOG(1+E14)</f>
        <v>0.90271019293022</v>
      </c>
      <c r="R14" s="1" t="n">
        <f aca="false">Q14-0.704582935219772</f>
        <v>0.198127257710448</v>
      </c>
      <c r="T14" s="1" t="n">
        <f aca="false">R14/0.278623270154869</f>
        <v>0.711093720206218</v>
      </c>
      <c r="U14" s="1" t="n">
        <f aca="false">LOG(1+C14)</f>
        <v>2.15836249209525</v>
      </c>
      <c r="V14" s="1" t="n">
        <f aca="false">U14-2.06818586174616</f>
        <v>0.0901766303490894</v>
      </c>
      <c r="X14" s="1" t="n">
        <f aca="false">V14/0.324511091513506</f>
        <v>0.277884586096917</v>
      </c>
      <c r="AA14" s="1" t="n">
        <f aca="false">C14-$Z$2</f>
        <v>-37.4512195121951</v>
      </c>
      <c r="AB14" s="1" t="n">
        <f aca="false">AA14/$Z$2</f>
        <v>-0.207542069338379</v>
      </c>
      <c r="AE14" s="1" t="n">
        <f aca="false">E14-$AD$2</f>
        <v>1.24896571485825</v>
      </c>
      <c r="AF14" s="1" t="n">
        <f aca="false">AE14/$AC$2</f>
        <v>1.11282410655907</v>
      </c>
    </row>
    <row r="15" customFormat="false" ht="12.8" hidden="false" customHeight="false" outlineLevel="0" collapsed="false">
      <c r="A15" s="11" t="n">
        <v>2.53</v>
      </c>
      <c r="B15" s="11" t="n">
        <v>173</v>
      </c>
      <c r="C15" s="11" t="n">
        <v>147</v>
      </c>
      <c r="D15" s="11" t="n">
        <f aca="false">C15-C16</f>
        <v>-1</v>
      </c>
      <c r="E15" s="11" t="n">
        <f aca="false">1000/C15</f>
        <v>6.80272108843537</v>
      </c>
      <c r="F15" s="21" t="s">
        <v>33</v>
      </c>
      <c r="G15" s="11" t="n">
        <f aca="false">ABS(B15-B16)</f>
        <v>7</v>
      </c>
      <c r="H15" s="11" t="n">
        <f aca="false">E15-E16</f>
        <v>0.0459643316786167</v>
      </c>
      <c r="J15" s="11" t="n">
        <f aca="false">5.74404127814874-E15</f>
        <v>-1.05867981028663</v>
      </c>
      <c r="K15" s="11" t="n">
        <f aca="false">E15-8.26446280991735</f>
        <v>-1.46174172148198</v>
      </c>
      <c r="N15" s="11" t="n">
        <f aca="false">E15-4.0650406504065</f>
        <v>2.73768043802887</v>
      </c>
      <c r="P15" s="11" t="n">
        <f aca="false">N15/4.55564900476591</f>
        <v>0.60094191522763</v>
      </c>
      <c r="Q15" s="1" t="n">
        <f aca="false">LOG(1+E15)</f>
        <v>0.892246083153091</v>
      </c>
      <c r="R15" s="1" t="n">
        <f aca="false">Q15-0.704582935219772</f>
        <v>0.187663147933319</v>
      </c>
      <c r="T15" s="1" t="n">
        <f aca="false">R15/0.278623270154869</f>
        <v>0.673537238397243</v>
      </c>
      <c r="U15" s="1" t="n">
        <f aca="false">LOG(1+C15)</f>
        <v>2.17026171539496</v>
      </c>
      <c r="V15" s="1" t="n">
        <f aca="false">U15-2.06818586174616</f>
        <v>0.102075853648797</v>
      </c>
      <c r="X15" s="1" t="n">
        <f aca="false">V15/0.324511091513506</f>
        <v>0.314552742011743</v>
      </c>
      <c r="AA15" s="1" t="n">
        <f aca="false">C15-$Z$2</f>
        <v>-33.4512195121951</v>
      </c>
      <c r="AB15" s="1" t="n">
        <f aca="false">AA15/$Z$2</f>
        <v>-0.185375413935257</v>
      </c>
      <c r="AE15" s="1" t="n">
        <f aca="false">E15-$AD$2</f>
        <v>1.05867981028663</v>
      </c>
      <c r="AF15" s="1" t="n">
        <f aca="false">AE15/$AC$2</f>
        <v>0.943280027625144</v>
      </c>
    </row>
    <row r="16" customFormat="false" ht="12.8" hidden="false" customHeight="false" outlineLevel="0" collapsed="false">
      <c r="A16" s="11" t="n">
        <v>3</v>
      </c>
      <c r="B16" s="11" t="n">
        <v>180</v>
      </c>
      <c r="C16" s="11" t="n">
        <v>148</v>
      </c>
      <c r="D16" s="11" t="n">
        <f aca="false">C16-C17</f>
        <v>-4</v>
      </c>
      <c r="E16" s="11" t="n">
        <f aca="false">1000/C16</f>
        <v>6.75675675675676</v>
      </c>
      <c r="F16" s="21" t="s">
        <v>33</v>
      </c>
      <c r="G16" s="11" t="n">
        <f aca="false">ABS(B16-B17)</f>
        <v>19</v>
      </c>
      <c r="H16" s="11" t="n">
        <f aca="false">E16-E17</f>
        <v>0.177809388335705</v>
      </c>
      <c r="J16" s="11" t="n">
        <f aca="false">5.74404127814874-E16</f>
        <v>-1.01271547860802</v>
      </c>
      <c r="K16" s="11" t="n">
        <f aca="false">E16-8.26446280991735</f>
        <v>-1.50770605316059</v>
      </c>
      <c r="N16" s="11" t="n">
        <f aca="false">E16-4.0650406504065</f>
        <v>2.69171610635026</v>
      </c>
      <c r="P16" s="11" t="n">
        <f aca="false">N16/4.55564900476591</f>
        <v>0.590852390852392</v>
      </c>
      <c r="Q16" s="1" t="n">
        <f aca="false">LOG(1+E16)</f>
        <v>0.889680172666997</v>
      </c>
      <c r="R16" s="1" t="n">
        <f aca="false">Q16-0.704582935219772</f>
        <v>0.185097237447225</v>
      </c>
      <c r="T16" s="1" t="n">
        <f aca="false">R16/0.278623270154869</f>
        <v>0.664327991500284</v>
      </c>
      <c r="U16" s="1" t="n">
        <f aca="false">LOG(1+C16)</f>
        <v>2.17318626841227</v>
      </c>
      <c r="V16" s="1" t="n">
        <f aca="false">U16-2.06818586174616</f>
        <v>0.105000406666114</v>
      </c>
      <c r="X16" s="1" t="n">
        <f aca="false">V16/0.324511091513506</f>
        <v>0.323564924010445</v>
      </c>
      <c r="AA16" s="1" t="n">
        <f aca="false">C16-$Z$2</f>
        <v>-32.4512195121951</v>
      </c>
      <c r="AB16" s="1" t="n">
        <f aca="false">AA16/$Z$2</f>
        <v>-0.179833750084477</v>
      </c>
      <c r="AE16" s="1" t="n">
        <f aca="false">E16-$AD$2</f>
        <v>1.01271547860802</v>
      </c>
      <c r="AF16" s="1" t="n">
        <f aca="false">AE16/$AC$2</f>
        <v>0.902325968017799</v>
      </c>
    </row>
    <row r="17" customFormat="false" ht="12.8" hidden="false" customHeight="false" outlineLevel="0" collapsed="false">
      <c r="A17" s="11" t="n">
        <v>3.19</v>
      </c>
      <c r="B17" s="11" t="n">
        <v>199</v>
      </c>
      <c r="C17" s="11" t="n">
        <v>152</v>
      </c>
      <c r="D17" s="11" t="n">
        <f aca="false">C17-C18</f>
        <v>-1</v>
      </c>
      <c r="E17" s="11" t="n">
        <f aca="false">1000/C17</f>
        <v>6.57894736842105</v>
      </c>
      <c r="F17" s="21" t="s">
        <v>33</v>
      </c>
      <c r="G17" s="11" t="n">
        <f aca="false">ABS(B17-B18)</f>
        <v>15</v>
      </c>
      <c r="H17" s="11" t="n">
        <f aca="false">E17-E18</f>
        <v>0.0429996560027517</v>
      </c>
      <c r="J17" s="11" t="n">
        <f aca="false">5.74404127814874-E17</f>
        <v>-0.834906090272312</v>
      </c>
      <c r="K17" s="11" t="n">
        <f aca="false">E17-8.26446280991735</f>
        <v>-1.6855154414963</v>
      </c>
      <c r="N17" s="11" t="n">
        <f aca="false">E17-4.0650406504065</f>
        <v>2.51390671801455</v>
      </c>
      <c r="P17" s="11" t="n">
        <f aca="false">N17/4.55564900476591</f>
        <v>0.551821862348179</v>
      </c>
      <c r="Q17" s="1" t="n">
        <f aca="false">LOG(1+E17)</f>
        <v>0.879608891142421</v>
      </c>
      <c r="R17" s="1" t="n">
        <f aca="false">Q17-0.704582935219772</f>
        <v>0.175025955922649</v>
      </c>
      <c r="T17" s="1" t="n">
        <f aca="false">R17/0.278623270154869</f>
        <v>0.628181400015019</v>
      </c>
      <c r="U17" s="1" t="n">
        <f aca="false">LOG(1+C17)</f>
        <v>2.1846914308176</v>
      </c>
      <c r="V17" s="1" t="n">
        <f aca="false">U17-2.06818586174616</f>
        <v>0.116505569071439</v>
      </c>
      <c r="X17" s="1" t="n">
        <f aca="false">V17/0.324511091513506</f>
        <v>0.359018758120289</v>
      </c>
      <c r="AA17" s="1" t="n">
        <f aca="false">C17-$Z$2</f>
        <v>-28.4512195121951</v>
      </c>
      <c r="AB17" s="1" t="n">
        <f aca="false">AA17/$Z$2</f>
        <v>-0.157667094681354</v>
      </c>
      <c r="AE17" s="1" t="n">
        <f aca="false">E17-$AD$2</f>
        <v>0.834906090272307</v>
      </c>
      <c r="AF17" s="1" t="n">
        <f aca="false">AE17/$AC$2</f>
        <v>0.743898421641989</v>
      </c>
    </row>
    <row r="18" customFormat="false" ht="12.8" hidden="false" customHeight="false" outlineLevel="0" collapsed="false">
      <c r="A18" s="11" t="n">
        <v>3.34</v>
      </c>
      <c r="B18" s="11" t="n">
        <v>214</v>
      </c>
      <c r="C18" s="11" t="n">
        <v>153</v>
      </c>
      <c r="D18" s="11" t="n">
        <f aca="false">C18-C19</f>
        <v>-7</v>
      </c>
      <c r="E18" s="11" t="n">
        <f aca="false">1000/C18</f>
        <v>6.5359477124183</v>
      </c>
      <c r="F18" s="21" t="s">
        <v>33</v>
      </c>
      <c r="G18" s="11" t="n">
        <f aca="false">ABS(B18-B19)</f>
        <v>13</v>
      </c>
      <c r="H18" s="11" t="n">
        <f aca="false">E18-E19</f>
        <v>0.285947712418301</v>
      </c>
      <c r="J18" s="11" t="n">
        <f aca="false">5.74404127814874-E18</f>
        <v>-0.791906434269561</v>
      </c>
      <c r="K18" s="11" t="n">
        <f aca="false">E18-8.26446280991735</f>
        <v>-1.72851509749905</v>
      </c>
      <c r="N18" s="11" t="n">
        <f aca="false">E18-4.0650406504065</f>
        <v>2.4709070620118</v>
      </c>
      <c r="P18" s="11" t="n">
        <f aca="false">N18/4.55564900476591</f>
        <v>0.54238310708899</v>
      </c>
      <c r="Q18" s="1" t="n">
        <f aca="false">LOG(1+E18)</f>
        <v>0.8771378764771</v>
      </c>
      <c r="R18" s="1" t="n">
        <f aca="false">Q18-0.704582935219772</f>
        <v>0.172554941257328</v>
      </c>
      <c r="T18" s="1" t="n">
        <f aca="false">R18/0.278623270154869</f>
        <v>0.619312741399582</v>
      </c>
      <c r="U18" s="1" t="n">
        <f aca="false">LOG(1+C18)</f>
        <v>2.18752072083646</v>
      </c>
      <c r="V18" s="1" t="n">
        <f aca="false">U18-2.06818586174616</f>
        <v>0.119334859090303</v>
      </c>
      <c r="X18" s="1" t="n">
        <f aca="false">V18/0.324511091513506</f>
        <v>0.367737381590658</v>
      </c>
      <c r="AA18" s="1" t="n">
        <f aca="false">C18-$Z$2</f>
        <v>-27.4512195121951</v>
      </c>
      <c r="AB18" s="1" t="n">
        <f aca="false">AA18/$Z$2</f>
        <v>-0.152125430830574</v>
      </c>
      <c r="AE18" s="1" t="n">
        <f aca="false">E18-$AD$2</f>
        <v>0.791906434269557</v>
      </c>
      <c r="AF18" s="1" t="n">
        <f aca="false">AE18/$AC$2</f>
        <v>0.705585877747188</v>
      </c>
    </row>
    <row r="19" customFormat="false" ht="12.8" hidden="false" customHeight="false" outlineLevel="0" collapsed="false">
      <c r="A19" s="11" t="n">
        <v>3.47</v>
      </c>
      <c r="B19" s="11" t="n">
        <v>227</v>
      </c>
      <c r="C19" s="11" t="n">
        <v>160</v>
      </c>
      <c r="D19" s="11" t="n">
        <f aca="false">C19-C20</f>
        <v>5</v>
      </c>
      <c r="E19" s="11" t="n">
        <f aca="false">1000/C19</f>
        <v>6.25</v>
      </c>
      <c r="F19" s="21" t="s">
        <v>34</v>
      </c>
      <c r="G19" s="11" t="n">
        <f aca="false">ABS(B19-B20)</f>
        <v>13</v>
      </c>
      <c r="H19" s="11" t="n">
        <f aca="false">E19-E20</f>
        <v>-0.201612903225806</v>
      </c>
      <c r="J19" s="11" t="n">
        <f aca="false">5.74404127814874-E19</f>
        <v>-0.50595872185126</v>
      </c>
      <c r="K19" s="11" t="n">
        <f aca="false">E19-8.26446280991735</f>
        <v>-2.01446280991735</v>
      </c>
      <c r="N19" s="11" t="n">
        <f aca="false">E19-4.0650406504065</f>
        <v>2.1849593495935</v>
      </c>
      <c r="P19" s="11" t="n">
        <f aca="false">N19/4.55564900476591</f>
        <v>0.479615384615385</v>
      </c>
      <c r="Q19" s="1" t="n">
        <f aca="false">LOG(1+E19)</f>
        <v>0.860338006570994</v>
      </c>
      <c r="R19" s="1" t="n">
        <f aca="false">Q19-0.704582935219772</f>
        <v>0.155755071351222</v>
      </c>
      <c r="T19" s="1" t="n">
        <f aca="false">R19/0.278623270154869</f>
        <v>0.559016737060932</v>
      </c>
      <c r="U19" s="1" t="n">
        <f aca="false">LOG(1+C19)</f>
        <v>2.20682587603185</v>
      </c>
      <c r="V19" s="1" t="n">
        <f aca="false">U19-2.06818586174616</f>
        <v>0.13864001428569</v>
      </c>
      <c r="X19" s="1" t="n">
        <f aca="false">V19/0.324511091513506</f>
        <v>0.427227351888277</v>
      </c>
      <c r="AA19" s="1" t="n">
        <f aca="false">C19-$Z$2</f>
        <v>-20.4512195121951</v>
      </c>
      <c r="AB19" s="1" t="n">
        <f aca="false">AA19/$Z$2</f>
        <v>-0.11333378387511</v>
      </c>
      <c r="AE19" s="1" t="n">
        <f aca="false">E19-$AD$2</f>
        <v>0.505958721851258</v>
      </c>
      <c r="AF19" s="1" t="n">
        <f aca="false">AE19/$AC$2</f>
        <v>0.450807460846753</v>
      </c>
    </row>
    <row r="20" customFormat="false" ht="12.8" hidden="false" customHeight="false" outlineLevel="0" collapsed="false">
      <c r="A20" s="11" t="n">
        <v>4</v>
      </c>
      <c r="B20" s="11" t="n">
        <v>240</v>
      </c>
      <c r="C20" s="11" t="n">
        <v>155</v>
      </c>
      <c r="D20" s="11" t="n">
        <f aca="false">C20-C21</f>
        <v>-2</v>
      </c>
      <c r="E20" s="11" t="n">
        <f aca="false">1000/C20</f>
        <v>6.45161290322581</v>
      </c>
      <c r="F20" s="21" t="s">
        <v>33</v>
      </c>
      <c r="G20" s="11" t="n">
        <f aca="false">ABS(B20-B21)</f>
        <v>30</v>
      </c>
      <c r="H20" s="11" t="n">
        <f aca="false">E20-E21</f>
        <v>0.082186151633449</v>
      </c>
      <c r="J20" s="11" t="n">
        <f aca="false">5.74404127814874-E20</f>
        <v>-0.707571625077066</v>
      </c>
      <c r="K20" s="11" t="n">
        <f aca="false">E20-8.26446280991735</f>
        <v>-1.81284990669154</v>
      </c>
      <c r="N20" s="11" t="n">
        <f aca="false">E20-4.0650406504065</f>
        <v>2.38657225281931</v>
      </c>
      <c r="P20" s="11" t="n">
        <f aca="false">N20/4.55564900476591</f>
        <v>0.523870967741936</v>
      </c>
      <c r="Q20" s="1" t="n">
        <f aca="false">LOG(1+E20)</f>
        <v>0.872250286057871</v>
      </c>
      <c r="R20" s="1" t="n">
        <f aca="false">Q20-0.704582935219772</f>
        <v>0.1676673508381</v>
      </c>
      <c r="T20" s="1" t="n">
        <f aca="false">R20/0.278623270154869</f>
        <v>0.601770809541155</v>
      </c>
      <c r="U20" s="1" t="n">
        <f aca="false">LOG(1+C20)</f>
        <v>2.19312459835446</v>
      </c>
      <c r="V20" s="1" t="n">
        <f aca="false">U20-2.06818586174616</f>
        <v>0.124938736608302</v>
      </c>
      <c r="X20" s="1" t="n">
        <f aca="false">V20/0.324511091513506</f>
        <v>0.385006059501981</v>
      </c>
      <c r="AA20" s="1" t="n">
        <f aca="false">C20-$Z$2</f>
        <v>-25.4512195121951</v>
      </c>
      <c r="AB20" s="1" t="n">
        <f aca="false">AA20/$Z$2</f>
        <v>-0.141042103129013</v>
      </c>
      <c r="AE20" s="1" t="n">
        <f aca="false">E20-$AD$2</f>
        <v>0.707571625077067</v>
      </c>
      <c r="AF20" s="1" t="n">
        <f aca="false">AE20/$AC$2</f>
        <v>0.63044385617287</v>
      </c>
    </row>
    <row r="21" customFormat="false" ht="12.8" hidden="false" customHeight="false" outlineLevel="0" collapsed="false">
      <c r="A21" s="11" t="n">
        <v>4.3</v>
      </c>
      <c r="B21" s="11" t="n">
        <v>270</v>
      </c>
      <c r="C21" s="11" t="n">
        <v>157</v>
      </c>
      <c r="D21" s="11" t="n">
        <f aca="false">C21-C22</f>
        <v>14</v>
      </c>
      <c r="E21" s="11" t="n">
        <f aca="false">1000/C21</f>
        <v>6.36942675159236</v>
      </c>
      <c r="F21" s="21" t="s">
        <v>34</v>
      </c>
      <c r="G21" s="22" t="n">
        <f aca="false">ABS(B21-B22)</f>
        <v>10</v>
      </c>
      <c r="H21" s="11" t="n">
        <f aca="false">E21-E22</f>
        <v>-0.623580241414636</v>
      </c>
      <c r="J21" s="11" t="n">
        <f aca="false">5.74404127814874-E21</f>
        <v>-0.625385473443617</v>
      </c>
      <c r="K21" s="11" t="n">
        <f aca="false">E21-8.26446280991735</f>
        <v>-1.89503605832499</v>
      </c>
      <c r="N21" s="11" t="n">
        <f aca="false">E21-4.0650406504065</f>
        <v>2.30438610118586</v>
      </c>
      <c r="P21" s="11" t="n">
        <f aca="false">N21/4.55564900476591</f>
        <v>0.505830475257228</v>
      </c>
      <c r="Q21" s="1" t="n">
        <f aca="false">LOG(1+E21)</f>
        <v>0.867433706542516</v>
      </c>
      <c r="R21" s="1" t="n">
        <f aca="false">Q21-0.704582935219772</f>
        <v>0.162850771322744</v>
      </c>
      <c r="T21" s="1" t="n">
        <f aca="false">R21/0.278623270154869</f>
        <v>0.584483741190121</v>
      </c>
      <c r="U21" s="1" t="n">
        <f aca="false">LOG(1+C21)</f>
        <v>2.19865708695442</v>
      </c>
      <c r="V21" s="1" t="n">
        <f aca="false">U21-2.06818586174616</f>
        <v>0.130471225208263</v>
      </c>
      <c r="X21" s="1" t="n">
        <f aca="false">V21/0.324511091513506</f>
        <v>0.402054748266848</v>
      </c>
      <c r="AA21" s="1" t="n">
        <f aca="false">C21-$Z$2</f>
        <v>-23.4512195121951</v>
      </c>
      <c r="AB21" s="1" t="n">
        <f aca="false">AA21/$Z$2</f>
        <v>-0.129958775427451</v>
      </c>
      <c r="AE21" s="1" t="n">
        <f aca="false">E21-$AD$2</f>
        <v>0.625385473443617</v>
      </c>
      <c r="AF21" s="1" t="n">
        <f aca="false">AE21/$AC$2</f>
        <v>0.557216281008084</v>
      </c>
    </row>
    <row r="22" customFormat="false" ht="12.8" hidden="false" customHeight="false" outlineLevel="0" collapsed="false">
      <c r="A22" s="11" t="n">
        <v>4.4</v>
      </c>
      <c r="B22" s="11" t="n">
        <v>280</v>
      </c>
      <c r="C22" s="11" t="n">
        <v>143</v>
      </c>
      <c r="D22" s="11" t="n">
        <f aca="false">C22-C23</f>
        <v>-20</v>
      </c>
      <c r="E22" s="11" t="n">
        <f aca="false">1000/C22</f>
        <v>6.99300699300699</v>
      </c>
      <c r="F22" s="21" t="s">
        <v>32</v>
      </c>
      <c r="G22" s="11" t="n">
        <f aca="false">ABS(B22-B23)</f>
        <v>20</v>
      </c>
      <c r="H22" s="11" t="n">
        <f aca="false">E22-E23</f>
        <v>0.858037667853619</v>
      </c>
      <c r="J22" s="11" t="n">
        <f aca="false">5.74404127814874-E22</f>
        <v>-1.24896571485825</v>
      </c>
      <c r="K22" s="11" t="n">
        <f aca="false">E22-8.26446280991735</f>
        <v>-1.27145581691036</v>
      </c>
      <c r="N22" s="11" t="n">
        <f aca="false">E22-4.0650406504065</f>
        <v>2.92796634260049</v>
      </c>
      <c r="P22" s="11" t="n">
        <f aca="false">N22/4.55564900476591</f>
        <v>0.642711135018828</v>
      </c>
      <c r="Q22" s="1" t="n">
        <f aca="false">LOG(1+E22)</f>
        <v>0.90271019293022</v>
      </c>
      <c r="R22" s="1" t="n">
        <f aca="false">Q22-0.704582935219772</f>
        <v>0.198127257710448</v>
      </c>
      <c r="T22" s="1" t="n">
        <f aca="false">R22/0.278623270154869</f>
        <v>0.711093720206218</v>
      </c>
      <c r="U22" s="1" t="n">
        <f aca="false">LOG(1+C22)</f>
        <v>2.15836249209525</v>
      </c>
      <c r="V22" s="1" t="n">
        <f aca="false">U22-2.06818586174616</f>
        <v>0.0901766303490894</v>
      </c>
      <c r="X22" s="1" t="n">
        <f aca="false">V22/0.324511091513506</f>
        <v>0.277884586096917</v>
      </c>
      <c r="AA22" s="1" t="n">
        <f aca="false">C22-$Z$2</f>
        <v>-37.4512195121951</v>
      </c>
      <c r="AB22" s="1" t="n">
        <f aca="false">AA22/$Z$2</f>
        <v>-0.207542069338379</v>
      </c>
      <c r="AE22" s="1" t="n">
        <f aca="false">E22-$AD$2</f>
        <v>1.24896571485825</v>
      </c>
      <c r="AF22" s="1" t="n">
        <f aca="false">AE22/$AC$2</f>
        <v>1.11282410655907</v>
      </c>
    </row>
    <row r="23" customFormat="false" ht="12.8" hidden="false" customHeight="false" outlineLevel="0" collapsed="false">
      <c r="A23" s="10" t="n">
        <v>5</v>
      </c>
      <c r="B23" s="10" t="n">
        <v>300</v>
      </c>
      <c r="C23" s="10" t="n">
        <v>163</v>
      </c>
      <c r="D23" s="11" t="n">
        <f aca="false">C23-C24</f>
        <v>-9</v>
      </c>
      <c r="E23" s="11" t="n">
        <f aca="false">1000/C23</f>
        <v>6.13496932515337</v>
      </c>
      <c r="F23" s="23" t="s">
        <v>34</v>
      </c>
      <c r="G23" s="11" t="n">
        <f aca="false">ABS(B23-B24)</f>
        <v>10</v>
      </c>
      <c r="H23" s="11" t="n">
        <f aca="false">E23-E24</f>
        <v>0.321015836781282</v>
      </c>
      <c r="J23" s="11" t="n">
        <f aca="false">5.74404127814874-E23</f>
        <v>-0.390928047004635</v>
      </c>
      <c r="K23" s="11" t="n">
        <f aca="false">E23-8.26446280991735</f>
        <v>-2.12949348476397</v>
      </c>
      <c r="N23" s="11" t="n">
        <f aca="false">E23-4.0650406504065</f>
        <v>2.06992867474687</v>
      </c>
      <c r="P23" s="11" t="n">
        <f aca="false">N23/4.55564900476591</f>
        <v>0.454365266635206</v>
      </c>
      <c r="Q23" s="1" t="n">
        <f aca="false">LOG(1+E23)</f>
        <v>0.853392110324491</v>
      </c>
      <c r="R23" s="1" t="n">
        <f aca="false">Q23-0.704582935219772</f>
        <v>0.148809175104719</v>
      </c>
      <c r="T23" s="1" t="n">
        <f aca="false">R23/0.278623270154869</f>
        <v>0.534087389836481</v>
      </c>
      <c r="U23" s="1" t="n">
        <f aca="false">LOG(1+C23)</f>
        <v>2.2148438480477</v>
      </c>
      <c r="V23" s="1" t="n">
        <f aca="false">U23-2.06818586174616</f>
        <v>0.146657986301538</v>
      </c>
      <c r="X23" s="1" t="n">
        <f aca="false">V23/0.324511091513506</f>
        <v>0.451935203870941</v>
      </c>
      <c r="AA23" s="1" t="n">
        <f aca="false">C23-$Z$2</f>
        <v>-17.4512195121951</v>
      </c>
      <c r="AB23" s="1" t="n">
        <f aca="false">AA23/$Z$2</f>
        <v>-0.0967087923227681</v>
      </c>
      <c r="AE23" s="1" t="n">
        <f aca="false">E23-$AD$2</f>
        <v>0.390928047004627</v>
      </c>
      <c r="AF23" s="1" t="n">
        <f aca="false">AE23/$AC$2</f>
        <v>0.348315529771113</v>
      </c>
    </row>
    <row r="24" customFormat="false" ht="12.8" hidden="false" customHeight="false" outlineLevel="0" collapsed="false">
      <c r="A24" s="11" t="n">
        <v>5.1</v>
      </c>
      <c r="B24" s="11" t="n">
        <v>310</v>
      </c>
      <c r="C24" s="11" t="n">
        <v>172</v>
      </c>
      <c r="D24" s="11" t="n">
        <f aca="false">C24-C25</f>
        <v>-4</v>
      </c>
      <c r="E24" s="11" t="n">
        <f aca="false">1000/C24</f>
        <v>5.81395348837209</v>
      </c>
      <c r="F24" s="21" t="s">
        <v>35</v>
      </c>
      <c r="G24" s="11" t="n">
        <f aca="false">ABS(B24-B25)</f>
        <v>20</v>
      </c>
      <c r="H24" s="11" t="n">
        <f aca="false">E24-E25</f>
        <v>0.132135306553911</v>
      </c>
      <c r="J24" s="11" t="n">
        <f aca="false">5.74404127814874-E24</f>
        <v>-0.0699122102233529</v>
      </c>
      <c r="K24" s="11" t="n">
        <f aca="false">E24-8.26446280991735</f>
        <v>-2.45050932154526</v>
      </c>
      <c r="N24" s="11" t="n">
        <f aca="false">E24-4.0650406504065</f>
        <v>1.74891283796559</v>
      </c>
      <c r="P24" s="11" t="n">
        <f aca="false">N24/4.55564900476591</f>
        <v>0.383899821109124</v>
      </c>
      <c r="Q24" s="1" t="n">
        <f aca="false">LOG(1+E24)</f>
        <v>0.833399164774523</v>
      </c>
      <c r="R24" s="1" t="n">
        <f aca="false">Q24-0.704582935219772</f>
        <v>0.128816229554751</v>
      </c>
      <c r="T24" s="1" t="n">
        <f aca="false">R24/0.278623270154869</f>
        <v>0.462331195392079</v>
      </c>
      <c r="U24" s="1" t="n">
        <f aca="false">LOG(1+C24)</f>
        <v>2.2380461031288</v>
      </c>
      <c r="V24" s="1" t="n">
        <f aca="false">U24-2.06818586174616</f>
        <v>0.169860241382636</v>
      </c>
      <c r="X24" s="1" t="n">
        <f aca="false">V24/0.324511091513506</f>
        <v>0.523434316498751</v>
      </c>
      <c r="AA24" s="1" t="n">
        <f aca="false">C24-$Z$2</f>
        <v>-8.45121951219511</v>
      </c>
      <c r="AB24" s="1" t="n">
        <f aca="false">AA24/$Z$2</f>
        <v>-0.046833817665743</v>
      </c>
      <c r="AE24" s="1" t="n">
        <f aca="false">E24-$AD$2</f>
        <v>0.0699122102233476</v>
      </c>
      <c r="AF24" s="1" t="n">
        <f aca="false">AE24/$AC$2</f>
        <v>0.0622915360716662</v>
      </c>
    </row>
    <row r="25" customFormat="false" ht="12.8" hidden="false" customHeight="false" outlineLevel="0" collapsed="false">
      <c r="A25" s="11" t="n">
        <v>5.3</v>
      </c>
      <c r="B25" s="11" t="n">
        <v>330</v>
      </c>
      <c r="C25" s="11" t="n">
        <v>176</v>
      </c>
      <c r="D25" s="11" t="n">
        <f aca="false">C25-C26</f>
        <v>4</v>
      </c>
      <c r="E25" s="11" t="n">
        <f aca="false">1000/C25</f>
        <v>5.68181818181818</v>
      </c>
      <c r="F25" s="21" t="s">
        <v>35</v>
      </c>
      <c r="G25" s="11" t="n">
        <f aca="false">ABS(B25-B26)</f>
        <v>30</v>
      </c>
      <c r="H25" s="11" t="n">
        <f aca="false">E25-E26</f>
        <v>-0.132135306553911</v>
      </c>
      <c r="J25" s="11" t="n">
        <f aca="false">5.74404127814874-E25</f>
        <v>0.0622230963305581</v>
      </c>
      <c r="K25" s="11" t="n">
        <f aca="false">E25-8.26446280991735</f>
        <v>-2.58264462809917</v>
      </c>
      <c r="N25" s="11" t="n">
        <f aca="false">E25-4.0650406504065</f>
        <v>1.61677753141168</v>
      </c>
      <c r="P25" s="11" t="n">
        <f aca="false">N25/4.55564900476591</f>
        <v>0.354895104895106</v>
      </c>
      <c r="Q25" s="1" t="n">
        <f aca="false">LOG(1+E25)</f>
        <v>0.82489465392597</v>
      </c>
      <c r="R25" s="1" t="n">
        <f aca="false">Q25-0.704582935219772</f>
        <v>0.120311718706198</v>
      </c>
      <c r="T25" s="1" t="n">
        <f aca="false">R25/0.278623270154869</f>
        <v>0.431807862420551</v>
      </c>
      <c r="U25" s="1" t="n">
        <f aca="false">LOG(1+C25)</f>
        <v>2.24797326636181</v>
      </c>
      <c r="V25" s="1" t="n">
        <f aca="false">U25-2.06818586174616</f>
        <v>0.179787404615646</v>
      </c>
      <c r="X25" s="1" t="n">
        <f aca="false">V25/0.324511091513506</f>
        <v>0.554025453420176</v>
      </c>
      <c r="AA25" s="1" t="n">
        <f aca="false">C25-$Z$2</f>
        <v>-4.45121951219511</v>
      </c>
      <c r="AB25" s="1" t="n">
        <f aca="false">AA25/$Z$2</f>
        <v>-0.0246671622626207</v>
      </c>
      <c r="AE25" s="1" t="n">
        <f aca="false">E25-$AD$2</f>
        <v>-0.0622230963305626</v>
      </c>
      <c r="AF25" s="1" t="n">
        <f aca="false">AE25/$AC$2</f>
        <v>-0.055440562345025</v>
      </c>
    </row>
    <row r="26" customFormat="false" ht="12.8" hidden="false" customHeight="false" outlineLevel="0" collapsed="false">
      <c r="A26" s="11" t="n">
        <v>6</v>
      </c>
      <c r="B26" s="11" t="n">
        <v>360</v>
      </c>
      <c r="C26" s="11" t="n">
        <v>172</v>
      </c>
      <c r="D26" s="11" t="n">
        <f aca="false">C26-C27</f>
        <v>-10</v>
      </c>
      <c r="E26" s="11" t="n">
        <f aca="false">1000/C26</f>
        <v>5.81395348837209</v>
      </c>
      <c r="F26" s="21" t="s">
        <v>35</v>
      </c>
      <c r="G26" s="11" t="n">
        <f aca="false">ABS(B26-B27)</f>
        <v>30</v>
      </c>
      <c r="H26" s="11" t="n">
        <f aca="false">E26-E27</f>
        <v>0.319447993866598</v>
      </c>
      <c r="J26" s="11" t="n">
        <f aca="false">5.74404127814874-E26</f>
        <v>-0.0699122102233529</v>
      </c>
      <c r="K26" s="11" t="n">
        <f aca="false">E26-8.26446280991735</f>
        <v>-2.45050932154526</v>
      </c>
      <c r="N26" s="11" t="n">
        <f aca="false">E26-4.0650406504065</f>
        <v>1.74891283796559</v>
      </c>
      <c r="P26" s="11" t="n">
        <f aca="false">N26/4.55564900476591</f>
        <v>0.383899821109124</v>
      </c>
      <c r="Q26" s="1" t="n">
        <f aca="false">LOG(1+E26)</f>
        <v>0.833399164774523</v>
      </c>
      <c r="R26" s="1" t="n">
        <f aca="false">Q26-0.704582935219772</f>
        <v>0.128816229554751</v>
      </c>
      <c r="T26" s="1" t="n">
        <f aca="false">R26/0.278623270154869</f>
        <v>0.462331195392079</v>
      </c>
      <c r="U26" s="1" t="n">
        <f aca="false">LOG(1+C26)</f>
        <v>2.2380461031288</v>
      </c>
      <c r="V26" s="1" t="n">
        <f aca="false">U26-2.06818586174616</f>
        <v>0.169860241382636</v>
      </c>
      <c r="X26" s="1" t="n">
        <f aca="false">V26/0.324511091513506</f>
        <v>0.523434316498751</v>
      </c>
      <c r="AA26" s="1" t="n">
        <f aca="false">C26-$Z$2</f>
        <v>-8.45121951219511</v>
      </c>
      <c r="AB26" s="1" t="n">
        <f aca="false">AA26/$Z$2</f>
        <v>-0.046833817665743</v>
      </c>
      <c r="AE26" s="1" t="n">
        <f aca="false">E26-$AD$2</f>
        <v>0.0699122102233476</v>
      </c>
      <c r="AF26" s="1" t="n">
        <f aca="false">AE26/$AC$2</f>
        <v>0.0622915360716662</v>
      </c>
    </row>
    <row r="27" customFormat="false" ht="12.8" hidden="false" customHeight="false" outlineLevel="0" collapsed="false">
      <c r="A27" s="11" t="n">
        <v>6.3</v>
      </c>
      <c r="B27" s="11" t="n">
        <v>390</v>
      </c>
      <c r="C27" s="11" t="n">
        <v>182</v>
      </c>
      <c r="D27" s="11" t="n">
        <f aca="false">C27-C28</f>
        <v>25</v>
      </c>
      <c r="E27" s="11" t="n">
        <f aca="false">1000/C27</f>
        <v>5.49450549450549</v>
      </c>
      <c r="F27" s="21" t="s">
        <v>36</v>
      </c>
      <c r="G27" s="22" t="n">
        <f aca="false">ABS(B27-B28)</f>
        <v>30</v>
      </c>
      <c r="H27" s="11" t="n">
        <f aca="false">E27-E28</f>
        <v>-0.874921257086863</v>
      </c>
      <c r="J27" s="11" t="n">
        <f aca="false">5.74404127814874-E27</f>
        <v>0.249535783643245</v>
      </c>
      <c r="K27" s="11" t="n">
        <f aca="false">E27-8.26446280991735</f>
        <v>-2.76995731541185</v>
      </c>
      <c r="N27" s="11" t="n">
        <f aca="false">E27-4.0650406504065</f>
        <v>1.42946484409899</v>
      </c>
      <c r="P27" s="11" t="n">
        <f aca="false">N27/4.55564900476591</f>
        <v>0.313778529163145</v>
      </c>
      <c r="Q27" s="1" t="n">
        <f aca="false">LOG(1+E27)</f>
        <v>0.812546088560162</v>
      </c>
      <c r="R27" s="1" t="n">
        <f aca="false">Q27-0.704582935219772</f>
        <v>0.10796315334039</v>
      </c>
      <c r="T27" s="1" t="n">
        <f aca="false">R27/0.278623270154869</f>
        <v>0.387487926907109</v>
      </c>
      <c r="U27" s="1" t="n">
        <f aca="false">LOG(1+C27)</f>
        <v>2.26245108973043</v>
      </c>
      <c r="V27" s="1" t="n">
        <f aca="false">U27-2.06818586174616</f>
        <v>0.194265227984269</v>
      </c>
      <c r="X27" s="1" t="n">
        <f aca="false">V27/0.324511091513506</f>
        <v>0.598639716991566</v>
      </c>
      <c r="AA27" s="1" t="n">
        <f aca="false">C27-$Z$2</f>
        <v>1.54878048780489</v>
      </c>
      <c r="AB27" s="1" t="n">
        <f aca="false">AA27/$Z$2</f>
        <v>0.00858282084206265</v>
      </c>
      <c r="AE27" s="1" t="n">
        <f aca="false">E27-$AD$2</f>
        <v>-0.249535783643252</v>
      </c>
      <c r="AF27" s="1" t="n">
        <f aca="false">AE27/$AC$2</f>
        <v>-0.222335515045613</v>
      </c>
    </row>
    <row r="28" customFormat="false" ht="12.8" hidden="false" customHeight="false" outlineLevel="0" collapsed="false">
      <c r="A28" s="11" t="n">
        <v>7</v>
      </c>
      <c r="B28" s="11" t="n">
        <v>420</v>
      </c>
      <c r="C28" s="11" t="n">
        <v>157</v>
      </c>
      <c r="D28" s="11" t="n">
        <f aca="false">C28-C29</f>
        <v>0</v>
      </c>
      <c r="E28" s="11" t="n">
        <f aca="false">1000/C28</f>
        <v>6.36942675159236</v>
      </c>
      <c r="F28" s="21" t="s">
        <v>33</v>
      </c>
      <c r="G28" s="11" t="n">
        <f aca="false">ABS(B28-B29)</f>
        <v>30</v>
      </c>
      <c r="H28" s="11" t="n">
        <f aca="false">E28-E29</f>
        <v>0</v>
      </c>
      <c r="J28" s="11" t="n">
        <f aca="false">5.74404127814874-E28</f>
        <v>-0.625385473443617</v>
      </c>
      <c r="K28" s="11" t="n">
        <f aca="false">E28-8.26446280991735</f>
        <v>-1.89503605832499</v>
      </c>
      <c r="N28" s="11" t="n">
        <f aca="false">E28-4.0650406504065</f>
        <v>2.30438610118586</v>
      </c>
      <c r="P28" s="11" t="n">
        <f aca="false">N28/4.55564900476591</f>
        <v>0.505830475257228</v>
      </c>
      <c r="Q28" s="1" t="n">
        <f aca="false">LOG(1+E28)</f>
        <v>0.867433706542516</v>
      </c>
      <c r="R28" s="1" t="n">
        <f aca="false">Q28-0.704582935219772</f>
        <v>0.162850771322744</v>
      </c>
      <c r="T28" s="1" t="n">
        <f aca="false">R28/0.278623270154869</f>
        <v>0.584483741190121</v>
      </c>
      <c r="U28" s="1" t="n">
        <f aca="false">LOG(1+C28)</f>
        <v>2.19865708695442</v>
      </c>
      <c r="V28" s="1" t="n">
        <f aca="false">U28-2.06818586174616</f>
        <v>0.130471225208263</v>
      </c>
      <c r="X28" s="1" t="n">
        <f aca="false">V28/0.324511091513506</f>
        <v>0.402054748266848</v>
      </c>
      <c r="AA28" s="1" t="n">
        <f aca="false">C28-$Z$2</f>
        <v>-23.4512195121951</v>
      </c>
      <c r="AB28" s="1" t="n">
        <f aca="false">AA28/$Z$2</f>
        <v>-0.129958775427451</v>
      </c>
      <c r="AE28" s="1" t="n">
        <f aca="false">E28-$AD$2</f>
        <v>0.625385473443617</v>
      </c>
      <c r="AF28" s="1" t="n">
        <f aca="false">AE28/$AC$2</f>
        <v>0.557216281008084</v>
      </c>
    </row>
    <row r="29" customFormat="false" ht="12.8" hidden="false" customHeight="false" outlineLevel="0" collapsed="false">
      <c r="A29" s="11" t="n">
        <v>7.3</v>
      </c>
      <c r="B29" s="11" t="n">
        <v>450</v>
      </c>
      <c r="C29" s="11" t="n">
        <v>157</v>
      </c>
      <c r="D29" s="11" t="n">
        <f aca="false">C29-C30</f>
        <v>5</v>
      </c>
      <c r="E29" s="11" t="n">
        <f aca="false">1000/C29</f>
        <v>6.36942675159236</v>
      </c>
      <c r="F29" s="21" t="s">
        <v>34</v>
      </c>
      <c r="G29" s="11" t="n">
        <f aca="false">ABS(B29-B30)</f>
        <v>30</v>
      </c>
      <c r="H29" s="11" t="n">
        <f aca="false">E29-E30</f>
        <v>-0.209520616828695</v>
      </c>
      <c r="J29" s="11" t="n">
        <f aca="false">5.74404127814874-E29</f>
        <v>-0.625385473443617</v>
      </c>
      <c r="K29" s="11" t="n">
        <f aca="false">E29-8.26446280991735</f>
        <v>-1.89503605832499</v>
      </c>
      <c r="N29" s="11" t="n">
        <f aca="false">E29-4.0650406504065</f>
        <v>2.30438610118586</v>
      </c>
      <c r="P29" s="11" t="n">
        <f aca="false">N29/4.55564900476591</f>
        <v>0.505830475257228</v>
      </c>
      <c r="Q29" s="1" t="n">
        <f aca="false">LOG(1+E29)</f>
        <v>0.867433706542516</v>
      </c>
      <c r="R29" s="1" t="n">
        <f aca="false">Q29-0.704582935219772</f>
        <v>0.162850771322744</v>
      </c>
      <c r="T29" s="1" t="n">
        <f aca="false">R29/0.278623270154869</f>
        <v>0.584483741190121</v>
      </c>
      <c r="U29" s="1" t="n">
        <f aca="false">LOG(1+C29)</f>
        <v>2.19865708695442</v>
      </c>
      <c r="V29" s="1" t="n">
        <f aca="false">U29-2.06818586174616</f>
        <v>0.130471225208263</v>
      </c>
      <c r="X29" s="1" t="n">
        <f aca="false">V29/0.324511091513506</f>
        <v>0.402054748266848</v>
      </c>
      <c r="AA29" s="1" t="n">
        <f aca="false">C29-$Z$2</f>
        <v>-23.4512195121951</v>
      </c>
      <c r="AB29" s="1" t="n">
        <f aca="false">AA29/$Z$2</f>
        <v>-0.129958775427451</v>
      </c>
      <c r="AE29" s="1" t="n">
        <f aca="false">E29-$AD$2</f>
        <v>0.625385473443617</v>
      </c>
      <c r="AF29" s="1" t="n">
        <f aca="false">AE29/$AC$2</f>
        <v>0.557216281008084</v>
      </c>
    </row>
    <row r="30" customFormat="false" ht="12.8" hidden="false" customHeight="false" outlineLevel="0" collapsed="false">
      <c r="A30" s="11" t="n">
        <v>8</v>
      </c>
      <c r="B30" s="11" t="n">
        <v>480</v>
      </c>
      <c r="C30" s="11" t="n">
        <v>152</v>
      </c>
      <c r="D30" s="11" t="n">
        <f aca="false">C30-C31</f>
        <v>-34</v>
      </c>
      <c r="E30" s="11" t="n">
        <f aca="false">1000/C30</f>
        <v>6.57894736842105</v>
      </c>
      <c r="F30" s="21" t="s">
        <v>33</v>
      </c>
      <c r="G30" s="11" t="n">
        <f aca="false">ABS(B30-B31)</f>
        <v>43</v>
      </c>
      <c r="H30" s="11" t="n">
        <f aca="false">E30-E31</f>
        <v>1.20260328239955</v>
      </c>
      <c r="J30" s="11" t="n">
        <f aca="false">5.74404127814874-E30</f>
        <v>-0.834906090272312</v>
      </c>
      <c r="K30" s="11" t="n">
        <f aca="false">E30-8.26446280991735</f>
        <v>-1.6855154414963</v>
      </c>
      <c r="N30" s="11" t="n">
        <f aca="false">E30-4.0650406504065</f>
        <v>2.51390671801455</v>
      </c>
      <c r="P30" s="11" t="n">
        <f aca="false">N30/4.55564900476591</f>
        <v>0.551821862348179</v>
      </c>
      <c r="Q30" s="1" t="n">
        <f aca="false">LOG(1+E30)</f>
        <v>0.879608891142421</v>
      </c>
      <c r="R30" s="1" t="n">
        <f aca="false">Q30-0.704582935219772</f>
        <v>0.175025955922649</v>
      </c>
      <c r="T30" s="1" t="n">
        <f aca="false">R30/0.278623270154869</f>
        <v>0.628181400015019</v>
      </c>
      <c r="U30" s="1" t="n">
        <f aca="false">LOG(1+C30)</f>
        <v>2.1846914308176</v>
      </c>
      <c r="V30" s="1" t="n">
        <f aca="false">U30-2.06818586174616</f>
        <v>0.116505569071439</v>
      </c>
      <c r="X30" s="1" t="n">
        <f aca="false">V30/0.324511091513506</f>
        <v>0.359018758120289</v>
      </c>
      <c r="AA30" s="1" t="n">
        <f aca="false">C30-$Z$2</f>
        <v>-28.4512195121951</v>
      </c>
      <c r="AB30" s="1" t="n">
        <f aca="false">AA30/$Z$2</f>
        <v>-0.157667094681354</v>
      </c>
      <c r="AE30" s="1" t="n">
        <f aca="false">E30-$AD$2</f>
        <v>0.834906090272307</v>
      </c>
      <c r="AF30" s="1" t="n">
        <f aca="false">AE30/$AC$2</f>
        <v>0.743898421641989</v>
      </c>
    </row>
    <row r="31" customFormat="false" ht="12.8" hidden="false" customHeight="false" outlineLevel="0" collapsed="false">
      <c r="A31" s="11" t="n">
        <v>8.43</v>
      </c>
      <c r="B31" s="11" t="n">
        <v>523</v>
      </c>
      <c r="C31" s="11" t="n">
        <v>186</v>
      </c>
      <c r="D31" s="11" t="n">
        <f aca="false">C31-C32</f>
        <v>3</v>
      </c>
      <c r="E31" s="11" t="n">
        <f aca="false">1000/C31</f>
        <v>5.37634408602151</v>
      </c>
      <c r="F31" s="21" t="s">
        <v>36</v>
      </c>
      <c r="G31" s="11" t="n">
        <f aca="false">ABS(B31-B32)</f>
        <v>17</v>
      </c>
      <c r="H31" s="11" t="n">
        <f aca="false">E31-E32</f>
        <v>-0.0881367882954347</v>
      </c>
      <c r="J31" s="11" t="n">
        <f aca="false">5.74404127814874-E31</f>
        <v>0.367697192127235</v>
      </c>
      <c r="K31" s="11" t="n">
        <f aca="false">E31-8.26446280991735</f>
        <v>-2.88811872389584</v>
      </c>
      <c r="N31" s="11" t="n">
        <f aca="false">E31-4.0650406504065</f>
        <v>1.31130343561501</v>
      </c>
      <c r="P31" s="11" t="n">
        <f aca="false">N31/4.55564900476591</f>
        <v>0.287841191066998</v>
      </c>
      <c r="Q31" s="1" t="n">
        <f aca="false">LOG(1+E31)</f>
        <v>0.804571744810327</v>
      </c>
      <c r="R31" s="1" t="n">
        <f aca="false">Q31-0.704582935219772</f>
        <v>0.0999888095905554</v>
      </c>
      <c r="T31" s="1" t="n">
        <f aca="false">R31/0.278623270154869</f>
        <v>0.358867403770611</v>
      </c>
      <c r="U31" s="1" t="n">
        <f aca="false">LOG(1+C31)</f>
        <v>2.2718416065365</v>
      </c>
      <c r="V31" s="1" t="n">
        <f aca="false">U31-2.06818586174616</f>
        <v>0.203655744790339</v>
      </c>
      <c r="X31" s="1" t="n">
        <f aca="false">V31/0.324511091513506</f>
        <v>0.627577146409688</v>
      </c>
      <c r="AA31" s="1" t="n">
        <f aca="false">C31-$Z$2</f>
        <v>5.54878048780489</v>
      </c>
      <c r="AB31" s="1" t="n">
        <f aca="false">AA31/$Z$2</f>
        <v>0.0307494762451849</v>
      </c>
      <c r="AE31" s="1" t="n">
        <f aca="false">E31-$AD$2</f>
        <v>-0.367697192127232</v>
      </c>
      <c r="AF31" s="1" t="n">
        <f aca="false">AE31/$AC$2</f>
        <v>-0.327616918899737</v>
      </c>
    </row>
    <row r="32" customFormat="false" ht="12.8" hidden="false" customHeight="false" outlineLevel="0" collapsed="false">
      <c r="A32" s="11" t="n">
        <v>9</v>
      </c>
      <c r="B32" s="11" t="n">
        <v>540</v>
      </c>
      <c r="C32" s="11" t="n">
        <v>183</v>
      </c>
      <c r="D32" s="11" t="n">
        <f aca="false">C32-C33</f>
        <v>-12</v>
      </c>
      <c r="E32" s="11" t="n">
        <f aca="false">1000/C32</f>
        <v>5.46448087431694</v>
      </c>
      <c r="F32" s="21" t="s">
        <v>36</v>
      </c>
      <c r="G32" s="11" t="n">
        <f aca="false">ABS(B32-B33)</f>
        <v>30</v>
      </c>
      <c r="H32" s="11" t="n">
        <f aca="false">E32-E33</f>
        <v>0.336275746111811</v>
      </c>
      <c r="J32" s="11" t="n">
        <f aca="false">5.74404127814874-E32</f>
        <v>0.2795604038318</v>
      </c>
      <c r="K32" s="11" t="n">
        <f aca="false">E32-8.26446280991735</f>
        <v>-2.79998193560041</v>
      </c>
      <c r="N32" s="11" t="n">
        <f aca="false">E32-4.0650406504065</f>
        <v>1.39944022391044</v>
      </c>
      <c r="P32" s="11" t="n">
        <f aca="false">N32/4.55564900476591</f>
        <v>0.307187894073141</v>
      </c>
      <c r="Q32" s="1" t="n">
        <f aca="false">LOG(1+E32)</f>
        <v>0.810533654897501</v>
      </c>
      <c r="R32" s="1" t="n">
        <f aca="false">Q32-0.704582935219772</f>
        <v>0.105950719677729</v>
      </c>
      <c r="T32" s="1" t="n">
        <f aca="false">R32/0.278623270154869</f>
        <v>0.380265150211027</v>
      </c>
      <c r="U32" s="1" t="n">
        <f aca="false">LOG(1+C32)</f>
        <v>2.26481782300954</v>
      </c>
      <c r="V32" s="1" t="n">
        <f aca="false">U32-2.06818586174616</f>
        <v>0.196631961263376</v>
      </c>
      <c r="X32" s="1" t="n">
        <f aca="false">V32/0.324511091513506</f>
        <v>0.605932944683934</v>
      </c>
      <c r="AA32" s="1" t="n">
        <f aca="false">C32-$Z$2</f>
        <v>2.54878048780489</v>
      </c>
      <c r="AB32" s="1" t="n">
        <f aca="false">AA32/$Z$2</f>
        <v>0.0141244846928432</v>
      </c>
      <c r="AE32" s="1" t="n">
        <f aca="false">E32-$AD$2</f>
        <v>-0.279560403831803</v>
      </c>
      <c r="AF32" s="1" t="n">
        <f aca="false">AE32/$AC$2</f>
        <v>-0.249087347172479</v>
      </c>
    </row>
    <row r="33" customFormat="false" ht="12.8" hidden="false" customHeight="false" outlineLevel="0" collapsed="false">
      <c r="A33" s="11" t="n">
        <v>9.3</v>
      </c>
      <c r="B33" s="11" t="n">
        <v>570</v>
      </c>
      <c r="C33" s="11" t="n">
        <v>195</v>
      </c>
      <c r="D33" s="11" t="n">
        <f aca="false">C33-C34</f>
        <v>-2</v>
      </c>
      <c r="E33" s="11" t="n">
        <f aca="false">1000/C33</f>
        <v>5.12820512820513</v>
      </c>
      <c r="F33" s="21" t="s">
        <v>36</v>
      </c>
      <c r="G33" s="11" t="n">
        <f aca="false">ABS(B33-B34)</f>
        <v>35</v>
      </c>
      <c r="H33" s="11" t="n">
        <f aca="false">E33-E34</f>
        <v>0.0520629962254331</v>
      </c>
      <c r="J33" s="11" t="n">
        <f aca="false">5.74404127814874-E33</f>
        <v>0.615836149943611</v>
      </c>
      <c r="K33" s="11" t="n">
        <f aca="false">E33-8.26446280991735</f>
        <v>-3.13625768171222</v>
      </c>
      <c r="N33" s="11" t="n">
        <f aca="false">E33-4.0650406504065</f>
        <v>1.06316447779863</v>
      </c>
      <c r="P33" s="11" t="n">
        <f aca="false">N33/4.55564900476591</f>
        <v>0.23337278106509</v>
      </c>
      <c r="Q33" s="1" t="n">
        <f aca="false">LOG(1+E33)</f>
        <v>0.787333293921638</v>
      </c>
      <c r="R33" s="1" t="n">
        <f aca="false">Q33-0.704582935219772</f>
        <v>0.0827503587018664</v>
      </c>
      <c r="T33" s="1" t="n">
        <f aca="false">R33/0.278623270154869</f>
        <v>0.296997299098064</v>
      </c>
      <c r="U33" s="1" t="n">
        <f aca="false">LOG(1+C33)</f>
        <v>2.29225607135648</v>
      </c>
      <c r="V33" s="1" t="n">
        <f aca="false">U33-2.06818586174616</f>
        <v>0.224070209610316</v>
      </c>
      <c r="X33" s="1" t="n">
        <f aca="false">V33/0.324511091513506</f>
        <v>0.690485519509554</v>
      </c>
      <c r="AA33" s="1" t="n">
        <f aca="false">C33-$Z$2</f>
        <v>14.5487804878049</v>
      </c>
      <c r="AB33" s="1" t="n">
        <f aca="false">AA33/$Z$2</f>
        <v>0.08062445090221</v>
      </c>
      <c r="AE33" s="1" t="n">
        <f aca="false">E33-$AD$2</f>
        <v>-0.615836149943612</v>
      </c>
      <c r="AF33" s="1" t="n">
        <f aca="false">AE33/$AC$2</f>
        <v>-0.548707866993419</v>
      </c>
    </row>
    <row r="34" customFormat="false" ht="12.8" hidden="false" customHeight="false" outlineLevel="0" collapsed="false">
      <c r="A34" s="10" t="n">
        <v>10.05</v>
      </c>
      <c r="B34" s="10" t="n">
        <v>605</v>
      </c>
      <c r="C34" s="10" t="n">
        <v>197</v>
      </c>
      <c r="D34" s="11" t="n">
        <f aca="false">C34-C35</f>
        <v>-1</v>
      </c>
      <c r="E34" s="11" t="n">
        <f aca="false">1000/C34</f>
        <v>5.0761421319797</v>
      </c>
      <c r="F34" s="23" t="s">
        <v>37</v>
      </c>
      <c r="G34" s="11" t="n">
        <f aca="false">ABS(B34-B35)</f>
        <v>45</v>
      </c>
      <c r="H34" s="11" t="n">
        <f aca="false">E34-E35</f>
        <v>0.0256370814746454</v>
      </c>
      <c r="J34" s="11" t="n">
        <f aca="false">5.74404127814874-E34</f>
        <v>0.667899146169044</v>
      </c>
      <c r="K34" s="11" t="n">
        <f aca="false">E34-8.26446280991735</f>
        <v>-3.18832067793765</v>
      </c>
      <c r="N34" s="11" t="n">
        <f aca="false">E34-4.0650406504065</f>
        <v>1.0111014815732</v>
      </c>
      <c r="P34" s="11" t="n">
        <f aca="false">N34/4.55564900476591</f>
        <v>0.221944552909021</v>
      </c>
      <c r="Q34" s="1" t="n">
        <f aca="false">LOG(1+E34)</f>
        <v>0.783627924244818</v>
      </c>
      <c r="R34" s="1" t="n">
        <f aca="false">Q34-0.704582935219772</f>
        <v>0.0790449890250456</v>
      </c>
      <c r="T34" s="1" t="n">
        <f aca="false">R34/0.278623270154869</f>
        <v>0.283698446942746</v>
      </c>
      <c r="U34" s="1" t="n">
        <f aca="false">LOG(1+C34)</f>
        <v>2.29666519026153</v>
      </c>
      <c r="V34" s="1" t="n">
        <f aca="false">U34-2.06818586174616</f>
        <v>0.228479328515371</v>
      </c>
      <c r="X34" s="1" t="n">
        <f aca="false">V34/0.324511091513506</f>
        <v>0.704072478539187</v>
      </c>
      <c r="AA34" s="1" t="n">
        <f aca="false">C34-$Z$2</f>
        <v>16.5487804878049</v>
      </c>
      <c r="AB34" s="1" t="n">
        <f aca="false">AA34/$Z$2</f>
        <v>0.0917077786037711</v>
      </c>
      <c r="AE34" s="1" t="n">
        <f aca="false">E34-$AD$2</f>
        <v>-0.667899146169042</v>
      </c>
      <c r="AF34" s="1" t="n">
        <f aca="false">AE34/$AC$2</f>
        <v>-0.595095815493613</v>
      </c>
    </row>
    <row r="35" customFormat="false" ht="12.8" hidden="false" customHeight="false" outlineLevel="0" collapsed="false">
      <c r="A35" s="11" t="n">
        <v>10.5</v>
      </c>
      <c r="B35" s="11" t="n">
        <v>650</v>
      </c>
      <c r="C35" s="11" t="n">
        <v>198</v>
      </c>
      <c r="D35" s="11" t="n">
        <f aca="false">C35-C36</f>
        <v>23</v>
      </c>
      <c r="E35" s="11" t="n">
        <f aca="false">1000/C35</f>
        <v>5.05050505050505</v>
      </c>
      <c r="F35" s="21" t="s">
        <v>37</v>
      </c>
      <c r="G35" s="22" t="n">
        <f aca="false">ABS(B35-B36)</f>
        <v>40</v>
      </c>
      <c r="H35" s="11" t="n">
        <f aca="false">E35-E36</f>
        <v>-0.663780663780664</v>
      </c>
      <c r="J35" s="11" t="n">
        <f aca="false">5.74404127814874-E35</f>
        <v>0.69353622764369</v>
      </c>
      <c r="K35" s="11" t="n">
        <f aca="false">E35-8.26446280991735</f>
        <v>-3.2139577594123</v>
      </c>
      <c r="N35" s="11" t="n">
        <f aca="false">E35-4.0650406504065</f>
        <v>0.98546440009855</v>
      </c>
      <c r="P35" s="11" t="n">
        <f aca="false">N35/4.55564900476591</f>
        <v>0.216317016317017</v>
      </c>
      <c r="Q35" s="1" t="n">
        <f aca="false">LOG(1+E35)</f>
        <v>0.781791627791761</v>
      </c>
      <c r="R35" s="1" t="n">
        <f aca="false">Q35-0.704582935219772</f>
        <v>0.0772086925719894</v>
      </c>
      <c r="T35" s="1" t="n">
        <f aca="false">R35/0.278623270154869</f>
        <v>0.277107840020232</v>
      </c>
      <c r="U35" s="1" t="n">
        <f aca="false">LOG(1+C35)</f>
        <v>2.29885307640971</v>
      </c>
      <c r="V35" s="1" t="n">
        <f aca="false">U35-2.06818586174616</f>
        <v>0.230667214663546</v>
      </c>
      <c r="X35" s="1" t="n">
        <f aca="false">V35/0.324511091513506</f>
        <v>0.710814578286752</v>
      </c>
      <c r="AA35" s="1" t="n">
        <f aca="false">C35-$Z$2</f>
        <v>17.5487804878049</v>
      </c>
      <c r="AB35" s="1" t="n">
        <f aca="false">AA35/$Z$2</f>
        <v>0.0972494424545517</v>
      </c>
      <c r="AE35" s="1" t="n">
        <f aca="false">E35-$AD$2</f>
        <v>-0.693536227643692</v>
      </c>
      <c r="AF35" s="1" t="n">
        <f aca="false">AE35/$AC$2</f>
        <v>-0.617938365891442</v>
      </c>
    </row>
    <row r="36" customFormat="false" ht="12.8" hidden="false" customHeight="false" outlineLevel="0" collapsed="false">
      <c r="A36" s="11" t="n">
        <v>11.3</v>
      </c>
      <c r="B36" s="11" t="n">
        <v>690</v>
      </c>
      <c r="C36" s="11" t="n">
        <v>175</v>
      </c>
      <c r="D36" s="11" t="n">
        <f aca="false">C36-C37</f>
        <v>2</v>
      </c>
      <c r="E36" s="11" t="n">
        <f aca="false">1000/C36</f>
        <v>5.71428571428571</v>
      </c>
      <c r="F36" s="21" t="s">
        <v>35</v>
      </c>
      <c r="G36" s="11" t="n">
        <f aca="false">ABS(B36-B37)</f>
        <v>15</v>
      </c>
      <c r="H36" s="11" t="n">
        <f aca="false">E36-E37</f>
        <v>-0.0660611065235344</v>
      </c>
      <c r="J36" s="11" t="n">
        <f aca="false">5.74404127814874-E36</f>
        <v>0.0297555638630254</v>
      </c>
      <c r="K36" s="11" t="n">
        <f aca="false">E36-8.26446280991735</f>
        <v>-2.55017709563163</v>
      </c>
      <c r="N36" s="11" t="n">
        <f aca="false">E36-4.0650406504065</f>
        <v>1.64924506387921</v>
      </c>
      <c r="P36" s="11" t="n">
        <f aca="false">N36/4.55564900476591</f>
        <v>0.362021978021979</v>
      </c>
      <c r="Q36" s="1" t="n">
        <f aca="false">LOG(1+E36)</f>
        <v>0.826999817921461</v>
      </c>
      <c r="R36" s="1" t="n">
        <f aca="false">Q36-0.704582935219772</f>
        <v>0.122416882701689</v>
      </c>
      <c r="T36" s="1" t="n">
        <f aca="false">R36/0.278623270154869</f>
        <v>0.439363455298061</v>
      </c>
      <c r="U36" s="1" t="n">
        <f aca="false">LOG(1+C36)</f>
        <v>2.24551266781415</v>
      </c>
      <c r="V36" s="1" t="n">
        <f aca="false">U36-2.06818586174616</f>
        <v>0.17732680606799</v>
      </c>
      <c r="X36" s="1" t="n">
        <f aca="false">V36/0.324511091513506</f>
        <v>0.546442974386314</v>
      </c>
      <c r="AA36" s="1" t="n">
        <f aca="false">C36-$Z$2</f>
        <v>-5.45121951219511</v>
      </c>
      <c r="AB36" s="1" t="n">
        <f aca="false">AA36/$Z$2</f>
        <v>-0.0302088261134013</v>
      </c>
      <c r="AE36" s="1" t="n">
        <f aca="false">E36-$AD$2</f>
        <v>-0.0297555638630325</v>
      </c>
      <c r="AF36" s="1" t="n">
        <f aca="false">AE36/$AC$2</f>
        <v>-0.0265121038769256</v>
      </c>
    </row>
    <row r="37" customFormat="false" ht="12.8" hidden="false" customHeight="false" outlineLevel="0" collapsed="false">
      <c r="A37" s="11" t="n">
        <v>11.45</v>
      </c>
      <c r="B37" s="11" t="n">
        <v>705</v>
      </c>
      <c r="C37" s="11" t="n">
        <v>173</v>
      </c>
      <c r="D37" s="11" t="n">
        <f aca="false">C37-C38</f>
        <v>-4</v>
      </c>
      <c r="E37" s="11" t="n">
        <f aca="false">1000/C37</f>
        <v>5.78034682080925</v>
      </c>
      <c r="F37" s="21" t="s">
        <v>35</v>
      </c>
      <c r="G37" s="11" t="n">
        <f aca="false">ABS(B37-B38)</f>
        <v>15</v>
      </c>
      <c r="H37" s="11" t="n">
        <f aca="false">E37-E38</f>
        <v>0.130629306684955</v>
      </c>
      <c r="J37" s="11" t="n">
        <f aca="false">5.74404127814874-E37</f>
        <v>-0.036305542660509</v>
      </c>
      <c r="K37" s="11" t="n">
        <f aca="false">E37-8.26446280991735</f>
        <v>-2.4841159891081</v>
      </c>
      <c r="N37" s="11" t="n">
        <f aca="false">E37-4.0650406504065</f>
        <v>1.71530617040275</v>
      </c>
      <c r="P37" s="11" t="n">
        <f aca="false">N37/4.55564900476591</f>
        <v>0.376522899066253</v>
      </c>
      <c r="Q37" s="1" t="n">
        <f aca="false">LOG(1+E37)</f>
        <v>0.831251908986734</v>
      </c>
      <c r="R37" s="1" t="n">
        <f aca="false">Q37-0.704582935219772</f>
        <v>0.126668973766962</v>
      </c>
      <c r="T37" s="1" t="n">
        <f aca="false">R37/0.278623270154869</f>
        <v>0.454624531886926</v>
      </c>
      <c r="U37" s="1" t="n">
        <f aca="false">LOG(1+C37)</f>
        <v>2.2405492482826</v>
      </c>
      <c r="V37" s="1" t="n">
        <f aca="false">U37-2.06818586174616</f>
        <v>0.17236338653644</v>
      </c>
      <c r="X37" s="1" t="n">
        <f aca="false">V37/0.324511091513506</f>
        <v>0.531147905399917</v>
      </c>
      <c r="AA37" s="1" t="n">
        <f aca="false">C37-$Z$2</f>
        <v>-7.45121951219511</v>
      </c>
      <c r="AB37" s="1" t="n">
        <f aca="false">AA37/$Z$2</f>
        <v>-0.0412921538149624</v>
      </c>
      <c r="AE37" s="1" t="n">
        <f aca="false">E37-$AD$2</f>
        <v>0.0363055426605072</v>
      </c>
      <c r="AF37" s="1" t="n">
        <f aca="false">AE37/$AC$2</f>
        <v>0.0323481121969042</v>
      </c>
    </row>
    <row r="38" customFormat="false" ht="12.8" hidden="false" customHeight="false" outlineLevel="0" collapsed="false">
      <c r="A38" s="11" t="n">
        <v>12</v>
      </c>
      <c r="B38" s="11" t="n">
        <v>720</v>
      </c>
      <c r="C38" s="11" t="n">
        <v>177</v>
      </c>
      <c r="D38" s="11" t="n">
        <f aca="false">C38-C39</f>
        <v>-3</v>
      </c>
      <c r="E38" s="11" t="n">
        <f aca="false">1000/C38</f>
        <v>5.64971751412429</v>
      </c>
      <c r="F38" s="21" t="s">
        <v>35</v>
      </c>
      <c r="G38" s="11" t="n">
        <f aca="false">ABS(B38-B39)</f>
        <v>42</v>
      </c>
      <c r="H38" s="11" t="n">
        <f aca="false">E38-E39</f>
        <v>0.0941619585687388</v>
      </c>
      <c r="J38" s="11" t="n">
        <f aca="false">5.74404127814874-E38</f>
        <v>0.0943237640244456</v>
      </c>
      <c r="K38" s="11" t="n">
        <f aca="false">E38-8.26446280991735</f>
        <v>-2.61474529579305</v>
      </c>
      <c r="N38" s="11" t="n">
        <f aca="false">E38-4.0650406504065</f>
        <v>1.58467686371779</v>
      </c>
      <c r="P38" s="11" t="n">
        <f aca="false">N38/4.55564900476591</f>
        <v>0.347848761408084</v>
      </c>
      <c r="Q38" s="1" t="n">
        <f aca="false">LOG(1+E38)</f>
        <v>0.822803196481628</v>
      </c>
      <c r="R38" s="1" t="n">
        <f aca="false">Q38-0.704582935219772</f>
        <v>0.118220261261856</v>
      </c>
      <c r="T38" s="1" t="n">
        <f aca="false">R38/0.278623270154869</f>
        <v>0.424301463392289</v>
      </c>
      <c r="U38" s="1" t="n">
        <f aca="false">LOG(1+C38)</f>
        <v>2.25042000230889</v>
      </c>
      <c r="V38" s="1" t="n">
        <f aca="false">U38-2.06818586174616</f>
        <v>0.182234140562734</v>
      </c>
      <c r="X38" s="1" t="n">
        <f aca="false">V38/0.324511091513506</f>
        <v>0.561565214035679</v>
      </c>
      <c r="AA38" s="1" t="n">
        <f aca="false">C38-$Z$2</f>
        <v>-3.45121951219511</v>
      </c>
      <c r="AB38" s="1" t="n">
        <f aca="false">AA38/$Z$2</f>
        <v>-0.0191254984118402</v>
      </c>
      <c r="AE38" s="1" t="n">
        <f aca="false">E38-$AD$2</f>
        <v>-0.0943237640244528</v>
      </c>
      <c r="AF38" s="1" t="n">
        <f aca="false">AE38/$AC$2</f>
        <v>-0.0840421455762007</v>
      </c>
    </row>
    <row r="39" customFormat="false" ht="12.8" hidden="false" customHeight="false" outlineLevel="0" collapsed="false">
      <c r="A39" s="11" t="n">
        <v>12.42</v>
      </c>
      <c r="B39" s="11" t="n">
        <v>762</v>
      </c>
      <c r="C39" s="11" t="n">
        <v>180</v>
      </c>
      <c r="D39" s="11" t="n">
        <f aca="false">C39-C40</f>
        <v>-8</v>
      </c>
      <c r="E39" s="11" t="n">
        <f aca="false">1000/C39</f>
        <v>5.55555555555556</v>
      </c>
      <c r="F39" s="21" t="s">
        <v>35</v>
      </c>
      <c r="G39" s="11" t="n">
        <f aca="false">ABS(B39-B40)</f>
        <v>38</v>
      </c>
      <c r="H39" s="11" t="n">
        <f aca="false">E39-E40</f>
        <v>0.236406619385343</v>
      </c>
      <c r="J39" s="11" t="n">
        <f aca="false">5.74404127814874-E39</f>
        <v>0.188485722593184</v>
      </c>
      <c r="K39" s="11" t="n">
        <f aca="false">E39-8.26446280991735</f>
        <v>-2.70890725436179</v>
      </c>
      <c r="N39" s="11" t="n">
        <f aca="false">E39-4.0650406504065</f>
        <v>1.49051490514906</v>
      </c>
      <c r="P39" s="11" t="n">
        <f aca="false">N39/4.55564900476591</f>
        <v>0.327179487179488</v>
      </c>
      <c r="Q39" s="1" t="n">
        <f aca="false">LOG(1+E39)</f>
        <v>0.816609502202819</v>
      </c>
      <c r="R39" s="1" t="n">
        <f aca="false">Q39-0.704582935219772</f>
        <v>0.112026566983047</v>
      </c>
      <c r="T39" s="1" t="n">
        <f aca="false">R39/0.278623270154869</f>
        <v>0.402071825948991</v>
      </c>
      <c r="U39" s="1" t="n">
        <f aca="false">LOG(1+C39)</f>
        <v>2.25767857486918</v>
      </c>
      <c r="V39" s="1" t="n">
        <f aca="false">U39-2.06818586174616</f>
        <v>0.189492713123025</v>
      </c>
      <c r="X39" s="1" t="n">
        <f aca="false">V39/0.324511091513506</f>
        <v>0.583932931966173</v>
      </c>
      <c r="AA39" s="1" t="n">
        <f aca="false">C39-$Z$2</f>
        <v>-0.45121951219511</v>
      </c>
      <c r="AB39" s="1" t="n">
        <f aca="false">AA39/$Z$2</f>
        <v>-0.00250050685949848</v>
      </c>
      <c r="AE39" s="1" t="n">
        <f aca="false">E39-$AD$2</f>
        <v>-0.188485722593183</v>
      </c>
      <c r="AF39" s="1" t="n">
        <f aca="false">AE39/$AC$2</f>
        <v>-0.167940123054303</v>
      </c>
    </row>
    <row r="40" customFormat="false" ht="12.8" hidden="false" customHeight="false" outlineLevel="0" collapsed="false">
      <c r="A40" s="11" t="n">
        <v>13.2</v>
      </c>
      <c r="B40" s="11" t="n">
        <v>800</v>
      </c>
      <c r="C40" s="11" t="n">
        <v>188</v>
      </c>
      <c r="D40" s="11" t="n">
        <f aca="false">C40-C41</f>
        <v>-16</v>
      </c>
      <c r="E40" s="11" t="n">
        <f aca="false">1000/C40</f>
        <v>5.31914893617021</v>
      </c>
      <c r="F40" s="21" t="s">
        <v>36</v>
      </c>
      <c r="G40" s="11" t="n">
        <f aca="false">ABS(B40-B41)</f>
        <v>40</v>
      </c>
      <c r="H40" s="11" t="n">
        <f aca="false">E40-E41</f>
        <v>0.417188151856487</v>
      </c>
      <c r="J40" s="11" t="n">
        <f aca="false">5.74404127814874-E40</f>
        <v>0.424892341978527</v>
      </c>
      <c r="K40" s="11" t="n">
        <f aca="false">E40-8.26446280991735</f>
        <v>-2.94531387374714</v>
      </c>
      <c r="N40" s="11" t="n">
        <f aca="false">E40-4.0650406504065</f>
        <v>1.25410828576371</v>
      </c>
      <c r="P40" s="11" t="n">
        <f aca="false">N40/4.55564900476591</f>
        <v>0.275286415711948</v>
      </c>
      <c r="Q40" s="1" t="n">
        <f aca="false">LOG(1+E40)</f>
        <v>0.800658591381495</v>
      </c>
      <c r="R40" s="1" t="n">
        <f aca="false">Q40-0.704582935219772</f>
        <v>0.0960756561617228</v>
      </c>
      <c r="T40" s="1" t="n">
        <f aca="false">R40/0.278623270154869</f>
        <v>0.344822800006332</v>
      </c>
      <c r="U40" s="1" t="n">
        <f aca="false">LOG(1+C40)</f>
        <v>2.27646180417324</v>
      </c>
      <c r="V40" s="1" t="n">
        <f aca="false">U40-2.06818586174616</f>
        <v>0.208275942427084</v>
      </c>
      <c r="X40" s="1" t="n">
        <f aca="false">V40/0.324511091513506</f>
        <v>0.641814556956108</v>
      </c>
      <c r="AA40" s="1" t="n">
        <f aca="false">C40-$Z$2</f>
        <v>7.54878048780489</v>
      </c>
      <c r="AB40" s="1" t="n">
        <f aca="false">AA40/$Z$2</f>
        <v>0.041832803946746</v>
      </c>
      <c r="AE40" s="1" t="n">
        <f aca="false">E40-$AD$2</f>
        <v>-0.424892341978532</v>
      </c>
      <c r="AF40" s="1" t="n">
        <f aca="false">AE40/$AC$2</f>
        <v>-0.378577598424883</v>
      </c>
    </row>
    <row r="41" customFormat="false" ht="12.8" hidden="false" customHeight="false" outlineLevel="0" collapsed="false">
      <c r="A41" s="11" t="n">
        <v>14</v>
      </c>
      <c r="B41" s="11" t="n">
        <v>840</v>
      </c>
      <c r="C41" s="11" t="n">
        <v>204</v>
      </c>
      <c r="D41" s="11" t="n">
        <f aca="false">C41-C42</f>
        <v>-8</v>
      </c>
      <c r="E41" s="11" t="n">
        <f aca="false">1000/C41</f>
        <v>4.90196078431373</v>
      </c>
      <c r="F41" s="21" t="s">
        <v>37</v>
      </c>
      <c r="G41" s="11" t="n">
        <f aca="false">ABS(B41-B42)</f>
        <v>32</v>
      </c>
      <c r="H41" s="11" t="n">
        <f aca="false">E41-E42</f>
        <v>0.184979652238254</v>
      </c>
      <c r="J41" s="11" t="n">
        <f aca="false">5.74404127814874-E41</f>
        <v>0.842080493835014</v>
      </c>
      <c r="K41" s="11" t="n">
        <f aca="false">E41-8.26446280991735</f>
        <v>-3.36250202560362</v>
      </c>
      <c r="N41" s="11" t="n">
        <f aca="false">E41-4.0650406504065</f>
        <v>0.836920133907226</v>
      </c>
      <c r="P41" s="11" t="n">
        <f aca="false">N41/4.55564900476591</f>
        <v>0.18371040723982</v>
      </c>
      <c r="Q41" s="1" t="n">
        <f aca="false">LOG(1+E41)</f>
        <v>0.770996319495907</v>
      </c>
      <c r="R41" s="1" t="n">
        <f aca="false">Q41-0.704582935219772</f>
        <v>0.066413384276135</v>
      </c>
      <c r="T41" s="1" t="n">
        <f aca="false">R41/0.278623270154869</f>
        <v>0.238362661665768</v>
      </c>
      <c r="U41" s="1" t="n">
        <f aca="false">LOG(1+C41)</f>
        <v>2.31175386105575</v>
      </c>
      <c r="V41" s="1" t="n">
        <f aca="false">U41-2.06818586174616</f>
        <v>0.243567999309594</v>
      </c>
      <c r="X41" s="1" t="n">
        <f aca="false">V41/0.324511091513506</f>
        <v>0.750569104352037</v>
      </c>
      <c r="AA41" s="1" t="n">
        <f aca="false">C41-$Z$2</f>
        <v>23.5487804878049</v>
      </c>
      <c r="AB41" s="1" t="n">
        <f aca="false">AA41/$Z$2</f>
        <v>0.130499425559235</v>
      </c>
      <c r="AE41" s="1" t="n">
        <f aca="false">E41-$AD$2</f>
        <v>-0.842080493835012</v>
      </c>
      <c r="AF41" s="1" t="n">
        <f aca="false">AE41/$AC$2</f>
        <v>-0.7502907902553</v>
      </c>
    </row>
    <row r="42" customFormat="false" ht="12.8" hidden="false" customHeight="false" outlineLevel="0" collapsed="false">
      <c r="A42" s="11" t="n">
        <v>14.32</v>
      </c>
      <c r="B42" s="11" t="n">
        <v>872</v>
      </c>
      <c r="C42" s="11" t="n">
        <v>212</v>
      </c>
      <c r="D42" s="11" t="n">
        <f aca="false">C42-C43</f>
        <v>-6</v>
      </c>
      <c r="E42" s="11" t="n">
        <f aca="false">1000/C42</f>
        <v>4.71698113207547</v>
      </c>
      <c r="F42" s="21" t="s">
        <v>38</v>
      </c>
      <c r="G42" s="11" t="n">
        <f aca="false">ABS(B42-B43)</f>
        <v>28</v>
      </c>
      <c r="H42" s="11" t="n">
        <f aca="false">E42-E43</f>
        <v>0.12982516877272</v>
      </c>
      <c r="J42" s="11" t="n">
        <f aca="false">5.74404127814874-E42</f>
        <v>1.02706014607327</v>
      </c>
      <c r="K42" s="11" t="n">
        <f aca="false">E42-8.26446280991735</f>
        <v>-3.54748167784188</v>
      </c>
      <c r="N42" s="11" t="n">
        <f aca="false">E42-4.0650406504065</f>
        <v>0.651940481668972</v>
      </c>
      <c r="P42" s="11" t="n">
        <f aca="false">N42/4.55564900476591</f>
        <v>0.143105950653121</v>
      </c>
      <c r="Q42" s="1" t="n">
        <f aca="false">LOG(1+E42)</f>
        <v>0.757166758901516</v>
      </c>
      <c r="R42" s="1" t="n">
        <f aca="false">Q42-0.704582935219772</f>
        <v>0.0525838236817439</v>
      </c>
      <c r="T42" s="1" t="n">
        <f aca="false">R42/0.278623270154869</f>
        <v>0.188727322210079</v>
      </c>
      <c r="U42" s="1" t="n">
        <f aca="false">LOG(1+C42)</f>
        <v>2.32837960343874</v>
      </c>
      <c r="V42" s="1" t="n">
        <f aca="false">U42-2.06818586174616</f>
        <v>0.260193741692578</v>
      </c>
      <c r="X42" s="1" t="n">
        <f aca="false">V42/0.324511091513506</f>
        <v>0.801802306599275</v>
      </c>
      <c r="AA42" s="1" t="n">
        <f aca="false">C42-$Z$2</f>
        <v>31.5487804878049</v>
      </c>
      <c r="AB42" s="1" t="n">
        <f aca="false">AA42/$Z$2</f>
        <v>0.17483273636548</v>
      </c>
      <c r="AE42" s="1" t="n">
        <f aca="false">E42-$AD$2</f>
        <v>-1.02706014607327</v>
      </c>
      <c r="AF42" s="1" t="n">
        <f aca="false">AE42/$AC$2</f>
        <v>-0.915107016821626</v>
      </c>
    </row>
    <row r="43" customFormat="false" ht="12.8" hidden="false" customHeight="false" outlineLevel="0" collapsed="false">
      <c r="A43" s="10" t="n">
        <v>15</v>
      </c>
      <c r="B43" s="10" t="n">
        <v>900</v>
      </c>
      <c r="C43" s="10" t="n">
        <v>218</v>
      </c>
      <c r="D43" s="11" t="n">
        <f aca="false">C43-C44</f>
        <v>-6</v>
      </c>
      <c r="E43" s="11" t="n">
        <f aca="false">1000/C43</f>
        <v>4.58715596330275</v>
      </c>
      <c r="F43" s="23" t="s">
        <v>38</v>
      </c>
      <c r="G43" s="11" t="n">
        <f aca="false">ABS(B43-B44)</f>
        <v>15</v>
      </c>
      <c r="H43" s="11" t="n">
        <f aca="false">E43-E44</f>
        <v>0.122870249017038</v>
      </c>
      <c r="J43" s="11" t="n">
        <f aca="false">5.74404127814874-E43</f>
        <v>1.15688531484599</v>
      </c>
      <c r="K43" s="11" t="n">
        <f aca="false">E43-8.26446280991735</f>
        <v>-3.6773068466146</v>
      </c>
      <c r="N43" s="11" t="n">
        <f aca="false">E43-4.0650406504065</f>
        <v>0.522115312896252</v>
      </c>
      <c r="P43" s="11" t="n">
        <f aca="false">N43/4.55564900476591</f>
        <v>0.114608327452365</v>
      </c>
      <c r="Q43" s="1" t="n">
        <f aca="false">LOG(1+E43)</f>
        <v>0.747190794692252</v>
      </c>
      <c r="R43" s="1" t="n">
        <f aca="false">Q43-0.704582935219772</f>
        <v>0.0426078594724796</v>
      </c>
      <c r="T43" s="1" t="n">
        <f aca="false">R43/0.278623270154869</f>
        <v>0.152922831782128</v>
      </c>
      <c r="U43" s="1" t="n">
        <f aca="false">LOG(1+C43)</f>
        <v>2.34044411484012</v>
      </c>
      <c r="V43" s="1" t="n">
        <f aca="false">U43-2.06818586174616</f>
        <v>0.272258253093958</v>
      </c>
      <c r="X43" s="1" t="n">
        <f aca="false">V43/0.324511091513506</f>
        <v>0.83897980751338</v>
      </c>
      <c r="AA43" s="1" t="n">
        <f aca="false">C43-$Z$2</f>
        <v>37.5487804878049</v>
      </c>
      <c r="AB43" s="1" t="n">
        <f aca="false">AA43/$Z$2</f>
        <v>0.208082719470163</v>
      </c>
      <c r="AE43" s="1" t="n">
        <f aca="false">E43-$AD$2</f>
        <v>-1.15688531484599</v>
      </c>
      <c r="AF43" s="1" t="n">
        <f aca="false">AE43/$AC$2</f>
        <v>-1.03078079051267</v>
      </c>
    </row>
    <row r="44" customFormat="false" ht="12.8" hidden="false" customHeight="false" outlineLevel="0" collapsed="false">
      <c r="A44" s="11" t="n">
        <v>15.15</v>
      </c>
      <c r="B44" s="11" t="n">
        <v>915</v>
      </c>
      <c r="C44" s="11" t="n">
        <v>224</v>
      </c>
      <c r="D44" s="11" t="n">
        <f aca="false">C44-C45</f>
        <v>4</v>
      </c>
      <c r="E44" s="11" t="n">
        <f aca="false">1000/C44</f>
        <v>4.46428571428571</v>
      </c>
      <c r="F44" s="21" t="s">
        <v>39</v>
      </c>
      <c r="G44" s="11" t="n">
        <f aca="false">ABS(B44-B45)</f>
        <v>4</v>
      </c>
      <c r="H44" s="11" t="n">
        <f aca="false">E44-E45</f>
        <v>-0.0811688311688314</v>
      </c>
      <c r="J44" s="11" t="n">
        <f aca="false">5.74404127814874-E44</f>
        <v>1.27975556386303</v>
      </c>
      <c r="K44" s="11" t="n">
        <f aca="false">E44-8.26446280991735</f>
        <v>-3.80017709563163</v>
      </c>
      <c r="N44" s="11" t="n">
        <f aca="false">E44-4.0650406504065</f>
        <v>0.399245063879214</v>
      </c>
      <c r="P44" s="11" t="n">
        <f aca="false">N44/4.55564900476591</f>
        <v>0.0876373626373636</v>
      </c>
      <c r="Q44" s="1" t="n">
        <f aca="false">LOG(1+E44)</f>
        <v>0.737533399475379</v>
      </c>
      <c r="R44" s="1" t="n">
        <f aca="false">Q44-0.704582935219772</f>
        <v>0.0329504642556074</v>
      </c>
      <c r="T44" s="1" t="n">
        <f aca="false">R44/0.278623270154869</f>
        <v>0.118261709573979</v>
      </c>
      <c r="U44" s="1" t="n">
        <f aca="false">LOG(1+C44)</f>
        <v>2.35218251811136</v>
      </c>
      <c r="V44" s="1" t="n">
        <f aca="false">U44-2.06818586174616</f>
        <v>0.283996656365202</v>
      </c>
      <c r="X44" s="1" t="n">
        <f aca="false">V44/0.324511091513506</f>
        <v>0.875152387059111</v>
      </c>
      <c r="AA44" s="1" t="n">
        <f aca="false">C44-$Z$2</f>
        <v>43.5487804878049</v>
      </c>
      <c r="AB44" s="1" t="n">
        <f aca="false">AA44/$Z$2</f>
        <v>0.241332702574846</v>
      </c>
      <c r="AE44" s="1" t="n">
        <f aca="false">E44-$AD$2</f>
        <v>-1.27975556386303</v>
      </c>
      <c r="AF44" s="1" t="n">
        <f aca="false">AE44/$AC$2</f>
        <v>-1.14025775489883</v>
      </c>
    </row>
    <row r="45" customFormat="false" ht="12.8" hidden="false" customHeight="false" outlineLevel="0" collapsed="false">
      <c r="A45" s="11" t="n">
        <v>15.19</v>
      </c>
      <c r="B45" s="11" t="n">
        <v>919</v>
      </c>
      <c r="C45" s="11" t="n">
        <v>220</v>
      </c>
      <c r="D45" s="11" t="n">
        <f aca="false">C45-C46</f>
        <v>3</v>
      </c>
      <c r="E45" s="11" t="n">
        <f aca="false">1000/C45</f>
        <v>4.54545454545455</v>
      </c>
      <c r="F45" s="21" t="s">
        <v>39</v>
      </c>
      <c r="G45" s="11" t="n">
        <f aca="false">ABS(B45-B46)</f>
        <v>11</v>
      </c>
      <c r="H45" s="11" t="n">
        <f aca="false">E45-E46</f>
        <v>-0.0628403854210298</v>
      </c>
      <c r="J45" s="11" t="n">
        <f aca="false">5.74404127814874-E45</f>
        <v>1.19858673269419</v>
      </c>
      <c r="K45" s="11" t="n">
        <f aca="false">E45-8.26446280991735</f>
        <v>-3.7190082644628</v>
      </c>
      <c r="N45" s="11" t="n">
        <f aca="false">E45-4.0650406504065</f>
        <v>0.480413895048046</v>
      </c>
      <c r="P45" s="11" t="n">
        <f aca="false">N45/4.55564900476591</f>
        <v>0.105454545454546</v>
      </c>
      <c r="Q45" s="1" t="n">
        <f aca="false">LOG(1+E45)</f>
        <v>0.743937149852542</v>
      </c>
      <c r="R45" s="1" t="n">
        <f aca="false">Q45-0.704582935219772</f>
        <v>0.0393542146327699</v>
      </c>
      <c r="T45" s="1" t="n">
        <f aca="false">R45/0.278623270154869</f>
        <v>0.141245254249207</v>
      </c>
      <c r="U45" s="1" t="n">
        <f aca="false">LOG(1+C45)</f>
        <v>2.34439227368511</v>
      </c>
      <c r="V45" s="1" t="n">
        <f aca="false">U45-2.06818586174616</f>
        <v>0.27620641193895</v>
      </c>
      <c r="X45" s="1" t="n">
        <f aca="false">V45/0.324511091513506</f>
        <v>0.851146291027327</v>
      </c>
      <c r="AA45" s="1" t="n">
        <f aca="false">C45-$Z$2</f>
        <v>39.5487804878049</v>
      </c>
      <c r="AB45" s="1" t="n">
        <f aca="false">AA45/$Z$2</f>
        <v>0.219166047171724</v>
      </c>
      <c r="AE45" s="1" t="n">
        <f aca="false">E45-$AD$2</f>
        <v>-1.19858673269419</v>
      </c>
      <c r="AF45" s="1" t="n">
        <f aca="false">AE45/$AC$2</f>
        <v>-1.06793660872857</v>
      </c>
    </row>
    <row r="46" customFormat="false" ht="12.8" hidden="false" customHeight="false" outlineLevel="0" collapsed="false">
      <c r="A46" s="11" t="n">
        <v>15.3</v>
      </c>
      <c r="B46" s="11" t="n">
        <v>930</v>
      </c>
      <c r="C46" s="11" t="n">
        <v>217</v>
      </c>
      <c r="D46" s="11" t="n">
        <f aca="false">C46-C47</f>
        <v>5</v>
      </c>
      <c r="E46" s="11" t="n">
        <f aca="false">1000/C46</f>
        <v>4.60829493087558</v>
      </c>
      <c r="F46" s="21" t="s">
        <v>38</v>
      </c>
      <c r="G46" s="11" t="n">
        <f aca="false">ABS(B46-B47)</f>
        <v>30</v>
      </c>
      <c r="H46" s="11" t="n">
        <f aca="false">E46-E47</f>
        <v>-0.108686201199896</v>
      </c>
      <c r="J46" s="11" t="n">
        <f aca="false">5.74404127814874-E46</f>
        <v>1.13574634727316</v>
      </c>
      <c r="K46" s="11" t="n">
        <f aca="false">E46-8.26446280991735</f>
        <v>-3.65616787904177</v>
      </c>
      <c r="N46" s="11" t="n">
        <f aca="false">E46-4.0650406504065</f>
        <v>0.543254280469076</v>
      </c>
      <c r="P46" s="11" t="n">
        <f aca="false">N46/4.55564900476591</f>
        <v>0.119248493442043</v>
      </c>
      <c r="Q46" s="1" t="n">
        <f aca="false">LOG(1+E46)</f>
        <v>0.748830844381535</v>
      </c>
      <c r="R46" s="1" t="n">
        <f aca="false">Q46-0.704582935219772</f>
        <v>0.0442479091617634</v>
      </c>
      <c r="T46" s="1" t="n">
        <f aca="false">R46/0.278623270154869</f>
        <v>0.158809094219477</v>
      </c>
      <c r="U46" s="1" t="n">
        <f aca="false">LOG(1+C46)</f>
        <v>2.3384564936046</v>
      </c>
      <c r="V46" s="1" t="n">
        <f aca="false">U46-2.06818586174616</f>
        <v>0.270270631858445</v>
      </c>
      <c r="X46" s="1" t="n">
        <f aca="false">V46/0.324511091513506</f>
        <v>0.832854835863741</v>
      </c>
      <c r="AA46" s="1" t="n">
        <f aca="false">C46-$Z$2</f>
        <v>36.5487804878049</v>
      </c>
      <c r="AB46" s="1" t="n">
        <f aca="false">AA46/$Z$2</f>
        <v>0.202541055619382</v>
      </c>
      <c r="AE46" s="1" t="n">
        <f aca="false">E46-$AD$2</f>
        <v>-1.13574634727316</v>
      </c>
      <c r="AF46" s="1" t="n">
        <f aca="false">AE46/$AC$2</f>
        <v>-1.0119460439516</v>
      </c>
    </row>
    <row r="47" customFormat="false" ht="12.8" hidden="false" customHeight="false" outlineLevel="0" collapsed="false">
      <c r="A47" s="11" t="n">
        <v>16</v>
      </c>
      <c r="B47" s="11" t="n">
        <v>960</v>
      </c>
      <c r="C47" s="11" t="n">
        <v>212</v>
      </c>
      <c r="D47" s="11" t="n">
        <f aca="false">C47-C48</f>
        <v>7</v>
      </c>
      <c r="E47" s="11" t="n">
        <f aca="false">1000/C47</f>
        <v>4.71698113207547</v>
      </c>
      <c r="F47" s="21" t="s">
        <v>38</v>
      </c>
      <c r="G47" s="11" t="n">
        <f aca="false">ABS(B47-B48)</f>
        <v>30</v>
      </c>
      <c r="H47" s="11" t="n">
        <f aca="false">E47-E48</f>
        <v>-0.161067648412333</v>
      </c>
      <c r="J47" s="11" t="n">
        <f aca="false">5.74404127814874-E47</f>
        <v>1.02706014607327</v>
      </c>
      <c r="K47" s="11" t="n">
        <f aca="false">E47-8.26446280991735</f>
        <v>-3.54748167784188</v>
      </c>
      <c r="N47" s="11" t="n">
        <f aca="false">E47-4.0650406504065</f>
        <v>0.651940481668972</v>
      </c>
      <c r="P47" s="11" t="n">
        <f aca="false">N47/4.55564900476591</f>
        <v>0.143105950653121</v>
      </c>
      <c r="Q47" s="1" t="n">
        <f aca="false">LOG(1+E47)</f>
        <v>0.757166758901516</v>
      </c>
      <c r="R47" s="1" t="n">
        <f aca="false">Q47-0.704582935219772</f>
        <v>0.0525838236817439</v>
      </c>
      <c r="T47" s="1" t="n">
        <f aca="false">R47/0.278623270154869</f>
        <v>0.188727322210079</v>
      </c>
      <c r="U47" s="1" t="n">
        <f aca="false">LOG(1+C47)</f>
        <v>2.32837960343874</v>
      </c>
      <c r="V47" s="1" t="n">
        <f aca="false">U47-2.06818586174616</f>
        <v>0.260193741692578</v>
      </c>
      <c r="X47" s="1" t="n">
        <f aca="false">V47/0.324511091513506</f>
        <v>0.801802306599275</v>
      </c>
      <c r="AA47" s="1" t="n">
        <f aca="false">C47-$Z$2</f>
        <v>31.5487804878049</v>
      </c>
      <c r="AB47" s="1" t="n">
        <f aca="false">AA47/$Z$2</f>
        <v>0.17483273636548</v>
      </c>
      <c r="AE47" s="1" t="n">
        <f aca="false">E47-$AD$2</f>
        <v>-1.02706014607327</v>
      </c>
      <c r="AF47" s="1" t="n">
        <f aca="false">AE47/$AC$2</f>
        <v>-0.915107016821626</v>
      </c>
    </row>
    <row r="48" customFormat="false" ht="12.8" hidden="false" customHeight="false" outlineLevel="0" collapsed="false">
      <c r="A48" s="11" t="n">
        <v>16.3</v>
      </c>
      <c r="B48" s="11" t="n">
        <v>990</v>
      </c>
      <c r="C48" s="11" t="n">
        <v>205</v>
      </c>
      <c r="D48" s="11" t="n">
        <f aca="false">C48-C49</f>
        <v>5</v>
      </c>
      <c r="E48" s="11" t="n">
        <f aca="false">1000/C48</f>
        <v>4.87804878048781</v>
      </c>
      <c r="F48" s="21" t="s">
        <v>37</v>
      </c>
      <c r="G48" s="11" t="n">
        <f aca="false">ABS(B48-B49)</f>
        <v>30</v>
      </c>
      <c r="H48" s="11" t="n">
        <f aca="false">E48-E49</f>
        <v>-0.121951219512195</v>
      </c>
      <c r="J48" s="11" t="n">
        <f aca="false">5.74404127814874-E48</f>
        <v>0.865992497660935</v>
      </c>
      <c r="K48" s="11" t="n">
        <f aca="false">E48-8.26446280991735</f>
        <v>-3.38641402942954</v>
      </c>
      <c r="N48" s="11" t="n">
        <f aca="false">E48-4.0650406504065</f>
        <v>0.813008130081305</v>
      </c>
      <c r="P48" s="11" t="n">
        <f aca="false">N48/4.55564900476591</f>
        <v>0.178461538461539</v>
      </c>
      <c r="Q48" s="1" t="n">
        <f aca="false">LOG(1+E48)</f>
        <v>0.769233185855133</v>
      </c>
      <c r="R48" s="1" t="n">
        <f aca="false">Q48-0.704582935219772</f>
        <v>0.0646502506353609</v>
      </c>
      <c r="T48" s="1" t="n">
        <f aca="false">R48/0.278623270154869</f>
        <v>0.232034641612762</v>
      </c>
      <c r="U48" s="1" t="n">
        <f aca="false">LOG(1+C48)</f>
        <v>2.31386722036915</v>
      </c>
      <c r="V48" s="1" t="n">
        <f aca="false">U48-2.06818586174616</f>
        <v>0.245681358622993</v>
      </c>
      <c r="X48" s="1" t="n">
        <f aca="false">V48/0.324511091513506</f>
        <v>0.757081545278301</v>
      </c>
      <c r="AA48" s="1" t="n">
        <f aca="false">C48-$Z$2</f>
        <v>24.5487804878049</v>
      </c>
      <c r="AB48" s="1" t="n">
        <f aca="false">AA48/$Z$2</f>
        <v>0.136041089410016</v>
      </c>
      <c r="AE48" s="1" t="n">
        <f aca="false">E48-$AD$2</f>
        <v>-0.865992497660932</v>
      </c>
      <c r="AF48" s="1" t="n">
        <f aca="false">AE48/$AC$2</f>
        <v>-0.77159630246997</v>
      </c>
    </row>
    <row r="49" customFormat="false" ht="12.8" hidden="false" customHeight="false" outlineLevel="0" collapsed="false">
      <c r="A49" s="11" t="n">
        <v>17</v>
      </c>
      <c r="B49" s="11" t="n">
        <v>1020</v>
      </c>
      <c r="C49" s="11" t="n">
        <v>200</v>
      </c>
      <c r="D49" s="11" t="n">
        <f aca="false">C49-C50</f>
        <v>-1</v>
      </c>
      <c r="E49" s="11" t="n">
        <f aca="false">1000/C49</f>
        <v>5</v>
      </c>
      <c r="F49" s="21" t="s">
        <v>37</v>
      </c>
      <c r="G49" s="11" t="n">
        <f aca="false">ABS(B49-B50)</f>
        <v>30</v>
      </c>
      <c r="H49" s="11" t="n">
        <f aca="false">E49-E50</f>
        <v>0.0248756218905477</v>
      </c>
      <c r="J49" s="11" t="n">
        <f aca="false">5.74404127814874-E49</f>
        <v>0.74404127814874</v>
      </c>
      <c r="K49" s="11" t="n">
        <f aca="false">E49-8.26446280991735</f>
        <v>-3.26446280991735</v>
      </c>
      <c r="N49" s="11" t="n">
        <f aca="false">E49-4.0650406504065</f>
        <v>0.9349593495935</v>
      </c>
      <c r="P49" s="11" t="n">
        <f aca="false">N49/4.55564900476591</f>
        <v>0.20523076923077</v>
      </c>
      <c r="Q49" s="1" t="n">
        <f aca="false">LOG(1+E49)</f>
        <v>0.778151250383644</v>
      </c>
      <c r="R49" s="1" t="n">
        <f aca="false">Q49-0.704582935219772</f>
        <v>0.0735683151638715</v>
      </c>
      <c r="T49" s="1" t="n">
        <f aca="false">R49/0.278623270154869</f>
        <v>0.264042250035252</v>
      </c>
      <c r="U49" s="1" t="n">
        <f aca="false">LOG(1+C49)</f>
        <v>2.30319605742049</v>
      </c>
      <c r="V49" s="1" t="n">
        <f aca="false">U49-2.06818586174616</f>
        <v>0.235010195674329</v>
      </c>
      <c r="X49" s="1" t="n">
        <f aca="false">V49/0.324511091513506</f>
        <v>0.724197729508261</v>
      </c>
      <c r="AA49" s="1" t="n">
        <f aca="false">C49-$Z$2</f>
        <v>19.5487804878049</v>
      </c>
      <c r="AB49" s="1" t="n">
        <f aca="false">AA49/$Z$2</f>
        <v>0.108332770156113</v>
      </c>
      <c r="AE49" s="1" t="n">
        <f aca="false">E49-$AD$2</f>
        <v>-0.744041278148742</v>
      </c>
      <c r="AF49" s="1" t="n">
        <f aca="false">AE49/$AC$2</f>
        <v>-0.662938190175155</v>
      </c>
    </row>
    <row r="50" customFormat="false" ht="12.8" hidden="false" customHeight="false" outlineLevel="0" collapsed="false">
      <c r="A50" s="11" t="n">
        <v>17.3</v>
      </c>
      <c r="B50" s="11" t="n">
        <v>1050</v>
      </c>
      <c r="C50" s="11" t="n">
        <v>201</v>
      </c>
      <c r="D50" s="11" t="n">
        <f aca="false">C50-C51</f>
        <v>21</v>
      </c>
      <c r="E50" s="11" t="n">
        <f aca="false">1000/C50</f>
        <v>4.97512437810945</v>
      </c>
      <c r="F50" s="21" t="s">
        <v>37</v>
      </c>
      <c r="G50" s="11" t="n">
        <f aca="false">ABS(B50-B51)</f>
        <v>12</v>
      </c>
      <c r="H50" s="11" t="n">
        <f aca="false">E50-E51</f>
        <v>-0.580431177446103</v>
      </c>
      <c r="J50" s="11" t="n">
        <f aca="false">5.74404127814874-E50</f>
        <v>0.768916900039288</v>
      </c>
      <c r="K50" s="11" t="n">
        <f aca="false">E50-8.26446280991735</f>
        <v>-3.2893384318079</v>
      </c>
      <c r="N50" s="11" t="n">
        <f aca="false">E50-4.0650406504065</f>
        <v>0.910083727702952</v>
      </c>
      <c r="P50" s="11" t="n">
        <f aca="false">N50/4.55564900476591</f>
        <v>0.199770378874857</v>
      </c>
      <c r="Q50" s="1" t="n">
        <f aca="false">LOG(1+E50)</f>
        <v>0.776346949982417</v>
      </c>
      <c r="R50" s="1" t="n">
        <f aca="false">Q50-0.704582935219772</f>
        <v>0.0717640147626452</v>
      </c>
      <c r="T50" s="1" t="n">
        <f aca="false">R50/0.278623270154869</f>
        <v>0.257566479363895</v>
      </c>
      <c r="U50" s="1" t="n">
        <f aca="false">LOG(1+C50)</f>
        <v>2.30535136944662</v>
      </c>
      <c r="V50" s="1" t="n">
        <f aca="false">U50-2.06818586174616</f>
        <v>0.237165507700464</v>
      </c>
      <c r="X50" s="1" t="n">
        <f aca="false">V50/0.324511091513506</f>
        <v>0.730839450184381</v>
      </c>
      <c r="AA50" s="1" t="n">
        <f aca="false">C50-$Z$2</f>
        <v>20.5487804878049</v>
      </c>
      <c r="AB50" s="1" t="n">
        <f aca="false">AA50/$Z$2</f>
        <v>0.113874434006893</v>
      </c>
      <c r="AE50" s="1" t="n">
        <f aca="false">E50-$AD$2</f>
        <v>-0.768916900039293</v>
      </c>
      <c r="AF50" s="1" t="n">
        <f aca="false">AE50/$AC$2</f>
        <v>-0.685102282732807</v>
      </c>
    </row>
    <row r="51" customFormat="false" ht="12.8" hidden="false" customHeight="false" outlineLevel="0" collapsed="false">
      <c r="A51" s="11" t="n">
        <v>17.42</v>
      </c>
      <c r="B51" s="11" t="n">
        <v>1062</v>
      </c>
      <c r="C51" s="11" t="n">
        <v>180</v>
      </c>
      <c r="D51" s="11" t="n">
        <f aca="false">C51-C52</f>
        <v>0</v>
      </c>
      <c r="E51" s="11" t="n">
        <f aca="false">1000/C51</f>
        <v>5.55555555555556</v>
      </c>
      <c r="F51" s="21" t="s">
        <v>35</v>
      </c>
      <c r="G51" s="11" t="n">
        <f aca="false">ABS(B51-B52)</f>
        <v>28</v>
      </c>
      <c r="H51" s="11" t="n">
        <f aca="false">E51-E52</f>
        <v>0</v>
      </c>
      <c r="J51" s="11" t="n">
        <f aca="false">5.74404127814874-E51</f>
        <v>0.188485722593184</v>
      </c>
      <c r="K51" s="11" t="n">
        <f aca="false">E51-8.26446280991735</f>
        <v>-2.70890725436179</v>
      </c>
      <c r="N51" s="11" t="n">
        <f aca="false">E51-4.0650406504065</f>
        <v>1.49051490514906</v>
      </c>
      <c r="P51" s="11" t="n">
        <f aca="false">N51/4.55564900476591</f>
        <v>0.327179487179488</v>
      </c>
      <c r="Q51" s="1" t="n">
        <f aca="false">LOG(1+E51)</f>
        <v>0.816609502202819</v>
      </c>
      <c r="R51" s="1" t="n">
        <f aca="false">Q51-0.704582935219772</f>
        <v>0.112026566983047</v>
      </c>
      <c r="T51" s="1" t="n">
        <f aca="false">R51/0.278623270154869</f>
        <v>0.402071825948991</v>
      </c>
      <c r="U51" s="1" t="n">
        <f aca="false">LOG(1+C51)</f>
        <v>2.25767857486918</v>
      </c>
      <c r="V51" s="1" t="n">
        <f aca="false">U51-2.06818586174616</f>
        <v>0.189492713123025</v>
      </c>
      <c r="X51" s="1" t="n">
        <f aca="false">V51/0.324511091513506</f>
        <v>0.583932931966173</v>
      </c>
      <c r="AA51" s="1" t="n">
        <f aca="false">C51-$Z$2</f>
        <v>-0.45121951219511</v>
      </c>
      <c r="AB51" s="1" t="n">
        <f aca="false">AA51/$Z$2</f>
        <v>-0.00250050685949848</v>
      </c>
      <c r="AE51" s="1" t="n">
        <f aca="false">E51-$AD$2</f>
        <v>-0.188485722593183</v>
      </c>
      <c r="AF51" s="1" t="n">
        <f aca="false">AE51/$AC$2</f>
        <v>-0.167940123054303</v>
      </c>
    </row>
    <row r="52" customFormat="false" ht="12.8" hidden="false" customHeight="false" outlineLevel="0" collapsed="false">
      <c r="A52" s="11" t="n">
        <v>18.1</v>
      </c>
      <c r="B52" s="11" t="n">
        <v>1090</v>
      </c>
      <c r="C52" s="11" t="n">
        <v>180</v>
      </c>
      <c r="D52" s="11" t="n">
        <f aca="false">C52-C53</f>
        <v>-21</v>
      </c>
      <c r="E52" s="11" t="n">
        <f aca="false">1000/C52</f>
        <v>5.55555555555556</v>
      </c>
      <c r="F52" s="21" t="s">
        <v>35</v>
      </c>
      <c r="G52" s="11" t="n">
        <f aca="false">ABS(B52-B53)</f>
        <v>25</v>
      </c>
      <c r="H52" s="11" t="n">
        <f aca="false">E52-E53</f>
        <v>0.580431177446103</v>
      </c>
      <c r="J52" s="11" t="n">
        <f aca="false">5.74404127814874-E52</f>
        <v>0.188485722593184</v>
      </c>
      <c r="K52" s="11" t="n">
        <f aca="false">E52-8.26446280991735</f>
        <v>-2.70890725436179</v>
      </c>
      <c r="N52" s="11" t="n">
        <f aca="false">E52-4.0650406504065</f>
        <v>1.49051490514906</v>
      </c>
      <c r="P52" s="11" t="n">
        <f aca="false">N52/4.55564900476591</f>
        <v>0.327179487179488</v>
      </c>
      <c r="Q52" s="1" t="n">
        <f aca="false">LOG(1+E52)</f>
        <v>0.816609502202819</v>
      </c>
      <c r="R52" s="1" t="n">
        <f aca="false">Q52-0.704582935219772</f>
        <v>0.112026566983047</v>
      </c>
      <c r="T52" s="1" t="n">
        <f aca="false">R52/0.278623270154869</f>
        <v>0.402071825948991</v>
      </c>
      <c r="U52" s="1" t="n">
        <f aca="false">LOG(1+C52)</f>
        <v>2.25767857486918</v>
      </c>
      <c r="V52" s="1" t="n">
        <f aca="false">U52-2.06818586174616</f>
        <v>0.189492713123025</v>
      </c>
      <c r="X52" s="1" t="n">
        <f aca="false">V52/0.324511091513506</f>
        <v>0.583932931966173</v>
      </c>
      <c r="AA52" s="1" t="n">
        <f aca="false">C52-$Z$2</f>
        <v>-0.45121951219511</v>
      </c>
      <c r="AB52" s="1" t="n">
        <f aca="false">AA52/$Z$2</f>
        <v>-0.00250050685949848</v>
      </c>
      <c r="AE52" s="1" t="n">
        <f aca="false">E52-$AD$2</f>
        <v>-0.188485722593183</v>
      </c>
      <c r="AF52" s="1" t="n">
        <f aca="false">AE52/$AC$2</f>
        <v>-0.167940123054303</v>
      </c>
    </row>
    <row r="53" customFormat="false" ht="12.8" hidden="false" customHeight="false" outlineLevel="0" collapsed="false">
      <c r="A53" s="11" t="n">
        <v>18.35</v>
      </c>
      <c r="B53" s="11" t="n">
        <v>1115</v>
      </c>
      <c r="C53" s="11" t="n">
        <v>201</v>
      </c>
      <c r="D53" s="11" t="n">
        <f aca="false">C53-C54</f>
        <v>-13</v>
      </c>
      <c r="E53" s="11" t="n">
        <f aca="false">1000/C53</f>
        <v>4.97512437810945</v>
      </c>
      <c r="F53" s="21" t="s">
        <v>37</v>
      </c>
      <c r="G53" s="11" t="n">
        <f aca="false">ABS(B53-B54)</f>
        <v>25</v>
      </c>
      <c r="H53" s="11" t="n">
        <f aca="false">E53-E54</f>
        <v>0.30222718184777</v>
      </c>
      <c r="J53" s="11" t="n">
        <f aca="false">5.74404127814874-E53</f>
        <v>0.768916900039288</v>
      </c>
      <c r="K53" s="11" t="n">
        <f aca="false">E53-8.26446280991735</f>
        <v>-3.2893384318079</v>
      </c>
      <c r="N53" s="11" t="n">
        <f aca="false">E53-4.0650406504065</f>
        <v>0.910083727702952</v>
      </c>
      <c r="P53" s="11" t="n">
        <f aca="false">N53/4.55564900476591</f>
        <v>0.199770378874857</v>
      </c>
      <c r="Q53" s="1" t="n">
        <f aca="false">LOG(1+E53)</f>
        <v>0.776346949982417</v>
      </c>
      <c r="R53" s="1" t="n">
        <f aca="false">Q53-0.704582935219772</f>
        <v>0.0717640147626452</v>
      </c>
      <c r="T53" s="1" t="n">
        <f aca="false">R53/0.278623270154869</f>
        <v>0.257566479363895</v>
      </c>
      <c r="U53" s="1" t="n">
        <f aca="false">LOG(1+C53)</f>
        <v>2.30535136944662</v>
      </c>
      <c r="V53" s="1" t="n">
        <f aca="false">U53-2.06818586174616</f>
        <v>0.237165507700464</v>
      </c>
      <c r="X53" s="1" t="n">
        <f aca="false">V53/0.324511091513506</f>
        <v>0.730839450184381</v>
      </c>
      <c r="AA53" s="1" t="n">
        <f aca="false">C53-$Z$2</f>
        <v>20.5487804878049</v>
      </c>
      <c r="AB53" s="1" t="n">
        <f aca="false">AA53/$Z$2</f>
        <v>0.113874434006893</v>
      </c>
      <c r="AE53" s="1" t="n">
        <f aca="false">E53-$AD$2</f>
        <v>-0.768916900039293</v>
      </c>
      <c r="AF53" s="1" t="n">
        <f aca="false">AE53/$AC$2</f>
        <v>-0.685102282732807</v>
      </c>
    </row>
    <row r="54" customFormat="false" ht="12.8" hidden="false" customHeight="false" outlineLevel="0" collapsed="false">
      <c r="A54" s="11" t="n">
        <v>19</v>
      </c>
      <c r="B54" s="11" t="n">
        <v>1140</v>
      </c>
      <c r="C54" s="11" t="n">
        <v>214</v>
      </c>
      <c r="D54" s="24" t="n">
        <f aca="false">C54-C55</f>
        <v>62</v>
      </c>
      <c r="E54" s="11" t="n">
        <f aca="false">1000/C54</f>
        <v>4.67289719626168</v>
      </c>
      <c r="F54" s="25" t="s">
        <v>38</v>
      </c>
      <c r="G54" s="22" t="n">
        <f aca="false">ABS(B54-B55)</f>
        <v>10</v>
      </c>
      <c r="H54" s="26" t="n">
        <f aca="false">E54-E55</f>
        <v>-1.90605017215937</v>
      </c>
      <c r="J54" s="11" t="n">
        <f aca="false">5.74404127814874-E54</f>
        <v>1.07114408188706</v>
      </c>
      <c r="K54" s="11" t="n">
        <f aca="false">E54-8.26446280991735</f>
        <v>-3.59156561365567</v>
      </c>
      <c r="N54" s="11" t="n">
        <f aca="false">E54-4.0650406504065</f>
        <v>0.607856545855182</v>
      </c>
      <c r="P54" s="11" t="n">
        <f aca="false">N54/4.55564900476591</f>
        <v>0.133429187634796</v>
      </c>
      <c r="Q54" s="1" t="n">
        <f aca="false">LOG(1+E54)</f>
        <v>0.753804913390048</v>
      </c>
      <c r="R54" s="1" t="n">
        <f aca="false">Q54-0.704582935219772</f>
        <v>0.0492219781702759</v>
      </c>
      <c r="T54" s="1" t="n">
        <f aca="false">R54/0.278623270154869</f>
        <v>0.176661404278675</v>
      </c>
      <c r="U54" s="1" t="n">
        <f aca="false">LOG(1+C54)</f>
        <v>2.3324384599156</v>
      </c>
      <c r="V54" s="1" t="n">
        <f aca="false">U54-2.06818586174616</f>
        <v>0.264252598169445</v>
      </c>
      <c r="X54" s="1" t="n">
        <f aca="false">V54/0.324511091513506</f>
        <v>0.814309911371541</v>
      </c>
      <c r="AA54" s="1" t="n">
        <f aca="false">C54-$Z$2</f>
        <v>33.5487804878049</v>
      </c>
      <c r="AB54" s="1" t="n">
        <f aca="false">AA54/$Z$2</f>
        <v>0.185916064067041</v>
      </c>
      <c r="AE54" s="1" t="n">
        <f aca="false">E54-$AD$2</f>
        <v>-1.07114408188706</v>
      </c>
      <c r="AF54" s="1" t="n">
        <f aca="false">AE54/$AC$2</f>
        <v>-0.954385650255656</v>
      </c>
    </row>
    <row r="55" customFormat="false" ht="12.8" hidden="false" customHeight="false" outlineLevel="0" collapsed="false">
      <c r="A55" s="11" t="n">
        <v>19.1</v>
      </c>
      <c r="B55" s="11" t="n">
        <v>1150</v>
      </c>
      <c r="C55" s="11" t="n">
        <v>152</v>
      </c>
      <c r="D55" s="11" t="n">
        <f aca="false">C55-C56</f>
        <v>-2</v>
      </c>
      <c r="E55" s="11" t="n">
        <f aca="false">1000/C55</f>
        <v>6.57894736842105</v>
      </c>
      <c r="F55" s="25" t="s">
        <v>33</v>
      </c>
      <c r="G55" s="11" t="n">
        <f aca="false">ABS(B55-B56)</f>
        <v>10</v>
      </c>
      <c r="H55" s="11" t="n">
        <f aca="false">E55-E56</f>
        <v>0.0854408749145588</v>
      </c>
      <c r="J55" s="11" t="n">
        <f aca="false">5.74404127814874-E55</f>
        <v>-0.834906090272312</v>
      </c>
      <c r="K55" s="11" t="n">
        <f aca="false">E55-8.26446280991735</f>
        <v>-1.6855154414963</v>
      </c>
      <c r="N55" s="11" t="n">
        <f aca="false">E55-4.0650406504065</f>
        <v>2.51390671801455</v>
      </c>
      <c r="P55" s="11" t="n">
        <f aca="false">N55/4.55564900476591</f>
        <v>0.551821862348179</v>
      </c>
      <c r="Q55" s="1" t="n">
        <f aca="false">LOG(1+E55)</f>
        <v>0.879608891142421</v>
      </c>
      <c r="R55" s="1" t="n">
        <f aca="false">Q55-0.704582935219772</f>
        <v>0.175025955922649</v>
      </c>
      <c r="T55" s="1" t="n">
        <f aca="false">R55/0.278623270154869</f>
        <v>0.628181400015019</v>
      </c>
      <c r="U55" s="1" t="n">
        <f aca="false">LOG(1+C55)</f>
        <v>2.1846914308176</v>
      </c>
      <c r="V55" s="1" t="n">
        <f aca="false">U55-2.06818586174616</f>
        <v>0.116505569071439</v>
      </c>
      <c r="X55" s="1" t="n">
        <f aca="false">V55/0.324511091513506</f>
        <v>0.359018758120289</v>
      </c>
      <c r="AA55" s="1" t="n">
        <f aca="false">C55-$Z$2</f>
        <v>-28.4512195121951</v>
      </c>
      <c r="AB55" s="1" t="n">
        <f aca="false">AA55/$Z$2</f>
        <v>-0.157667094681354</v>
      </c>
      <c r="AE55" s="1" t="n">
        <f aca="false">E55-$AD$2</f>
        <v>0.834906090272307</v>
      </c>
      <c r="AF55" s="1" t="n">
        <f aca="false">AE55/$AC$2</f>
        <v>0.743898421641989</v>
      </c>
    </row>
    <row r="56" customFormat="false" ht="12.8" hidden="false" customHeight="false" outlineLevel="0" collapsed="false">
      <c r="A56" s="11" t="n">
        <v>19.2</v>
      </c>
      <c r="B56" s="11" t="n">
        <v>1160</v>
      </c>
      <c r="C56" s="11" t="n">
        <v>154</v>
      </c>
      <c r="D56" s="11" t="n">
        <f aca="false">C56-C57</f>
        <v>-7</v>
      </c>
      <c r="E56" s="11" t="n">
        <f aca="false">1000/C56</f>
        <v>6.49350649350649</v>
      </c>
      <c r="F56" s="21" t="s">
        <v>33</v>
      </c>
      <c r="G56" s="11" t="n">
        <f aca="false">ABS(B56-B57)</f>
        <v>10</v>
      </c>
      <c r="H56" s="11" t="n">
        <f aca="false">E56-E57</f>
        <v>0.282326369282891</v>
      </c>
      <c r="J56" s="11" t="n">
        <f aca="false">5.74404127814874-E56</f>
        <v>-0.749465215357754</v>
      </c>
      <c r="K56" s="11" t="n">
        <f aca="false">E56-8.26446280991735</f>
        <v>-1.77095631641086</v>
      </c>
      <c r="N56" s="11" t="n">
        <f aca="false">E56-4.0650406504065</f>
        <v>2.42846584309999</v>
      </c>
      <c r="P56" s="11" t="n">
        <f aca="false">N56/4.55564900476591</f>
        <v>0.533066933066934</v>
      </c>
      <c r="Q56" s="1" t="n">
        <f aca="false">LOG(1+E56)</f>
        <v>0.87468508798325</v>
      </c>
      <c r="R56" s="1" t="n">
        <f aca="false">Q56-0.704582935219772</f>
        <v>0.170102152763478</v>
      </c>
      <c r="T56" s="1" t="n">
        <f aca="false">R56/0.278623270154869</f>
        <v>0.610509497892723</v>
      </c>
      <c r="U56" s="1" t="n">
        <f aca="false">LOG(1+C56)</f>
        <v>2.19033169817029</v>
      </c>
      <c r="V56" s="1" t="n">
        <f aca="false">U56-2.06818586174616</f>
        <v>0.122145836424131</v>
      </c>
      <c r="X56" s="1" t="n">
        <f aca="false">V56/0.324511091513506</f>
        <v>0.376399573445852</v>
      </c>
      <c r="AA56" s="1" t="n">
        <f aca="false">C56-$Z$2</f>
        <v>-26.4512195121951</v>
      </c>
      <c r="AB56" s="1" t="n">
        <f aca="false">AA56/$Z$2</f>
        <v>-0.146583766979793</v>
      </c>
      <c r="AE56" s="1" t="n">
        <f aca="false">E56-$AD$2</f>
        <v>0.749465215357747</v>
      </c>
      <c r="AF56" s="1" t="n">
        <f aca="false">AE56/$AC$2</f>
        <v>0.667770899357511</v>
      </c>
    </row>
    <row r="57" customFormat="false" ht="12.8" hidden="false" customHeight="false" outlineLevel="0" collapsed="false">
      <c r="A57" s="11" t="n">
        <v>19.3</v>
      </c>
      <c r="B57" s="11" t="n">
        <v>1170</v>
      </c>
      <c r="C57" s="11" t="n">
        <v>161</v>
      </c>
      <c r="D57" s="11" t="n">
        <f aca="false">C57-C58</f>
        <v>-2</v>
      </c>
      <c r="E57" s="11" t="n">
        <f aca="false">1000/C57</f>
        <v>6.2111801242236</v>
      </c>
      <c r="F57" s="21" t="s">
        <v>34</v>
      </c>
      <c r="G57" s="11" t="n">
        <f aca="false">ABS(B57-B58)</f>
        <v>30</v>
      </c>
      <c r="H57" s="11" t="n">
        <f aca="false">E57-E58</f>
        <v>0.0762107990702283</v>
      </c>
      <c r="J57" s="11" t="n">
        <f aca="false">5.74404127814874-E57</f>
        <v>-0.467138846074863</v>
      </c>
      <c r="K57" s="11" t="n">
        <f aca="false">E57-8.26446280991735</f>
        <v>-2.05328268569375</v>
      </c>
      <c r="N57" s="11" t="n">
        <f aca="false">E57-4.0650406504065</f>
        <v>2.1461394738171</v>
      </c>
      <c r="P57" s="11" t="n">
        <f aca="false">N57/4.55564900476591</f>
        <v>0.471094123268037</v>
      </c>
      <c r="Q57" s="1" t="n">
        <f aca="false">LOG(1+E57)</f>
        <v>0.858006343706724</v>
      </c>
      <c r="R57" s="1" t="n">
        <f aca="false">Q57-0.704582935219772</f>
        <v>0.153423408486952</v>
      </c>
      <c r="T57" s="1" t="n">
        <f aca="false">R57/0.278623270154869</f>
        <v>0.550648222604213</v>
      </c>
      <c r="U57" s="1" t="n">
        <f aca="false">LOG(1+C57)</f>
        <v>2.20951501454263</v>
      </c>
      <c r="V57" s="1" t="n">
        <f aca="false">U57-2.06818586174616</f>
        <v>0.14132915279647</v>
      </c>
      <c r="X57" s="1" t="n">
        <f aca="false">V57/0.324511091513506</f>
        <v>0.435514090249788</v>
      </c>
      <c r="AA57" s="1" t="n">
        <f aca="false">C57-$Z$2</f>
        <v>-19.4512195121951</v>
      </c>
      <c r="AB57" s="1" t="n">
        <f aca="false">AA57/$Z$2</f>
        <v>-0.107792120024329</v>
      </c>
      <c r="AE57" s="1" t="n">
        <f aca="false">E57-$AD$2</f>
        <v>0.467138846074858</v>
      </c>
      <c r="AF57" s="1" t="n">
        <f aca="false">AE57/$AC$2</f>
        <v>0.416219086591412</v>
      </c>
    </row>
    <row r="58" customFormat="false" ht="12.8" hidden="false" customHeight="false" outlineLevel="0" collapsed="false">
      <c r="A58" s="10" t="n">
        <v>20</v>
      </c>
      <c r="B58" s="10" t="n">
        <v>1200</v>
      </c>
      <c r="C58" s="10" t="n">
        <v>163</v>
      </c>
      <c r="D58" s="11" t="n">
        <f aca="false">C58-C59</f>
        <v>-23</v>
      </c>
      <c r="E58" s="11" t="n">
        <f aca="false">1000/C58</f>
        <v>6.13496932515337</v>
      </c>
      <c r="F58" s="23" t="s">
        <v>34</v>
      </c>
      <c r="G58" s="11" t="n">
        <f aca="false">ABS(B58-B59)</f>
        <v>40</v>
      </c>
      <c r="H58" s="11" t="n">
        <f aca="false">E58-E59</f>
        <v>0.758625239131869</v>
      </c>
      <c r="J58" s="11" t="n">
        <f aca="false">5.74404127814874-E58</f>
        <v>-0.390928047004635</v>
      </c>
      <c r="K58" s="11" t="n">
        <f aca="false">E58-8.26446280991735</f>
        <v>-2.12949348476397</v>
      </c>
      <c r="N58" s="11" t="n">
        <f aca="false">E58-4.0650406504065</f>
        <v>2.06992867474687</v>
      </c>
      <c r="P58" s="11" t="n">
        <f aca="false">N58/4.55564900476591</f>
        <v>0.454365266635206</v>
      </c>
      <c r="Q58" s="1" t="n">
        <f aca="false">LOG(1+E58)</f>
        <v>0.853392110324491</v>
      </c>
      <c r="R58" s="1" t="n">
        <f aca="false">Q58-0.704582935219772</f>
        <v>0.148809175104719</v>
      </c>
      <c r="T58" s="1" t="n">
        <f aca="false">R58/0.278623270154869</f>
        <v>0.534087389836481</v>
      </c>
      <c r="U58" s="1" t="n">
        <f aca="false">LOG(1+C58)</f>
        <v>2.2148438480477</v>
      </c>
      <c r="V58" s="1" t="n">
        <f aca="false">U58-2.06818586174616</f>
        <v>0.146657986301538</v>
      </c>
      <c r="X58" s="1" t="n">
        <f aca="false">V58/0.324511091513506</f>
        <v>0.451935203870941</v>
      </c>
      <c r="AA58" s="1" t="n">
        <f aca="false">C58-$Z$2</f>
        <v>-17.4512195121951</v>
      </c>
      <c r="AB58" s="1" t="n">
        <f aca="false">AA58/$Z$2</f>
        <v>-0.0967087923227681</v>
      </c>
      <c r="AE58" s="1" t="n">
        <f aca="false">E58-$AD$2</f>
        <v>0.390928047004627</v>
      </c>
      <c r="AF58" s="1" t="n">
        <f aca="false">AE58/$AC$2</f>
        <v>0.348315529771113</v>
      </c>
    </row>
    <row r="59" customFormat="false" ht="12.8" hidden="false" customHeight="false" outlineLevel="0" collapsed="false">
      <c r="A59" s="11" t="n">
        <v>20.4</v>
      </c>
      <c r="B59" s="11" t="n">
        <v>1240</v>
      </c>
      <c r="C59" s="11" t="n">
        <v>186</v>
      </c>
      <c r="D59" s="11" t="n">
        <f aca="false">C59-C60</f>
        <v>-19</v>
      </c>
      <c r="E59" s="11" t="n">
        <f aca="false">1000/C59</f>
        <v>5.37634408602151</v>
      </c>
      <c r="F59" s="21" t="s">
        <v>36</v>
      </c>
      <c r="G59" s="11" t="n">
        <f aca="false">ABS(B59-B60)</f>
        <v>20</v>
      </c>
      <c r="H59" s="11" t="n">
        <f aca="false">E59-E60</f>
        <v>0.4982953055337</v>
      </c>
      <c r="J59" s="11" t="n">
        <f aca="false">5.74404127814874-E59</f>
        <v>0.367697192127235</v>
      </c>
      <c r="K59" s="11" t="n">
        <f aca="false">E59-8.26446280991735</f>
        <v>-2.88811872389584</v>
      </c>
      <c r="N59" s="11" t="n">
        <f aca="false">E59-4.0650406504065</f>
        <v>1.31130343561501</v>
      </c>
      <c r="P59" s="11" t="n">
        <f aca="false">N59/4.55564900476591</f>
        <v>0.287841191066998</v>
      </c>
      <c r="Q59" s="1" t="n">
        <f aca="false">LOG(1+E59)</f>
        <v>0.804571744810327</v>
      </c>
      <c r="R59" s="1" t="n">
        <f aca="false">Q59-0.704582935219772</f>
        <v>0.0999888095905554</v>
      </c>
      <c r="T59" s="1" t="n">
        <f aca="false">R59/0.278623270154869</f>
        <v>0.358867403770611</v>
      </c>
      <c r="U59" s="1" t="n">
        <f aca="false">LOG(1+C59)</f>
        <v>2.2718416065365</v>
      </c>
      <c r="V59" s="1" t="n">
        <f aca="false">U59-2.06818586174616</f>
        <v>0.203655744790339</v>
      </c>
      <c r="X59" s="1" t="n">
        <f aca="false">V59/0.324511091513506</f>
        <v>0.627577146409688</v>
      </c>
      <c r="AA59" s="1" t="n">
        <f aca="false">C59-$Z$2</f>
        <v>5.54878048780489</v>
      </c>
      <c r="AB59" s="1" t="n">
        <f aca="false">AA59/$Z$2</f>
        <v>0.0307494762451849</v>
      </c>
      <c r="AE59" s="1" t="n">
        <f aca="false">E59-$AD$2</f>
        <v>-0.367697192127232</v>
      </c>
      <c r="AF59" s="1" t="n">
        <f aca="false">AE59/$AC$2</f>
        <v>-0.327616918899737</v>
      </c>
    </row>
    <row r="60" customFormat="false" ht="12.8" hidden="false" customHeight="false" outlineLevel="0" collapsed="false">
      <c r="A60" s="11" t="n">
        <v>21</v>
      </c>
      <c r="B60" s="11" t="n">
        <v>1260</v>
      </c>
      <c r="C60" s="11" t="n">
        <v>205</v>
      </c>
      <c r="D60" s="11" t="n">
        <f aca="false">C60-C61</f>
        <v>-1</v>
      </c>
      <c r="E60" s="11" t="n">
        <f aca="false">1000/C60</f>
        <v>4.87804878048781</v>
      </c>
      <c r="F60" s="21" t="s">
        <v>37</v>
      </c>
      <c r="G60" s="11" t="n">
        <f aca="false">ABS(B60-B61)</f>
        <v>30</v>
      </c>
      <c r="H60" s="11" t="n">
        <f aca="false">E60-E61</f>
        <v>0.0236798484489702</v>
      </c>
      <c r="J60" s="11" t="n">
        <f aca="false">5.74404127814874-E60</f>
        <v>0.865992497660935</v>
      </c>
      <c r="K60" s="11" t="n">
        <f aca="false">E60-8.26446280991735</f>
        <v>-3.38641402942954</v>
      </c>
      <c r="N60" s="11" t="n">
        <f aca="false">E60-4.0650406504065</f>
        <v>0.813008130081305</v>
      </c>
      <c r="P60" s="11" t="n">
        <f aca="false">N60/4.55564900476591</f>
        <v>0.178461538461539</v>
      </c>
      <c r="Q60" s="1" t="n">
        <f aca="false">LOG(1+E60)</f>
        <v>0.769233185855133</v>
      </c>
      <c r="R60" s="1" t="n">
        <f aca="false">Q60-0.704582935219772</f>
        <v>0.0646502506353609</v>
      </c>
      <c r="T60" s="1" t="n">
        <f aca="false">R60/0.278623270154869</f>
        <v>0.232034641612762</v>
      </c>
      <c r="U60" s="1" t="n">
        <f aca="false">LOG(1+C60)</f>
        <v>2.31386722036915</v>
      </c>
      <c r="V60" s="1" t="n">
        <f aca="false">U60-2.06818586174616</f>
        <v>0.245681358622993</v>
      </c>
      <c r="X60" s="1" t="n">
        <f aca="false">V60/0.324511091513506</f>
        <v>0.757081545278301</v>
      </c>
      <c r="AA60" s="1" t="n">
        <f aca="false">C60-$Z$2</f>
        <v>24.5487804878049</v>
      </c>
      <c r="AB60" s="1" t="n">
        <f aca="false">AA60/$Z$2</f>
        <v>0.136041089410016</v>
      </c>
      <c r="AE60" s="1" t="n">
        <f aca="false">E60-$AD$2</f>
        <v>-0.865992497660932</v>
      </c>
      <c r="AF60" s="1" t="n">
        <f aca="false">AE60/$AC$2</f>
        <v>-0.77159630246997</v>
      </c>
    </row>
    <row r="61" customFormat="false" ht="12.8" hidden="false" customHeight="false" outlineLevel="0" collapsed="false">
      <c r="A61" s="11" t="n">
        <v>21.3</v>
      </c>
      <c r="B61" s="11" t="n">
        <v>1290</v>
      </c>
      <c r="C61" s="11" t="n">
        <v>206</v>
      </c>
      <c r="D61" s="11" t="n">
        <f aca="false">C61-C62</f>
        <v>25</v>
      </c>
      <c r="E61" s="11" t="n">
        <f aca="false">1000/C61</f>
        <v>4.85436893203883</v>
      </c>
      <c r="F61" s="21" t="s">
        <v>37</v>
      </c>
      <c r="G61" s="11" t="n">
        <f aca="false">ABS(B61-B62)</f>
        <v>20</v>
      </c>
      <c r="H61" s="11" t="n">
        <f aca="false">E61-E62</f>
        <v>-0.670492946414204</v>
      </c>
      <c r="J61" s="11" t="n">
        <f aca="false">5.74404127814874-E61</f>
        <v>0.889672346109905</v>
      </c>
      <c r="K61" s="11" t="n">
        <f aca="false">E61-8.26446280991735</f>
        <v>-3.41009387787851</v>
      </c>
      <c r="N61" s="11" t="n">
        <f aca="false">E61-4.0650406504065</f>
        <v>0.789328281632335</v>
      </c>
      <c r="P61" s="11" t="n">
        <f aca="false">N61/4.55564900476591</f>
        <v>0.17326362957431</v>
      </c>
      <c r="Q61" s="1" t="n">
        <f aca="false">LOG(1+E61)</f>
        <v>0.767480087434979</v>
      </c>
      <c r="R61" s="1" t="n">
        <f aca="false">Q61-0.704582935219772</f>
        <v>0.062897152215207</v>
      </c>
      <c r="T61" s="1" t="n">
        <f aca="false">R61/0.278623270154869</f>
        <v>0.225742638725927</v>
      </c>
      <c r="U61" s="1" t="n">
        <f aca="false">LOG(1+C61)</f>
        <v>2.31597034545692</v>
      </c>
      <c r="V61" s="1" t="n">
        <f aca="false">U61-2.06818586174616</f>
        <v>0.247784483710757</v>
      </c>
      <c r="X61" s="1" t="n">
        <f aca="false">V61/0.324511091513506</f>
        <v>0.763562448836806</v>
      </c>
      <c r="AA61" s="1" t="n">
        <f aca="false">C61-$Z$2</f>
        <v>25.5487804878049</v>
      </c>
      <c r="AB61" s="1" t="n">
        <f aca="false">AA61/$Z$2</f>
        <v>0.141582753260796</v>
      </c>
      <c r="AE61" s="1" t="n">
        <f aca="false">E61-$AD$2</f>
        <v>-0.889672346109912</v>
      </c>
      <c r="AF61" s="1" t="n">
        <f aca="false">AE61/$AC$2</f>
        <v>-0.792694965051498</v>
      </c>
    </row>
    <row r="62" customFormat="false" ht="12.8" hidden="false" customHeight="false" outlineLevel="0" collapsed="false">
      <c r="A62" s="11" t="n">
        <v>21.5</v>
      </c>
      <c r="B62" s="11" t="n">
        <v>1310</v>
      </c>
      <c r="C62" s="11" t="n">
        <v>181</v>
      </c>
      <c r="D62" s="11" t="n">
        <f aca="false">C62-C63</f>
        <v>45</v>
      </c>
      <c r="E62" s="11" t="n">
        <f aca="false">1000/C62</f>
        <v>5.52486187845304</v>
      </c>
      <c r="F62" s="25" t="s">
        <v>35</v>
      </c>
      <c r="G62" s="22" t="n">
        <f aca="false">ABS(B62-B63)</f>
        <v>20</v>
      </c>
      <c r="H62" s="11" t="n">
        <f aca="false">E62-E63</f>
        <v>-1.82807929801755</v>
      </c>
      <c r="J62" s="11" t="n">
        <f aca="false">5.74404127814874-E62</f>
        <v>0.219179399695701</v>
      </c>
      <c r="K62" s="11" t="n">
        <f aca="false">E62-8.26446280991735</f>
        <v>-2.73960093146431</v>
      </c>
      <c r="N62" s="11" t="n">
        <f aca="false">E62-4.0650406504065</f>
        <v>1.45982122804654</v>
      </c>
      <c r="P62" s="11" t="n">
        <f aca="false">N62/4.55564900476591</f>
        <v>0.320441988950277</v>
      </c>
      <c r="Q62" s="1" t="n">
        <f aca="false">LOG(1+E62)</f>
        <v>0.81457132274433</v>
      </c>
      <c r="R62" s="1" t="n">
        <f aca="false">Q62-0.704582935219772</f>
        <v>0.109988387524558</v>
      </c>
      <c r="T62" s="1" t="n">
        <f aca="false">R62/0.278623270154869</f>
        <v>0.394756645643498</v>
      </c>
      <c r="U62" s="1" t="n">
        <f aca="false">LOG(1+C62)</f>
        <v>2.26007138798507</v>
      </c>
      <c r="V62" s="1" t="n">
        <f aca="false">U62-2.06818586174616</f>
        <v>0.191885526238915</v>
      </c>
      <c r="X62" s="1" t="n">
        <f aca="false">V62/0.324511091513506</f>
        <v>0.591306526208299</v>
      </c>
      <c r="AA62" s="1" t="n">
        <f aca="false">C62-$Z$2</f>
        <v>0.548780487804891</v>
      </c>
      <c r="AB62" s="1" t="n">
        <f aca="false">AA62/$Z$2</f>
        <v>0.00304115699128209</v>
      </c>
      <c r="AE62" s="1" t="n">
        <f aca="false">E62-$AD$2</f>
        <v>-0.219179399695703</v>
      </c>
      <c r="AF62" s="1" t="n">
        <f aca="false">AE62/$AC$2</f>
        <v>-0.195288082563745</v>
      </c>
    </row>
    <row r="63" customFormat="false" ht="12.8" hidden="false" customHeight="false" outlineLevel="0" collapsed="false">
      <c r="A63" s="11" t="n">
        <v>22.1</v>
      </c>
      <c r="B63" s="11" t="n">
        <v>1330</v>
      </c>
      <c r="C63" s="11" t="n">
        <v>136</v>
      </c>
      <c r="D63" s="11" t="n">
        <f aca="false">C63-C64</f>
        <v>-34</v>
      </c>
      <c r="E63" s="11" t="n">
        <f aca="false">1000/C63</f>
        <v>7.35294117647059</v>
      </c>
      <c r="F63" s="12" t="s">
        <v>31</v>
      </c>
      <c r="G63" s="11" t="n">
        <f aca="false">ABS(B63-B64)</f>
        <v>20</v>
      </c>
      <c r="H63" s="24" t="n">
        <f aca="false">E63-E64</f>
        <v>1.47058823529412</v>
      </c>
      <c r="J63" s="11" t="n">
        <f aca="false">5.74404127814874-E63</f>
        <v>-1.60889989832185</v>
      </c>
      <c r="K63" s="11" t="n">
        <f aca="false">E63-8.26446280991735</f>
        <v>-0.911521633446761</v>
      </c>
      <c r="N63" s="11" t="n">
        <f aca="false">E63-4.0650406504065</f>
        <v>3.28790052606409</v>
      </c>
      <c r="P63" s="11" t="n">
        <f aca="false">N63/4.55564900476591</f>
        <v>0.721719457013575</v>
      </c>
      <c r="Q63" s="1" t="n">
        <f aca="false">LOG(1+E63)</f>
        <v>0.921839423004782</v>
      </c>
      <c r="R63" s="1" t="n">
        <f aca="false">Q63-0.704582935219772</f>
        <v>0.21725648778501</v>
      </c>
      <c r="T63" s="1" t="n">
        <f aca="false">R63/0.278623270154869</f>
        <v>0.779749974452067</v>
      </c>
      <c r="U63" s="1" t="n">
        <f aca="false">LOG(1+C63)</f>
        <v>2.13672056715641</v>
      </c>
      <c r="V63" s="1" t="n">
        <f aca="false">U63-2.06818586174616</f>
        <v>0.0685347054102468</v>
      </c>
      <c r="X63" s="1" t="n">
        <f aca="false">V63/0.324511091513506</f>
        <v>0.211193722502993</v>
      </c>
      <c r="AA63" s="1" t="n">
        <f aca="false">C63-$Z$2</f>
        <v>-44.4512195121951</v>
      </c>
      <c r="AB63" s="1" t="n">
        <f aca="false">AA63/$Z$2</f>
        <v>-0.246333716293843</v>
      </c>
      <c r="AE63" s="1" t="n">
        <f aca="false">E63-$AD$2</f>
        <v>1.60889989832185</v>
      </c>
      <c r="AF63" s="1" t="n">
        <f aca="false">AE63/$AC$2</f>
        <v>1.43352421174844</v>
      </c>
    </row>
    <row r="64" customFormat="false" ht="12.8" hidden="false" customHeight="false" outlineLevel="0" collapsed="false">
      <c r="A64" s="11" t="n">
        <v>22.3</v>
      </c>
      <c r="B64" s="11" t="n">
        <v>1350</v>
      </c>
      <c r="C64" s="11" t="n">
        <v>170</v>
      </c>
      <c r="D64" s="11" t="n">
        <f aca="false">C64-C65</f>
        <v>-10</v>
      </c>
      <c r="E64" s="11" t="n">
        <f aca="false">1000/C64</f>
        <v>5.88235294117647</v>
      </c>
      <c r="F64" s="21" t="s">
        <v>34</v>
      </c>
      <c r="G64" s="11" t="n">
        <f aca="false">ABS(B64-B65)</f>
        <v>30</v>
      </c>
      <c r="H64" s="11" t="n">
        <f aca="false">E64-E65</f>
        <v>0.326797385620916</v>
      </c>
      <c r="J64" s="11" t="n">
        <f aca="false">5.74404127814874-E64</f>
        <v>-0.138311663027731</v>
      </c>
      <c r="K64" s="11" t="n">
        <f aca="false">E64-8.26446280991735</f>
        <v>-2.38210986874088</v>
      </c>
      <c r="N64" s="11" t="n">
        <f aca="false">E64-4.0650406504065</f>
        <v>1.81731229076997</v>
      </c>
      <c r="P64" s="11" t="n">
        <f aca="false">N64/4.55564900476591</f>
        <v>0.398914027149322</v>
      </c>
      <c r="Q64" s="1" t="n">
        <f aca="false">LOG(1+E64)</f>
        <v>0.837736940367888</v>
      </c>
      <c r="R64" s="1" t="n">
        <f aca="false">Q64-0.704582935219772</f>
        <v>0.133154005148116</v>
      </c>
      <c r="T64" s="1" t="n">
        <f aca="false">R64/0.278623270154869</f>
        <v>0.47789980023601</v>
      </c>
      <c r="U64" s="1" t="n">
        <f aca="false">LOG(1+C64)</f>
        <v>2.23299611039215</v>
      </c>
      <c r="V64" s="1" t="n">
        <f aca="false">U64-2.06818586174616</f>
        <v>0.164810248645994</v>
      </c>
      <c r="X64" s="1" t="n">
        <f aca="false">V64/0.324511091513506</f>
        <v>0.50787246709296</v>
      </c>
      <c r="AA64" s="1" t="n">
        <f aca="false">C64-$Z$2</f>
        <v>-10.4512195121951</v>
      </c>
      <c r="AB64" s="1" t="n">
        <f aca="false">AA64/$Z$2</f>
        <v>-0.0579171453673041</v>
      </c>
      <c r="AE64" s="1" t="n">
        <f aca="false">E64-$AD$2</f>
        <v>0.138311663027728</v>
      </c>
      <c r="AF64" s="1" t="n">
        <f aca="false">AE64/$AC$2</f>
        <v>0.123235210546191</v>
      </c>
    </row>
    <row r="65" customFormat="false" ht="12.8" hidden="false" customHeight="false" outlineLevel="0" collapsed="false">
      <c r="A65" s="11" t="n">
        <v>23</v>
      </c>
      <c r="B65" s="11" t="n">
        <v>1380</v>
      </c>
      <c r="C65" s="11" t="n">
        <v>180</v>
      </c>
      <c r="D65" s="11" t="n">
        <f aca="false">C65-C66</f>
        <v>0</v>
      </c>
      <c r="E65" s="11" t="n">
        <f aca="false">1000/C65</f>
        <v>5.55555555555556</v>
      </c>
      <c r="F65" s="21" t="s">
        <v>35</v>
      </c>
      <c r="G65" s="11" t="n">
        <f aca="false">ABS(B65-B66)</f>
        <v>30</v>
      </c>
      <c r="H65" s="11" t="n">
        <f aca="false">E65-E66</f>
        <v>0</v>
      </c>
      <c r="J65" s="11" t="n">
        <f aca="false">5.74404127814874-E65</f>
        <v>0.188485722593184</v>
      </c>
      <c r="K65" s="11" t="n">
        <f aca="false">E65-8.26446280991735</f>
        <v>-2.70890725436179</v>
      </c>
      <c r="N65" s="11" t="n">
        <f aca="false">E65-4.0650406504065</f>
        <v>1.49051490514906</v>
      </c>
      <c r="P65" s="11" t="n">
        <f aca="false">N65/4.55564900476591</f>
        <v>0.327179487179488</v>
      </c>
      <c r="Q65" s="1" t="n">
        <f aca="false">LOG(1+E65)</f>
        <v>0.816609502202819</v>
      </c>
      <c r="R65" s="1" t="n">
        <f aca="false">Q65-0.704582935219772</f>
        <v>0.112026566983047</v>
      </c>
      <c r="T65" s="1" t="n">
        <f aca="false">R65/0.278623270154869</f>
        <v>0.402071825948991</v>
      </c>
      <c r="U65" s="1" t="n">
        <f aca="false">LOG(1+C65)</f>
        <v>2.25767857486918</v>
      </c>
      <c r="V65" s="1" t="n">
        <f aca="false">U65-2.06818586174616</f>
        <v>0.189492713123025</v>
      </c>
      <c r="X65" s="1" t="n">
        <f aca="false">V65/0.324511091513506</f>
        <v>0.583932931966173</v>
      </c>
      <c r="AA65" s="1" t="n">
        <f aca="false">C65-$Z$2</f>
        <v>-0.45121951219511</v>
      </c>
      <c r="AB65" s="1" t="n">
        <f aca="false">AA65/$Z$2</f>
        <v>-0.00250050685949848</v>
      </c>
      <c r="AE65" s="1" t="n">
        <f aca="false">E65-$AD$2</f>
        <v>-0.188485722593183</v>
      </c>
      <c r="AF65" s="1" t="n">
        <f aca="false">AE65/$AC$2</f>
        <v>-0.167940123054303</v>
      </c>
    </row>
    <row r="66" customFormat="false" ht="12.8" hidden="false" customHeight="false" outlineLevel="0" collapsed="false">
      <c r="A66" s="11" t="n">
        <v>23.3</v>
      </c>
      <c r="B66" s="11" t="n">
        <v>1410</v>
      </c>
      <c r="C66" s="11" t="n">
        <v>180</v>
      </c>
      <c r="D66" s="11" t="n">
        <f aca="false">C66-C67</f>
        <v>-20</v>
      </c>
      <c r="E66" s="11" t="n">
        <f aca="false">1000/C66</f>
        <v>5.55555555555556</v>
      </c>
      <c r="F66" s="21" t="s">
        <v>35</v>
      </c>
      <c r="G66" s="11" t="n">
        <f aca="false">ABS(B66-B67)</f>
        <v>30</v>
      </c>
      <c r="H66" s="11" t="n">
        <f aca="false">E66-E67</f>
        <v>0.555555555555555</v>
      </c>
      <c r="J66" s="11" t="n">
        <f aca="false">5.74404127814874-E66</f>
        <v>0.188485722593184</v>
      </c>
      <c r="K66" s="11" t="n">
        <f aca="false">E66-8.26446280991735</f>
        <v>-2.70890725436179</v>
      </c>
      <c r="N66" s="11" t="n">
        <f aca="false">E66-4.0650406504065</f>
        <v>1.49051490514906</v>
      </c>
      <c r="P66" s="11" t="n">
        <f aca="false">N66/4.55564900476591</f>
        <v>0.327179487179488</v>
      </c>
      <c r="Q66" s="1" t="n">
        <f aca="false">LOG(1+E66)</f>
        <v>0.816609502202819</v>
      </c>
      <c r="R66" s="1" t="n">
        <f aca="false">Q66-0.704582935219772</f>
        <v>0.112026566983047</v>
      </c>
      <c r="T66" s="1" t="n">
        <f aca="false">R66/0.278623270154869</f>
        <v>0.402071825948991</v>
      </c>
      <c r="U66" s="1" t="n">
        <f aca="false">LOG(1+C66)</f>
        <v>2.25767857486918</v>
      </c>
      <c r="V66" s="1" t="n">
        <f aca="false">U66-2.06818586174616</f>
        <v>0.189492713123025</v>
      </c>
      <c r="X66" s="1" t="n">
        <f aca="false">V66/0.324511091513506</f>
        <v>0.583932931966173</v>
      </c>
      <c r="AA66" s="1" t="n">
        <f aca="false">C66-$Z$2</f>
        <v>-0.45121951219511</v>
      </c>
      <c r="AB66" s="1" t="n">
        <f aca="false">AA66/$Z$2</f>
        <v>-0.00250050685949848</v>
      </c>
      <c r="AE66" s="1" t="n">
        <f aca="false">E66-$AD$2</f>
        <v>-0.188485722593183</v>
      </c>
      <c r="AF66" s="1" t="n">
        <f aca="false">AE66/$AC$2</f>
        <v>-0.167940123054303</v>
      </c>
    </row>
    <row r="67" customFormat="false" ht="12.8" hidden="false" customHeight="false" outlineLevel="0" collapsed="false">
      <c r="A67" s="11" t="n">
        <v>24</v>
      </c>
      <c r="B67" s="11" t="n">
        <v>1440</v>
      </c>
      <c r="C67" s="11" t="n">
        <v>200</v>
      </c>
      <c r="D67" s="11" t="n">
        <f aca="false">C67-C68</f>
        <v>-15</v>
      </c>
      <c r="E67" s="11" t="n">
        <f aca="false">1000/C67</f>
        <v>5</v>
      </c>
      <c r="F67" s="21" t="s">
        <v>37</v>
      </c>
      <c r="G67" s="11" t="n">
        <f aca="false">ABS(B67-B68)</f>
        <v>30</v>
      </c>
      <c r="H67" s="11" t="n">
        <f aca="false">E67-E68</f>
        <v>0.348837209302325</v>
      </c>
      <c r="J67" s="11" t="n">
        <f aca="false">5.74404127814874-E67</f>
        <v>0.74404127814874</v>
      </c>
      <c r="K67" s="11" t="n">
        <f aca="false">E67-8.26446280991735</f>
        <v>-3.26446280991735</v>
      </c>
      <c r="N67" s="11" t="n">
        <f aca="false">E67-4.0650406504065</f>
        <v>0.9349593495935</v>
      </c>
      <c r="P67" s="11" t="n">
        <f aca="false">N67/4.55564900476591</f>
        <v>0.20523076923077</v>
      </c>
      <c r="Q67" s="1" t="n">
        <f aca="false">LOG(1+E67)</f>
        <v>0.778151250383644</v>
      </c>
      <c r="R67" s="1" t="n">
        <f aca="false">Q67-0.704582935219772</f>
        <v>0.0735683151638715</v>
      </c>
      <c r="T67" s="1" t="n">
        <f aca="false">R67/0.278623270154869</f>
        <v>0.264042250035252</v>
      </c>
      <c r="U67" s="1" t="n">
        <f aca="false">LOG(1+C67)</f>
        <v>2.30319605742049</v>
      </c>
      <c r="V67" s="1" t="n">
        <f aca="false">U67-2.06818586174616</f>
        <v>0.235010195674329</v>
      </c>
      <c r="X67" s="1" t="n">
        <f aca="false">V67/0.324511091513506</f>
        <v>0.724197729508261</v>
      </c>
      <c r="AA67" s="1" t="n">
        <f aca="false">C67-$Z$2</f>
        <v>19.5487804878049</v>
      </c>
      <c r="AB67" s="1" t="n">
        <f aca="false">AA67/$Z$2</f>
        <v>0.108332770156113</v>
      </c>
      <c r="AE67" s="1" t="n">
        <f aca="false">E67-$AD$2</f>
        <v>-0.744041278148742</v>
      </c>
      <c r="AF67" s="1" t="n">
        <f aca="false">AE67/$AC$2</f>
        <v>-0.662938190175155</v>
      </c>
    </row>
    <row r="68" customFormat="false" ht="12.8" hidden="false" customHeight="false" outlineLevel="0" collapsed="false">
      <c r="A68" s="11" t="n">
        <v>24.3</v>
      </c>
      <c r="B68" s="11" t="n">
        <v>1470</v>
      </c>
      <c r="C68" s="11" t="n">
        <v>215</v>
      </c>
      <c r="D68" s="11" t="n">
        <f aca="false">C68-C69</f>
        <v>9</v>
      </c>
      <c r="E68" s="11" t="n">
        <f aca="false">1000/C68</f>
        <v>4.65116279069768</v>
      </c>
      <c r="F68" s="21" t="s">
        <v>38</v>
      </c>
      <c r="G68" s="11" t="n">
        <f aca="false">ABS(B68-B69)</f>
        <v>30</v>
      </c>
      <c r="H68" s="11" t="n">
        <f aca="false">E68-E69</f>
        <v>-0.20320614134116</v>
      </c>
      <c r="J68" s="11" t="n">
        <f aca="false">5.74404127814874-E68</f>
        <v>1.09287848745107</v>
      </c>
      <c r="K68" s="11" t="n">
        <f aca="false">E68-8.26446280991735</f>
        <v>-3.61330001921967</v>
      </c>
      <c r="N68" s="11" t="n">
        <f aca="false">E68-4.0650406504065</f>
        <v>0.586122140291175</v>
      </c>
      <c r="P68" s="11" t="n">
        <f aca="false">N68/4.55564900476591</f>
        <v>0.128658318425761</v>
      </c>
      <c r="Q68" s="1" t="n">
        <f aca="false">LOG(1+E68)</f>
        <v>0.752137818018726</v>
      </c>
      <c r="R68" s="1" t="n">
        <f aca="false">Q68-0.704582935219772</f>
        <v>0.0475548827989536</v>
      </c>
      <c r="T68" s="1" t="n">
        <f aca="false">R68/0.278623270154869</f>
        <v>0.170678072841945</v>
      </c>
      <c r="U68" s="1" t="n">
        <f aca="false">LOG(1+C68)</f>
        <v>2.33445375115093</v>
      </c>
      <c r="V68" s="1" t="n">
        <f aca="false">U68-2.06818586174616</f>
        <v>0.266267889404771</v>
      </c>
      <c r="X68" s="1" t="n">
        <f aca="false">V68/0.324511091513506</f>
        <v>0.820520149751765</v>
      </c>
      <c r="AA68" s="1" t="n">
        <f aca="false">C68-$Z$2</f>
        <v>34.5487804878049</v>
      </c>
      <c r="AB68" s="1" t="n">
        <f aca="false">AA68/$Z$2</f>
        <v>0.191457727917821</v>
      </c>
      <c r="AE68" s="1" t="n">
        <f aca="false">E68-$AD$2</f>
        <v>-1.09287848745106</v>
      </c>
      <c r="AF68" s="1" t="n">
        <f aca="false">AE68/$AC$2</f>
        <v>-0.973750929995217</v>
      </c>
    </row>
    <row r="69" customFormat="false" ht="12.8" hidden="false" customHeight="false" outlineLevel="0" collapsed="false">
      <c r="A69" s="10" t="n">
        <v>25</v>
      </c>
      <c r="B69" s="10" t="n">
        <v>1500</v>
      </c>
      <c r="C69" s="10" t="n">
        <v>206</v>
      </c>
      <c r="D69" s="11" t="n">
        <f aca="false">C69-C70</f>
        <v>4</v>
      </c>
      <c r="E69" s="11" t="n">
        <f aca="false">1000/C69</f>
        <v>4.85436893203883</v>
      </c>
      <c r="F69" s="23" t="s">
        <v>37</v>
      </c>
      <c r="G69" s="11" t="n">
        <f aca="false">ABS(B69-B70)</f>
        <v>60</v>
      </c>
      <c r="H69" s="11" t="n">
        <f aca="false">E69-E70</f>
        <v>-0.0961261174661159</v>
      </c>
      <c r="J69" s="11" t="n">
        <f aca="false">5.74404127814874-E69</f>
        <v>0.889672346109905</v>
      </c>
      <c r="K69" s="11" t="n">
        <f aca="false">E69-8.26446280991735</f>
        <v>-3.41009387787851</v>
      </c>
      <c r="N69" s="11" t="n">
        <f aca="false">E69-4.0650406504065</f>
        <v>0.789328281632335</v>
      </c>
      <c r="P69" s="11" t="n">
        <f aca="false">N69/4.55564900476591</f>
        <v>0.17326362957431</v>
      </c>
      <c r="Q69" s="1" t="n">
        <f aca="false">LOG(1+E69)</f>
        <v>0.767480087434979</v>
      </c>
      <c r="R69" s="1" t="n">
        <f aca="false">Q69-0.704582935219772</f>
        <v>0.062897152215207</v>
      </c>
      <c r="T69" s="1" t="n">
        <f aca="false">R69/0.278623270154869</f>
        <v>0.225742638725927</v>
      </c>
      <c r="U69" s="1" t="n">
        <f aca="false">LOG(1+C69)</f>
        <v>2.31597034545692</v>
      </c>
      <c r="V69" s="1" t="n">
        <f aca="false">U69-2.06818586174616</f>
        <v>0.247784483710757</v>
      </c>
      <c r="X69" s="1" t="n">
        <f aca="false">V69/0.324511091513506</f>
        <v>0.763562448836806</v>
      </c>
      <c r="AA69" s="1" t="n">
        <f aca="false">C69-$Z$2</f>
        <v>25.5487804878049</v>
      </c>
      <c r="AB69" s="1" t="n">
        <f aca="false">AA69/$Z$2</f>
        <v>0.141582753260796</v>
      </c>
      <c r="AE69" s="1" t="n">
        <f aca="false">E69-$AD$2</f>
        <v>-0.889672346109912</v>
      </c>
      <c r="AF69" s="1" t="n">
        <f aca="false">AE69/$AC$2</f>
        <v>-0.792694965051498</v>
      </c>
    </row>
    <row r="70" customFormat="false" ht="12.8" hidden="false" customHeight="false" outlineLevel="0" collapsed="false">
      <c r="A70" s="11" t="n">
        <v>26</v>
      </c>
      <c r="B70" s="11" t="n">
        <v>1560</v>
      </c>
      <c r="C70" s="11" t="n">
        <v>202</v>
      </c>
      <c r="D70" s="11" t="n">
        <f aca="false">C70-C71</f>
        <v>37</v>
      </c>
      <c r="E70" s="11" t="n">
        <f aca="false">1000/C70</f>
        <v>4.95049504950495</v>
      </c>
      <c r="F70" s="21" t="s">
        <v>37</v>
      </c>
      <c r="G70" s="22" t="n">
        <f aca="false">ABS(B70-B71)</f>
        <v>30</v>
      </c>
      <c r="H70" s="11" t="n">
        <f aca="false">E70-E71</f>
        <v>-1.11011101110111</v>
      </c>
      <c r="J70" s="11" t="n">
        <f aca="false">5.74404127814874-E70</f>
        <v>0.793546228643789</v>
      </c>
      <c r="K70" s="11" t="n">
        <f aca="false">E70-8.26446280991735</f>
        <v>-3.3139677604124</v>
      </c>
      <c r="N70" s="11" t="n">
        <f aca="false">E70-4.0650406504065</f>
        <v>0.885454399098451</v>
      </c>
      <c r="P70" s="11" t="n">
        <f aca="false">N70/4.55564900476591</f>
        <v>0.194364051789795</v>
      </c>
      <c r="Q70" s="1" t="n">
        <f aca="false">LOG(1+E70)</f>
        <v>0.774553098220097</v>
      </c>
      <c r="R70" s="1" t="n">
        <f aca="false">Q70-0.704582935219772</f>
        <v>0.0699701630003249</v>
      </c>
      <c r="T70" s="1" t="n">
        <f aca="false">R70/0.278623270154869</f>
        <v>0.251128209648221</v>
      </c>
      <c r="U70" s="1" t="n">
        <f aca="false">LOG(1+C70)</f>
        <v>2.30749603791321</v>
      </c>
      <c r="V70" s="1" t="n">
        <f aca="false">U70-2.06818586174616</f>
        <v>0.239310176167053</v>
      </c>
      <c r="X70" s="1" t="n">
        <f aca="false">V70/0.324511091513506</f>
        <v>0.737448372106235</v>
      </c>
      <c r="AA70" s="1" t="n">
        <f aca="false">C70-$Z$2</f>
        <v>21.5487804878049</v>
      </c>
      <c r="AB70" s="1" t="n">
        <f aca="false">AA70/$Z$2</f>
        <v>0.119416097857674</v>
      </c>
      <c r="AE70" s="1" t="n">
        <f aca="false">E70-$AD$2</f>
        <v>-0.793546228643793</v>
      </c>
      <c r="AF70" s="1" t="n">
        <f aca="false">AE70/$AC$2</f>
        <v>-0.707046928829489</v>
      </c>
    </row>
    <row r="71" customFormat="false" ht="12.8" hidden="false" customHeight="false" outlineLevel="0" collapsed="false">
      <c r="A71" s="11" t="n">
        <v>26.3</v>
      </c>
      <c r="B71" s="11" t="n">
        <v>1590</v>
      </c>
      <c r="C71" s="11" t="n">
        <v>165</v>
      </c>
      <c r="D71" s="26" t="n">
        <f aca="false">C71-C72</f>
        <v>-42</v>
      </c>
      <c r="E71" s="11" t="n">
        <f aca="false">1000/C71</f>
        <v>6.06060606060606</v>
      </c>
      <c r="F71" s="21" t="s">
        <v>34</v>
      </c>
      <c r="G71" s="11" t="n">
        <f aca="false">ABS(B71-B72)</f>
        <v>10</v>
      </c>
      <c r="H71" s="11" t="n">
        <f aca="false">E71-E72</f>
        <v>1.22968818620993</v>
      </c>
      <c r="J71" s="11" t="n">
        <f aca="false">5.74404127814874-E71</f>
        <v>-0.316564782457321</v>
      </c>
      <c r="K71" s="11" t="n">
        <f aca="false">E71-8.26446280991735</f>
        <v>-2.20385674931129</v>
      </c>
      <c r="N71" s="11" t="n">
        <f aca="false">E71-4.0650406504065</f>
        <v>1.99556541019956</v>
      </c>
      <c r="P71" s="11" t="n">
        <f aca="false">N71/4.55564900476591</f>
        <v>0.438041958041959</v>
      </c>
      <c r="Q71" s="1" t="n">
        <f aca="false">LOG(1+E71)</f>
        <v>0.848841981148131</v>
      </c>
      <c r="R71" s="1" t="n">
        <f aca="false">Q71-0.704582935219772</f>
        <v>0.144259045928359</v>
      </c>
      <c r="T71" s="1" t="n">
        <f aca="false">R71/0.278623270154869</f>
        <v>0.517756631914395</v>
      </c>
      <c r="U71" s="1" t="n">
        <f aca="false">LOG(1+C71)</f>
        <v>2.22010808804005</v>
      </c>
      <c r="V71" s="1" t="n">
        <f aca="false">U71-2.06818586174616</f>
        <v>0.151922226293895</v>
      </c>
      <c r="X71" s="1" t="n">
        <f aca="false">V71/0.324511091513506</f>
        <v>0.468157268786519</v>
      </c>
      <c r="AA71" s="1" t="n">
        <f aca="false">C71-$Z$2</f>
        <v>-15.4512195121951</v>
      </c>
      <c r="AB71" s="1" t="n">
        <f aca="false">AA71/$Z$2</f>
        <v>-0.0856254646212069</v>
      </c>
      <c r="AE71" s="1" t="n">
        <f aca="false">E71-$AD$2</f>
        <v>0.316564782457317</v>
      </c>
      <c r="AF71" s="1" t="n">
        <f aca="false">AE71/$AC$2</f>
        <v>0.282058119782827</v>
      </c>
    </row>
    <row r="72" customFormat="false" ht="12.8" hidden="false" customHeight="false" outlineLevel="0" collapsed="false">
      <c r="A72" s="11" t="n">
        <v>26.4</v>
      </c>
      <c r="B72" s="11" t="n">
        <v>1600</v>
      </c>
      <c r="C72" s="11" t="n">
        <v>207</v>
      </c>
      <c r="D72" s="11" t="n">
        <f aca="false">C72-C73</f>
        <v>-1</v>
      </c>
      <c r="E72" s="11" t="n">
        <f aca="false">1000/C72</f>
        <v>4.83091787439614</v>
      </c>
      <c r="F72" s="21" t="s">
        <v>37</v>
      </c>
      <c r="G72" s="11" t="n">
        <f aca="false">ABS(B72-B73)</f>
        <v>12</v>
      </c>
      <c r="H72" s="11" t="n">
        <f aca="false">E72-E73</f>
        <v>0.0232255667038279</v>
      </c>
      <c r="J72" s="11" t="n">
        <f aca="false">5.74404127814874-E72</f>
        <v>0.913123403752604</v>
      </c>
      <c r="K72" s="11" t="n">
        <f aca="false">E72-8.26446280991735</f>
        <v>-3.43354493552121</v>
      </c>
      <c r="N72" s="11" t="n">
        <f aca="false">E72-4.0650406504065</f>
        <v>0.765877223989635</v>
      </c>
      <c r="P72" s="11" t="n">
        <f aca="false">N72/4.55564900476591</f>
        <v>0.168115942028986</v>
      </c>
      <c r="Q72" s="1" t="n">
        <f aca="false">LOG(1+E72)</f>
        <v>0.765736924640431</v>
      </c>
      <c r="R72" s="1" t="n">
        <f aca="false">Q72-0.704582935219772</f>
        <v>0.0611539894206594</v>
      </c>
      <c r="T72" s="1" t="n">
        <f aca="false">R72/0.278623270154869</f>
        <v>0.219486295551221</v>
      </c>
      <c r="U72" s="1" t="n">
        <f aca="false">LOG(1+C72)</f>
        <v>2.31806333496276</v>
      </c>
      <c r="V72" s="1" t="n">
        <f aca="false">U72-2.06818586174616</f>
        <v>0.249877473216602</v>
      </c>
      <c r="X72" s="1" t="n">
        <f aca="false">V72/0.324511091513506</f>
        <v>0.770012119003956</v>
      </c>
      <c r="AA72" s="1" t="n">
        <f aca="false">C72-$Z$2</f>
        <v>26.5487804878049</v>
      </c>
      <c r="AB72" s="1" t="n">
        <f aca="false">AA72/$Z$2</f>
        <v>0.147124417111577</v>
      </c>
      <c r="AE72" s="1" t="n">
        <f aca="false">E72-$AD$2</f>
        <v>-0.913123403752603</v>
      </c>
      <c r="AF72" s="1" t="n">
        <f aca="false">AE72/$AC$2</f>
        <v>-0.813589775820626</v>
      </c>
    </row>
    <row r="73" customFormat="false" ht="12.8" hidden="false" customHeight="false" outlineLevel="0" collapsed="false">
      <c r="A73" s="11" t="n">
        <v>26.52</v>
      </c>
      <c r="B73" s="11" t="n">
        <v>1612</v>
      </c>
      <c r="C73" s="11" t="n">
        <v>208</v>
      </c>
      <c r="D73" s="11" t="n">
        <f aca="false">C73-C74</f>
        <v>-19</v>
      </c>
      <c r="E73" s="11" t="n">
        <f aca="false">1000/C73</f>
        <v>4.80769230769231</v>
      </c>
      <c r="F73" s="21" t="s">
        <v>37</v>
      </c>
      <c r="G73" s="11" t="n">
        <f aca="false">ABS(B73-B74)</f>
        <v>12</v>
      </c>
      <c r="H73" s="11" t="n">
        <f aca="false">E73-E74</f>
        <v>0.402405964079973</v>
      </c>
      <c r="J73" s="11" t="n">
        <f aca="false">5.74404127814874-E73</f>
        <v>0.936348970456432</v>
      </c>
      <c r="K73" s="11" t="n">
        <f aca="false">E73-8.26446280991735</f>
        <v>-3.45677050222504</v>
      </c>
      <c r="N73" s="11" t="n">
        <f aca="false">E73-4.0650406504065</f>
        <v>0.742651657285808</v>
      </c>
      <c r="P73" s="11" t="n">
        <f aca="false">N73/4.55564900476591</f>
        <v>0.163017751479291</v>
      </c>
      <c r="Q73" s="1" t="n">
        <f aca="false">LOG(1+E73)</f>
        <v>0.764003599322351</v>
      </c>
      <c r="R73" s="1" t="n">
        <f aca="false">Q73-0.704582935219772</f>
        <v>0.0594206641025793</v>
      </c>
      <c r="T73" s="1" t="n">
        <f aca="false">R73/0.278623270154869</f>
        <v>0.213265259823959</v>
      </c>
      <c r="U73" s="1" t="n">
        <f aca="false">LOG(1+C73)</f>
        <v>2.32014628611105</v>
      </c>
      <c r="V73" s="1" t="n">
        <f aca="false">U73-2.06818586174616</f>
        <v>0.251960424364894</v>
      </c>
      <c r="X73" s="1" t="n">
        <f aca="false">V73/0.324511091513506</f>
        <v>0.776430855382357</v>
      </c>
      <c r="AA73" s="1" t="n">
        <f aca="false">C73-$Z$2</f>
        <v>27.5487804878049</v>
      </c>
      <c r="AB73" s="1" t="n">
        <f aca="false">AA73/$Z$2</f>
        <v>0.152666080962357</v>
      </c>
      <c r="AE73" s="1" t="n">
        <f aca="false">E73-$AD$2</f>
        <v>-0.936348970456432</v>
      </c>
      <c r="AF73" s="1" t="n">
        <f aca="false">AE73/$AC$2</f>
        <v>-0.834283674947754</v>
      </c>
    </row>
    <row r="74" customFormat="false" ht="12.8" hidden="false" customHeight="false" outlineLevel="0" collapsed="false">
      <c r="A74" s="11" t="n">
        <v>27.04</v>
      </c>
      <c r="B74" s="11" t="n">
        <v>1624</v>
      </c>
      <c r="C74" s="11" t="n">
        <v>227</v>
      </c>
      <c r="D74" s="11" t="n">
        <f aca="false">C74-C75</f>
        <v>-2</v>
      </c>
      <c r="E74" s="11" t="n">
        <f aca="false">1000/C74</f>
        <v>4.40528634361233</v>
      </c>
      <c r="F74" s="21" t="s">
        <v>39</v>
      </c>
      <c r="G74" s="11" t="n">
        <f aca="false">ABS(B74-B75)</f>
        <v>11</v>
      </c>
      <c r="H74" s="11" t="n">
        <f aca="false">E74-E75</f>
        <v>0.0384741165380982</v>
      </c>
      <c r="J74" s="11" t="n">
        <f aca="false">5.74404127814874-E74</f>
        <v>1.33875493453641</v>
      </c>
      <c r="K74" s="11" t="n">
        <f aca="false">E74-8.26446280991735</f>
        <v>-3.85917646630501</v>
      </c>
      <c r="N74" s="11" t="n">
        <f aca="false">E74-4.0650406504065</f>
        <v>0.340245693205834</v>
      </c>
      <c r="P74" s="11" t="n">
        <f aca="false">N74/4.55564900476591</f>
        <v>0.0746865469332438</v>
      </c>
      <c r="Q74" s="1" t="n">
        <f aca="false">LOG(1+E74)</f>
        <v>0.732818705533882</v>
      </c>
      <c r="R74" s="1" t="n">
        <f aca="false">Q74-0.704582935219772</f>
        <v>0.0282357703141095</v>
      </c>
      <c r="T74" s="1" t="n">
        <f aca="false">R74/0.278623270154869</f>
        <v>0.101340316257199</v>
      </c>
      <c r="U74" s="1" t="n">
        <f aca="false">LOG(1+C74)</f>
        <v>2.35793484700045</v>
      </c>
      <c r="V74" s="1" t="n">
        <f aca="false">U74-2.06818586174616</f>
        <v>0.289748985254294</v>
      </c>
      <c r="X74" s="1" t="n">
        <f aca="false">V74/0.324511091513506</f>
        <v>0.892878526594936</v>
      </c>
      <c r="AA74" s="1" t="n">
        <f aca="false">C74-$Z$2</f>
        <v>46.5487804878049</v>
      </c>
      <c r="AB74" s="1" t="n">
        <f aca="false">AA74/$Z$2</f>
        <v>0.257957694127188</v>
      </c>
      <c r="AE74" s="1" t="n">
        <f aca="false">E74-$AD$2</f>
        <v>-1.33875493453641</v>
      </c>
      <c r="AF74" s="1" t="n">
        <f aca="false">AE74/$AC$2</f>
        <v>-1.19282598889924</v>
      </c>
    </row>
    <row r="75" customFormat="false" ht="12.8" hidden="false" customHeight="false" outlineLevel="0" collapsed="false">
      <c r="A75" s="11" t="n">
        <v>27.15</v>
      </c>
      <c r="B75" s="11" t="n">
        <v>1635</v>
      </c>
      <c r="C75" s="11" t="n">
        <v>229</v>
      </c>
      <c r="D75" s="11" t="n">
        <f aca="false">C75-C76</f>
        <v>20</v>
      </c>
      <c r="E75" s="11" t="n">
        <f aca="false">1000/C75</f>
        <v>4.36681222707424</v>
      </c>
      <c r="F75" s="21" t="s">
        <v>39</v>
      </c>
      <c r="G75" s="11" t="n">
        <f aca="false">ABS(B75-B76)</f>
        <v>15</v>
      </c>
      <c r="H75" s="11" t="n">
        <f aca="false">E75-E76</f>
        <v>-0.417876768141075</v>
      </c>
      <c r="J75" s="11" t="n">
        <f aca="false">5.74404127814874-E75</f>
        <v>1.3772290510745</v>
      </c>
      <c r="K75" s="11" t="n">
        <f aca="false">E75-8.26446280991735</f>
        <v>-3.89765058284311</v>
      </c>
      <c r="N75" s="11" t="n">
        <f aca="false">E75-4.0650406504065</f>
        <v>0.301771576667736</v>
      </c>
      <c r="P75" s="11" t="n">
        <f aca="false">N75/4.55564900476591</f>
        <v>0.0662411823983886</v>
      </c>
      <c r="Q75" s="1" t="n">
        <f aca="false">LOG(1+E75)</f>
        <v>0.729716400546566</v>
      </c>
      <c r="R75" s="1" t="n">
        <f aca="false">Q75-0.704582935219772</f>
        <v>0.0251334653267941</v>
      </c>
      <c r="T75" s="1" t="n">
        <f aca="false">R75/0.278623270154869</f>
        <v>0.0902059089064024</v>
      </c>
      <c r="U75" s="1" t="n">
        <f aca="false">LOG(1+C75)</f>
        <v>2.36172783601759</v>
      </c>
      <c r="V75" s="1" t="n">
        <f aca="false">U75-2.06818586174616</f>
        <v>0.293541974271433</v>
      </c>
      <c r="X75" s="1" t="n">
        <f aca="false">V75/0.324511091513506</f>
        <v>0.904566845165031</v>
      </c>
      <c r="AA75" s="1" t="n">
        <f aca="false">C75-$Z$2</f>
        <v>48.5487804878049</v>
      </c>
      <c r="AB75" s="1" t="n">
        <f aca="false">AA75/$Z$2</f>
        <v>0.269041021828749</v>
      </c>
      <c r="AE75" s="1" t="n">
        <f aca="false">E75-$AD$2</f>
        <v>-1.3772290510745</v>
      </c>
      <c r="AF75" s="1" t="n">
        <f aca="false">AE75/$AC$2</f>
        <v>-1.2271062928762</v>
      </c>
    </row>
    <row r="76" customFormat="false" ht="12.8" hidden="false" customHeight="false" outlineLevel="0" collapsed="false">
      <c r="A76" s="11" t="n">
        <v>27.3</v>
      </c>
      <c r="B76" s="11" t="n">
        <v>1650</v>
      </c>
      <c r="C76" s="11" t="n">
        <v>209</v>
      </c>
      <c r="D76" s="11" t="n">
        <f aca="false">C76-C77</f>
        <v>-26</v>
      </c>
      <c r="E76" s="11" t="n">
        <f aca="false">1000/C76</f>
        <v>4.78468899521531</v>
      </c>
      <c r="F76" s="21" t="s">
        <v>38</v>
      </c>
      <c r="G76" s="11" t="n">
        <f aca="false">ABS(B76-B77)</f>
        <v>30</v>
      </c>
      <c r="H76" s="11" t="n">
        <f aca="false">E76-E77</f>
        <v>0.529369846279141</v>
      </c>
      <c r="J76" s="11" t="n">
        <f aca="false">5.74404127814874-E76</f>
        <v>0.959352282933429</v>
      </c>
      <c r="K76" s="11" t="n">
        <f aca="false">E76-8.26446280991735</f>
        <v>-3.47977381470204</v>
      </c>
      <c r="N76" s="11" t="n">
        <f aca="false">E76-4.0650406504065</f>
        <v>0.719648344808811</v>
      </c>
      <c r="P76" s="11" t="n">
        <f aca="false">N76/4.55564900476591</f>
        <v>0.157968347442033</v>
      </c>
      <c r="Q76" s="1" t="n">
        <f aca="false">LOG(1+E76)</f>
        <v>0.762280014749718</v>
      </c>
      <c r="R76" s="1" t="n">
        <f aca="false">Q76-0.704582935219772</f>
        <v>0.0576970795299459</v>
      </c>
      <c r="T76" s="1" t="n">
        <f aca="false">R76/0.278623270154869</f>
        <v>0.207079184369187</v>
      </c>
      <c r="U76" s="1" t="n">
        <f aca="false">LOG(1+C76)</f>
        <v>2.32221929473392</v>
      </c>
      <c r="V76" s="1" t="n">
        <f aca="false">U76-2.06818586174616</f>
        <v>0.254033432987759</v>
      </c>
      <c r="X76" s="1" t="n">
        <f aca="false">V76/0.324511091513506</f>
        <v>0.782818953284333</v>
      </c>
      <c r="AA76" s="1" t="n">
        <f aca="false">C76-$Z$2</f>
        <v>28.5487804878049</v>
      </c>
      <c r="AB76" s="1" t="n">
        <f aca="false">AA76/$Z$2</f>
        <v>0.158207744813138</v>
      </c>
      <c r="AE76" s="1" t="n">
        <f aca="false">E76-$AD$2</f>
        <v>-0.959352282933432</v>
      </c>
      <c r="AF76" s="1" t="n">
        <f aca="false">AE76/$AC$2</f>
        <v>-0.854779546332039</v>
      </c>
    </row>
    <row r="77" customFormat="false" ht="12.8" hidden="false" customHeight="false" outlineLevel="0" collapsed="false">
      <c r="A77" s="11" t="n">
        <v>28</v>
      </c>
      <c r="B77" s="11" t="n">
        <v>1680</v>
      </c>
      <c r="C77" s="11" t="n">
        <v>235</v>
      </c>
      <c r="D77" s="11" t="n">
        <f aca="false">C77-C78</f>
        <v>-9</v>
      </c>
      <c r="E77" s="11" t="n">
        <f aca="false">1000/C77</f>
        <v>4.25531914893617</v>
      </c>
      <c r="F77" s="21" t="s">
        <v>39</v>
      </c>
      <c r="G77" s="11" t="n">
        <f aca="false">ABS(B77-B78)</f>
        <v>5</v>
      </c>
      <c r="H77" s="11" t="n">
        <f aca="false">E77-E78</f>
        <v>0.156958493198466</v>
      </c>
      <c r="J77" s="11" t="n">
        <f aca="false">5.74404127814874-E77</f>
        <v>1.48872212921257</v>
      </c>
      <c r="K77" s="11" t="n">
        <f aca="false">E77-8.26446280991735</f>
        <v>-4.00914366098118</v>
      </c>
      <c r="N77" s="11" t="n">
        <f aca="false">E77-4.0650406504065</f>
        <v>0.19027849852967</v>
      </c>
      <c r="P77" s="11" t="n">
        <f aca="false">N77/4.55564900476591</f>
        <v>0.0417675941080205</v>
      </c>
      <c r="Q77" s="1" t="n">
        <f aca="false">LOG(1+E77)</f>
        <v>0.720599095323948</v>
      </c>
      <c r="R77" s="1" t="n">
        <f aca="false">Q77-0.704582935219772</f>
        <v>0.0160161601041762</v>
      </c>
      <c r="T77" s="1" t="n">
        <f aca="false">R77/0.278623270154869</f>
        <v>0.0574832105562245</v>
      </c>
      <c r="U77" s="1" t="n">
        <f aca="false">LOG(1+C77)</f>
        <v>2.37291200297011</v>
      </c>
      <c r="V77" s="1" t="n">
        <f aca="false">U77-2.06818586174616</f>
        <v>0.304726141223947</v>
      </c>
      <c r="X77" s="1" t="n">
        <f aca="false">V77/0.324511091513506</f>
        <v>0.939031512922153</v>
      </c>
      <c r="AA77" s="1" t="n">
        <f aca="false">C77-$Z$2</f>
        <v>54.5487804878049</v>
      </c>
      <c r="AB77" s="1" t="n">
        <f aca="false">AA77/$Z$2</f>
        <v>0.302291004933432</v>
      </c>
      <c r="AE77" s="1" t="n">
        <f aca="false">E77-$AD$2</f>
        <v>-1.48872212921257</v>
      </c>
      <c r="AF77" s="1" t="n">
        <f aca="false">AE77/$AC$2</f>
        <v>-1.32644623759246</v>
      </c>
    </row>
    <row r="78" customFormat="false" ht="12.8" hidden="false" customHeight="false" outlineLevel="0" collapsed="false">
      <c r="A78" s="11" t="n">
        <v>28.05</v>
      </c>
      <c r="B78" s="11" t="n">
        <v>1685</v>
      </c>
      <c r="C78" s="11" t="n">
        <v>244</v>
      </c>
      <c r="D78" s="11" t="n">
        <f aca="false">C78-C79</f>
        <v>1</v>
      </c>
      <c r="E78" s="11" t="n">
        <f aca="false">1000/C78</f>
        <v>4.0983606557377</v>
      </c>
      <c r="F78" s="21" t="s">
        <v>40</v>
      </c>
      <c r="G78" s="11" t="n">
        <f aca="false">ABS(B78-B79)</f>
        <v>15</v>
      </c>
      <c r="H78" s="11" t="n">
        <f aca="false">E78-E79</f>
        <v>-0.016865681710855</v>
      </c>
      <c r="J78" s="11" t="n">
        <f aca="false">5.74404127814874-E78</f>
        <v>1.64568062241104</v>
      </c>
      <c r="K78" s="11" t="n">
        <f aca="false">E78-8.26446280991735</f>
        <v>-4.16610215417964</v>
      </c>
      <c r="N78" s="11" t="n">
        <f aca="false">E78-4.0650406504065</f>
        <v>0.0333200053312046</v>
      </c>
      <c r="P78" s="11" t="n">
        <f aca="false">N78/4.55564900476591</f>
        <v>0.00731399747793273</v>
      </c>
      <c r="Q78" s="1" t="n">
        <f aca="false">LOG(1+E78)</f>
        <v>0.70743055401607</v>
      </c>
      <c r="R78" s="1" t="n">
        <f aca="false">Q78-0.704582935219772</f>
        <v>0.00284761879629836</v>
      </c>
      <c r="T78" s="1" t="n">
        <f aca="false">R78/0.278623270154869</f>
        <v>0.0102203193391404</v>
      </c>
      <c r="U78" s="1" t="n">
        <f aca="false">LOG(1+C78)</f>
        <v>2.38916608436453</v>
      </c>
      <c r="V78" s="1" t="n">
        <f aca="false">U78-2.06818586174616</f>
        <v>0.320980222618373</v>
      </c>
      <c r="X78" s="1" t="n">
        <f aca="false">V78/0.324511091513506</f>
        <v>0.989119419990653</v>
      </c>
      <c r="AA78" s="1" t="n">
        <f aca="false">C78-$Z$2</f>
        <v>63.5487804878049</v>
      </c>
      <c r="AB78" s="1" t="n">
        <f aca="false">AA78/$Z$2</f>
        <v>0.352165979590458</v>
      </c>
      <c r="AE78" s="1" t="n">
        <f aca="false">E78-$AD$2</f>
        <v>-1.64568062241104</v>
      </c>
      <c r="AF78" s="1" t="n">
        <f aca="false">AE78/$AC$2</f>
        <v>-1.46629570894506</v>
      </c>
    </row>
    <row r="79" customFormat="false" ht="12.8" hidden="false" customHeight="false" outlineLevel="0" collapsed="false">
      <c r="A79" s="11" t="n">
        <v>28.2</v>
      </c>
      <c r="B79" s="11" t="n">
        <v>1700</v>
      </c>
      <c r="C79" s="11" t="n">
        <v>243</v>
      </c>
      <c r="D79" s="11" t="n">
        <f aca="false">C79-C80</f>
        <v>-3</v>
      </c>
      <c r="E79" s="11" t="n">
        <f aca="false">1000/C79</f>
        <v>4.11522633744856</v>
      </c>
      <c r="F79" s="21" t="s">
        <v>40</v>
      </c>
      <c r="G79" s="11" t="n">
        <f aca="false">ABS(B79-B80)</f>
        <v>10</v>
      </c>
      <c r="H79" s="11" t="n">
        <f aca="false">E79-E80</f>
        <v>0.0501856870420552</v>
      </c>
      <c r="J79" s="11" t="n">
        <f aca="false">5.74404127814874-E79</f>
        <v>1.62881494070018</v>
      </c>
      <c r="K79" s="11" t="n">
        <f aca="false">E79-8.26446280991735</f>
        <v>-4.14923647246879</v>
      </c>
      <c r="N79" s="11" t="n">
        <f aca="false">E79-4.0650406504065</f>
        <v>0.0501856870420596</v>
      </c>
      <c r="P79" s="11" t="n">
        <f aca="false">N79/4.55564900476591</f>
        <v>0.0110161443494786</v>
      </c>
      <c r="Q79" s="1" t="n">
        <f aca="false">LOG(1+E79)</f>
        <v>0.708864855043333</v>
      </c>
      <c r="R79" s="1" t="n">
        <f aca="false">Q79-0.704582935219772</f>
        <v>0.00428191982356052</v>
      </c>
      <c r="T79" s="1" t="n">
        <f aca="false">R79/0.278623270154869</f>
        <v>0.0153681342594984</v>
      </c>
      <c r="U79" s="1" t="n">
        <f aca="false">LOG(1+C79)</f>
        <v>2.38738982633873</v>
      </c>
      <c r="V79" s="1" t="n">
        <f aca="false">U79-2.06818586174616</f>
        <v>0.319203964592569</v>
      </c>
      <c r="X79" s="1" t="n">
        <f aca="false">V79/0.324511091513506</f>
        <v>0.983645776493541</v>
      </c>
      <c r="AA79" s="1" t="n">
        <f aca="false">C79-$Z$2</f>
        <v>62.5487804878049</v>
      </c>
      <c r="AB79" s="1" t="n">
        <f aca="false">AA79/$Z$2</f>
        <v>0.346624315739677</v>
      </c>
      <c r="AE79" s="1" t="n">
        <f aca="false">E79-$AD$2</f>
        <v>-1.62881494070018</v>
      </c>
      <c r="AF79" s="1" t="n">
        <f aca="false">AE79/$AC$2</f>
        <v>-1.45126844521947</v>
      </c>
    </row>
    <row r="80" s="16" customFormat="true" ht="12.8" hidden="false" customHeight="false" outlineLevel="0" collapsed="false">
      <c r="A80" s="13" t="n">
        <v>28.3</v>
      </c>
      <c r="B80" s="13" t="n">
        <v>1710</v>
      </c>
      <c r="C80" s="13" t="n">
        <v>246</v>
      </c>
      <c r="D80" s="13" t="n">
        <f aca="false">C80-C81</f>
        <v>18</v>
      </c>
      <c r="E80" s="17" t="n">
        <f aca="false">1000/C80</f>
        <v>4.0650406504065</v>
      </c>
      <c r="F80" s="21" t="s">
        <v>40</v>
      </c>
      <c r="G80" s="13" t="n">
        <f aca="false">ABS(B80-B81)</f>
        <v>30</v>
      </c>
      <c r="H80" s="13" t="n">
        <f aca="false">E80-E81</f>
        <v>-0.320924261874198</v>
      </c>
      <c r="J80" s="15" t="n">
        <f aca="false">5.74404127814874-E80</f>
        <v>1.67900062774224</v>
      </c>
      <c r="K80" s="17" t="n">
        <f aca="false">E80-8.26446280991735</f>
        <v>-4.19942215951085</v>
      </c>
      <c r="N80" s="17" t="n">
        <f aca="false">E80-4.0650406504065</f>
        <v>0</v>
      </c>
      <c r="P80" s="17" t="n">
        <f aca="false">N80/4.55564900476591</f>
        <v>0</v>
      </c>
      <c r="Q80" s="17" t="n">
        <f aca="false">LOG(1+E80)</f>
        <v>0.704582935219772</v>
      </c>
      <c r="R80" s="17" t="n">
        <f aca="false">Q80-0.704582935219772</f>
        <v>0</v>
      </c>
      <c r="T80" s="17" t="n">
        <f aca="false">R80/0.278623270154869</f>
        <v>0</v>
      </c>
      <c r="U80" s="15" t="n">
        <f aca="false">LOG(1+C80)</f>
        <v>2.39269695325967</v>
      </c>
      <c r="V80" s="15" t="n">
        <f aca="false">U80-2.06818586174616</f>
        <v>0.324511091513506</v>
      </c>
      <c r="X80" s="15" t="n">
        <f aca="false">V80/0.324511091513506</f>
        <v>1</v>
      </c>
      <c r="AA80" s="16" t="n">
        <f aca="false">C80-$Z$2</f>
        <v>65.5487804878049</v>
      </c>
      <c r="AB80" s="20" t="n">
        <f aca="false">AA80/$Z$2</f>
        <v>0.363249307292019</v>
      </c>
      <c r="AE80" s="16" t="n">
        <f aca="false">E80-$AD$2</f>
        <v>-1.67900062774224</v>
      </c>
      <c r="AF80" s="19" t="n">
        <f aca="false">AE80/$AC$2</f>
        <v>-1.49598371776878</v>
      </c>
    </row>
    <row r="81" customFormat="false" ht="12.8" hidden="false" customHeight="false" outlineLevel="0" collapsed="false">
      <c r="A81" s="11" t="n">
        <v>29</v>
      </c>
      <c r="B81" s="11" t="n">
        <v>1740</v>
      </c>
      <c r="C81" s="11" t="n">
        <v>228</v>
      </c>
      <c r="D81" s="11" t="n">
        <f aca="false">C81-C82</f>
        <v>-13</v>
      </c>
      <c r="E81" s="11" t="n">
        <f aca="false">1000/C81</f>
        <v>4.3859649122807</v>
      </c>
      <c r="F81" s="21" t="s">
        <v>39</v>
      </c>
      <c r="G81" s="11" t="n">
        <f aca="false">ABS(B81-B82)</f>
        <v>30</v>
      </c>
      <c r="H81" s="11" t="n">
        <f aca="false">E81-E82</f>
        <v>0.236587318919706</v>
      </c>
      <c r="J81" s="11" t="n">
        <f aca="false">5.74404127814874-E81</f>
        <v>1.35807636586804</v>
      </c>
      <c r="K81" s="11" t="n">
        <f aca="false">E81-8.26446280991735</f>
        <v>-3.87849789763665</v>
      </c>
      <c r="N81" s="11" t="n">
        <f aca="false">E81-4.0650406504065</f>
        <v>0.320924261874202</v>
      </c>
      <c r="P81" s="11" t="n">
        <f aca="false">N81/4.55564900476591</f>
        <v>0.0704453441295556</v>
      </c>
      <c r="Q81" s="1" t="n">
        <f aca="false">LOG(1+E81)</f>
        <v>0.731263519804695</v>
      </c>
      <c r="R81" s="1" t="n">
        <f aca="false">Q81-0.704582935219772</f>
        <v>0.0266805845849231</v>
      </c>
      <c r="T81" s="1" t="n">
        <f aca="false">R81/0.278623270154869</f>
        <v>0.0957586369942935</v>
      </c>
      <c r="U81" s="1" t="n">
        <f aca="false">LOG(1+C81)</f>
        <v>2.35983548233989</v>
      </c>
      <c r="V81" s="1" t="n">
        <f aca="false">U81-2.06818586174616</f>
        <v>0.291649620593728</v>
      </c>
      <c r="X81" s="1" t="n">
        <f aca="false">V81/0.324511091513506</f>
        <v>0.89873544609365</v>
      </c>
      <c r="AA81" s="1" t="n">
        <f aca="false">C81-$Z$2</f>
        <v>47.5487804878049</v>
      </c>
      <c r="AB81" s="1" t="n">
        <f aca="false">AA81/$Z$2</f>
        <v>0.263499357977969</v>
      </c>
      <c r="AE81" s="1" t="n">
        <f aca="false">E81-$AD$2</f>
        <v>-1.35807636586804</v>
      </c>
      <c r="AF81" s="1" t="n">
        <f aca="false">AE81/$AC$2</f>
        <v>-1.21004131699294</v>
      </c>
    </row>
    <row r="82" customFormat="false" ht="12.8" hidden="false" customHeight="false" outlineLevel="0" collapsed="false">
      <c r="A82" s="11" t="n">
        <v>29.3</v>
      </c>
      <c r="B82" s="11" t="n">
        <v>1770</v>
      </c>
      <c r="C82" s="11" t="n">
        <v>241</v>
      </c>
      <c r="D82" s="11" t="n">
        <f aca="false">C82-C83</f>
        <v>23</v>
      </c>
      <c r="E82" s="11" t="n">
        <f aca="false">1000/C82</f>
        <v>4.149377593361</v>
      </c>
      <c r="F82" s="21" t="s">
        <v>40</v>
      </c>
      <c r="G82" s="11" t="n">
        <f aca="false">ABS(B82-B83)</f>
        <v>30</v>
      </c>
      <c r="H82" s="11" t="n">
        <f aca="false">E82-E83</f>
        <v>-0.437778369941756</v>
      </c>
      <c r="J82" s="11" t="n">
        <f aca="false">5.74404127814874-E82</f>
        <v>1.59466368478774</v>
      </c>
      <c r="K82" s="11" t="n">
        <f aca="false">E82-8.26446280991735</f>
        <v>-4.11508521655635</v>
      </c>
      <c r="N82" s="11" t="n">
        <f aca="false">E82-4.0650406504065</f>
        <v>0.0843369429544962</v>
      </c>
      <c r="P82" s="11" t="n">
        <f aca="false">N82/4.55564900476591</f>
        <v>0.018512607724227</v>
      </c>
      <c r="Q82" s="1" t="n">
        <f aca="false">LOG(1+E82)</f>
        <v>0.711754738923861</v>
      </c>
      <c r="R82" s="1" t="n">
        <f aca="false">Q82-0.704582935219772</f>
        <v>0.00717180370408943</v>
      </c>
      <c r="T82" s="1" t="n">
        <f aca="false">R82/0.278623270154869</f>
        <v>0.0257401461841399</v>
      </c>
      <c r="U82" s="1" t="n">
        <f aca="false">LOG(1+C82)</f>
        <v>2.38381536598043</v>
      </c>
      <c r="V82" s="1" t="n">
        <f aca="false">U82-2.06818586174616</f>
        <v>0.315629504234271</v>
      </c>
      <c r="X82" s="1" t="n">
        <f aca="false">V82/0.324511091513506</f>
        <v>0.972630866828583</v>
      </c>
      <c r="AA82" s="1" t="n">
        <f aca="false">C82-$Z$2</f>
        <v>60.5487804878049</v>
      </c>
      <c r="AB82" s="1" t="n">
        <f aca="false">AA82/$Z$2</f>
        <v>0.335540988038116</v>
      </c>
      <c r="AE82" s="1" t="n">
        <f aca="false">E82-$AD$2</f>
        <v>-1.59466368478774</v>
      </c>
      <c r="AF82" s="1" t="n">
        <f aca="false">AE82/$AC$2</f>
        <v>-1.42083979501993</v>
      </c>
    </row>
    <row r="83" customFormat="false" ht="12.8" hidden="false" customHeight="false" outlineLevel="0" collapsed="false">
      <c r="A83" s="10" t="n">
        <v>30</v>
      </c>
      <c r="B83" s="10" t="n">
        <v>1800</v>
      </c>
      <c r="C83" s="10" t="n">
        <v>218</v>
      </c>
      <c r="D83" s="11"/>
      <c r="E83" s="11" t="n">
        <f aca="false">1000/C83</f>
        <v>4.58715596330275</v>
      </c>
      <c r="F83" s="23" t="s">
        <v>38</v>
      </c>
      <c r="J83" s="11" t="n">
        <f aca="false">5.74404127814874-E83</f>
        <v>1.15688531484599</v>
      </c>
      <c r="K83" s="11" t="n">
        <f aca="false">E83-8.26446280991735</f>
        <v>-3.6773068466146</v>
      </c>
      <c r="N83" s="11" t="n">
        <f aca="false">E83-4.0650406504065</f>
        <v>0.522115312896252</v>
      </c>
      <c r="P83" s="11" t="n">
        <f aca="false">N83/4.55564900476591</f>
        <v>0.114608327452365</v>
      </c>
      <c r="Q83" s="1" t="n">
        <f aca="false">LOG(1+E83)</f>
        <v>0.747190794692252</v>
      </c>
      <c r="R83" s="1" t="n">
        <f aca="false">Q83-0.704582935219772</f>
        <v>0.0426078594724796</v>
      </c>
      <c r="T83" s="1" t="n">
        <f aca="false">R83/0.278623270154869</f>
        <v>0.152922831782128</v>
      </c>
      <c r="U83" s="1" t="n">
        <f aca="false">LOG(1+C83)</f>
        <v>2.34044411484012</v>
      </c>
      <c r="V83" s="1" t="n">
        <f aca="false">U83-2.06818586174616</f>
        <v>0.272258253093958</v>
      </c>
      <c r="X83" s="1" t="n">
        <f aca="false">V83/0.324511091513506</f>
        <v>0.83897980751338</v>
      </c>
      <c r="AA83" s="1" t="n">
        <f aca="false">C83-$Z$2</f>
        <v>37.5487804878049</v>
      </c>
      <c r="AB83" s="1" t="n">
        <f aca="false">AA83/$Z$2</f>
        <v>0.208082719470163</v>
      </c>
      <c r="AE83" s="1" t="n">
        <f aca="false">E83-$AD$2</f>
        <v>-1.15688531484599</v>
      </c>
      <c r="AF83" s="1" t="n">
        <f aca="false">AE83/$AC$2</f>
        <v>-1.03078079051267</v>
      </c>
    </row>
    <row r="84" customFormat="false" ht="12.8" hidden="false" customHeight="false" outlineLevel="0" collapsed="false">
      <c r="K84" s="1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2"/>
  <sheetViews>
    <sheetView showFormulas="false" showGridLines="true" showRowColHeaders="true" showZeros="true" rightToLeft="false" tabSelected="true" showOutlineSymbols="true" defaultGridColor="true" view="normal" topLeftCell="AB31" colorId="64" zoomScale="140" zoomScaleNormal="140" zoomScalePageLayoutView="100" workbookViewId="0">
      <selection pane="topLeft" activeCell="AH73" activeCellId="0" sqref="AH73"/>
    </sheetView>
  </sheetViews>
  <sheetFormatPr defaultColWidth="11.5703125" defaultRowHeight="12.8" zeroHeight="false" outlineLevelRow="0" outlineLevelCol="0"/>
  <cols>
    <col collapsed="false" customWidth="false" hidden="false" outlineLevel="0" max="4" min="1" style="2" width="11.56"/>
    <col collapsed="false" customWidth="true" hidden="false" outlineLevel="0" max="5" min="5" style="2" width="19.58"/>
    <col collapsed="false" customWidth="false" hidden="false" outlineLevel="0" max="7" min="6" style="2" width="11.56"/>
    <col collapsed="false" customWidth="true" hidden="false" outlineLevel="0" max="8" min="8" style="2" width="16.67"/>
    <col collapsed="false" customWidth="true" hidden="false" outlineLevel="0" max="9" min="9" style="2" width="21.26"/>
    <col collapsed="false" customWidth="true" hidden="false" outlineLevel="0" max="10" min="10" style="2" width="27.78"/>
    <col collapsed="false" customWidth="true" hidden="false" outlineLevel="0" max="11" min="11" style="2" width="21.39"/>
    <col collapsed="false" customWidth="true" hidden="false" outlineLevel="0" max="12" min="12" style="2" width="17.96"/>
    <col collapsed="false" customWidth="true" hidden="false" outlineLevel="0" max="13" min="13" style="2" width="18.95"/>
    <col collapsed="false" customWidth="true" hidden="false" outlineLevel="0" max="14" min="14" style="2" width="20.93"/>
    <col collapsed="false" customWidth="true" hidden="false" outlineLevel="0" max="15" min="15" style="2" width="20.04"/>
    <col collapsed="false" customWidth="true" hidden="false" outlineLevel="0" max="16" min="16" style="2" width="20.64"/>
    <col collapsed="false" customWidth="true" hidden="false" outlineLevel="0" max="17" min="17" style="2" width="20.14"/>
    <col collapsed="false" customWidth="true" hidden="false" outlineLevel="0" max="18" min="18" style="2" width="20.54"/>
    <col collapsed="false" customWidth="true" hidden="false" outlineLevel="0" max="19" min="19" style="2" width="22.72"/>
    <col collapsed="false" customWidth="true" hidden="false" outlineLevel="0" max="20" min="20" style="2" width="22.54"/>
    <col collapsed="false" customWidth="true" hidden="false" outlineLevel="0" max="21" min="21" style="2" width="20.54"/>
    <col collapsed="false" customWidth="true" hidden="false" outlineLevel="0" max="22" min="22" style="2" width="20.72"/>
    <col collapsed="false" customWidth="true" hidden="false" outlineLevel="0" max="24" min="23" style="2" width="21.55"/>
    <col collapsed="false" customWidth="true" hidden="false" outlineLevel="0" max="25" min="25" style="2" width="21.24"/>
    <col collapsed="false" customWidth="true" hidden="false" outlineLevel="0" max="26" min="26" style="2" width="19.35"/>
    <col collapsed="false" customWidth="true" hidden="false" outlineLevel="0" max="27" min="27" style="2" width="23.91"/>
    <col collapsed="false" customWidth="true" hidden="false" outlineLevel="0" max="28" min="28" style="2" width="23.81"/>
    <col collapsed="false" customWidth="true" hidden="false" outlineLevel="0" max="29" min="29" style="2" width="22.62"/>
    <col collapsed="false" customWidth="true" hidden="false" outlineLevel="0" max="30" min="30" style="2" width="21.93"/>
    <col collapsed="false" customWidth="true" hidden="false" outlineLevel="0" max="32" min="31" style="2" width="26.49"/>
    <col collapsed="false" customWidth="false" hidden="false" outlineLevel="0" max="1024" min="33" style="2" width="11.56"/>
  </cols>
  <sheetData>
    <row r="1" s="27" customFormat="true" ht="41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41</v>
      </c>
      <c r="F1" s="27" t="s">
        <v>42</v>
      </c>
      <c r="G1" s="3" t="s">
        <v>6</v>
      </c>
      <c r="H1" s="4" t="s">
        <v>7</v>
      </c>
      <c r="I1" s="4" t="s">
        <v>8</v>
      </c>
      <c r="J1" s="4" t="s">
        <v>43</v>
      </c>
      <c r="K1" s="4" t="s">
        <v>44</v>
      </c>
      <c r="L1" s="4" t="s">
        <v>11</v>
      </c>
      <c r="M1" s="4" t="s">
        <v>12</v>
      </c>
      <c r="N1" s="5" t="s">
        <v>45</v>
      </c>
      <c r="O1" s="5" t="s">
        <v>14</v>
      </c>
      <c r="P1" s="5" t="s">
        <v>46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19</v>
      </c>
      <c r="Y1" s="7" t="s">
        <v>23</v>
      </c>
      <c r="Z1" s="6" t="s">
        <v>24</v>
      </c>
      <c r="AA1" s="6" t="s">
        <v>25</v>
      </c>
      <c r="AB1" s="7" t="s">
        <v>26</v>
      </c>
      <c r="AC1" s="8" t="s">
        <v>27</v>
      </c>
      <c r="AD1" s="9" t="s">
        <v>28</v>
      </c>
      <c r="AE1" s="9" t="s">
        <v>29</v>
      </c>
      <c r="AF1" s="8" t="s">
        <v>30</v>
      </c>
    </row>
    <row r="2" customFormat="false" ht="12.8" hidden="false" customHeight="false" outlineLevel="0" collapsed="false">
      <c r="A2" s="28" t="n">
        <v>0</v>
      </c>
      <c r="B2" s="28" t="n">
        <v>0</v>
      </c>
      <c r="C2" s="28" t="n">
        <v>92</v>
      </c>
      <c r="D2" s="29" t="n">
        <f aca="false">C2-C3</f>
        <v>2</v>
      </c>
      <c r="E2" s="29" t="n">
        <f aca="false">1000/C2</f>
        <v>10.8695652173913</v>
      </c>
      <c r="F2" s="30" t="s">
        <v>31</v>
      </c>
      <c r="G2" s="28" t="n">
        <f aca="false">ABS(B2-B3)</f>
        <v>41</v>
      </c>
      <c r="H2" s="29" t="n">
        <f aca="false">E2-E3</f>
        <v>-0.241545893719806</v>
      </c>
      <c r="I2" s="29" t="n">
        <f aca="false">AVERAGE(E2:E82)</f>
        <v>8.16992827816686</v>
      </c>
      <c r="J2" s="29" t="n">
        <f aca="false">8.16992827816686-E2</f>
        <v>-2.69963693922444</v>
      </c>
      <c r="K2" s="29" t="n">
        <f aca="false">E2-10.8695652173913</f>
        <v>0</v>
      </c>
      <c r="L2" s="29" t="n">
        <f aca="false">MAX(E2:E82)</f>
        <v>12.1951219512195</v>
      </c>
      <c r="M2" s="29" t="n">
        <f aca="false">MIN(E2:E82)</f>
        <v>5.10204081632653</v>
      </c>
      <c r="N2" s="29" t="n">
        <f aca="false">E2-5.10204081632653</f>
        <v>5.76752440106478</v>
      </c>
      <c r="O2" s="29" t="n">
        <f aca="false">N64-N30</f>
        <v>7.09308113489298</v>
      </c>
      <c r="P2" s="29" t="n">
        <f aca="false">N2/7.09308113489298</f>
        <v>0.813119755911518</v>
      </c>
      <c r="Q2" s="29" t="n">
        <f aca="false">LOG(1+E2)</f>
        <v>1.07443481102316</v>
      </c>
      <c r="R2" s="29" t="n">
        <f aca="false">Q2-0.785475108295916</f>
        <v>0.288959702727247</v>
      </c>
      <c r="S2" s="29" t="n">
        <f aca="false">R64-R30</f>
        <v>0.334938300090918</v>
      </c>
      <c r="T2" s="29" t="n">
        <f aca="false">R2/0.334938300090918</f>
        <v>0.862725172513295</v>
      </c>
      <c r="U2" s="29" t="n">
        <f aca="false">LOG(1+C2)</f>
        <v>1.96848294855394</v>
      </c>
      <c r="V2" s="2" t="n">
        <f aca="false">U2-1.91907809237607</f>
        <v>0.0494048561778651</v>
      </c>
      <c r="W2" s="2" t="n">
        <f aca="false">V30-V64</f>
        <v>0.375388133785523</v>
      </c>
      <c r="X2" s="2" t="n">
        <f aca="false">V2/0.375388133785523</f>
        <v>0.131610063641736</v>
      </c>
      <c r="Y2" s="2" t="n">
        <f aca="false">_xlfn.STDEV.S(C2:C82)</f>
        <v>26.4187959183945</v>
      </c>
      <c r="Z2" s="2" t="n">
        <f aca="false">AVERAGE(C2:C82)</f>
        <v>127.518518518519</v>
      </c>
      <c r="AA2" s="2" t="n">
        <f aca="false">C2-$Z$2</f>
        <v>-35.5185185185185</v>
      </c>
      <c r="AB2" s="2" t="n">
        <f aca="false">AA2/$Y$2</f>
        <v>-1.34444123147142</v>
      </c>
      <c r="AC2" s="2" t="n">
        <f aca="false">_xlfn.STDEV.S(E2:E82)</f>
        <v>1.64890836072448</v>
      </c>
      <c r="AD2" s="2" t="n">
        <f aca="false">AVERAGE(E2:E82)</f>
        <v>8.16992827816686</v>
      </c>
      <c r="AE2" s="2" t="n">
        <f aca="false">E2-$AD$2</f>
        <v>2.69963693922444</v>
      </c>
      <c r="AF2" s="2" t="n">
        <f aca="false">AE2/$AC$2</f>
        <v>1.63722678805407</v>
      </c>
    </row>
    <row r="3" customFormat="false" ht="12.8" hidden="false" customHeight="false" outlineLevel="0" collapsed="false">
      <c r="A3" s="29" t="n">
        <v>0.41</v>
      </c>
      <c r="B3" s="29" t="n">
        <v>41</v>
      </c>
      <c r="C3" s="29" t="n">
        <v>90</v>
      </c>
      <c r="D3" s="29" t="n">
        <f aca="false">C3-C4</f>
        <v>-3</v>
      </c>
      <c r="E3" s="29" t="n">
        <f aca="false">1000/C3</f>
        <v>11.1111111111111</v>
      </c>
      <c r="F3" s="30" t="s">
        <v>31</v>
      </c>
      <c r="G3" s="29" t="n">
        <f aca="false">ABS(B3-B4)</f>
        <v>14</v>
      </c>
      <c r="H3" s="29" t="n">
        <f aca="false">E3-E4</f>
        <v>0.358422939068101</v>
      </c>
      <c r="J3" s="29" t="n">
        <f aca="false">8.16992827816686-E3</f>
        <v>-2.94118283294425</v>
      </c>
      <c r="K3" s="29" t="n">
        <f aca="false">E3-10.8695652173913</f>
        <v>0.241545893719811</v>
      </c>
      <c r="L3" s="29"/>
      <c r="M3" s="29"/>
      <c r="N3" s="29" t="n">
        <f aca="false">E3-5.10204081632653</f>
        <v>6.00907029478458</v>
      </c>
      <c r="O3" s="29"/>
      <c r="P3" s="29" t="n">
        <f aca="false">N3/7.09308113489298</f>
        <v>0.847173489278753</v>
      </c>
      <c r="Q3" s="29" t="n">
        <f aca="false">LOG(1+E3)</f>
        <v>1.0831839885013</v>
      </c>
      <c r="R3" s="29" t="n">
        <f aca="false">Q3-0.785475108295916</f>
        <v>0.297708880205383</v>
      </c>
      <c r="S3" s="29"/>
      <c r="T3" s="29" t="n">
        <f aca="false">R3/0.334938300090918</f>
        <v>0.88884693128427</v>
      </c>
      <c r="U3" s="29" t="n">
        <f aca="false">LOG(1+C3)</f>
        <v>1.95904139232109</v>
      </c>
      <c r="V3" s="2" t="n">
        <f aca="false">U3-1.91907809237607</f>
        <v>0.0399632999450232</v>
      </c>
      <c r="X3" s="2" t="n">
        <f aca="false">V3/0.375388133785523</f>
        <v>0.106458612695137</v>
      </c>
      <c r="AA3" s="2" t="n">
        <f aca="false">C3-$Z$2</f>
        <v>-37.5185185185185</v>
      </c>
      <c r="AB3" s="2" t="n">
        <f aca="false">AA3/$Y$2</f>
        <v>-1.42014490873884</v>
      </c>
      <c r="AE3" s="2" t="n">
        <f aca="false">E3-$AD$2</f>
        <v>2.94118283294424</v>
      </c>
      <c r="AF3" s="2" t="n">
        <f aca="false">AE3/$AC$2</f>
        <v>1.78371515543288</v>
      </c>
    </row>
    <row r="4" customFormat="false" ht="12.8" hidden="false" customHeight="false" outlineLevel="0" collapsed="false">
      <c r="A4" s="29" t="n">
        <v>0.55</v>
      </c>
      <c r="B4" s="29" t="n">
        <v>55</v>
      </c>
      <c r="C4" s="29" t="n">
        <v>93</v>
      </c>
      <c r="D4" s="29" t="n">
        <f aca="false">C4-C5</f>
        <v>-7</v>
      </c>
      <c r="E4" s="29" t="n">
        <f aca="false">1000/C4</f>
        <v>10.752688172043</v>
      </c>
      <c r="F4" s="21" t="s">
        <v>32</v>
      </c>
      <c r="G4" s="29" t="n">
        <f aca="false">ABS(B4-B5)</f>
        <v>35</v>
      </c>
      <c r="H4" s="29" t="n">
        <f aca="false">E4-E5</f>
        <v>0.75268817204301</v>
      </c>
      <c r="I4" s="29"/>
      <c r="J4" s="29" t="n">
        <f aca="false">8.16992827816686-E4</f>
        <v>-2.58275989387615</v>
      </c>
      <c r="K4" s="29" t="n">
        <f aca="false">E4-10.8695652173913</f>
        <v>-0.116877045348289</v>
      </c>
      <c r="L4" s="29"/>
      <c r="M4" s="29"/>
      <c r="N4" s="29" t="n">
        <f aca="false">E4-5.10204081632653</f>
        <v>5.65064735571648</v>
      </c>
      <c r="O4" s="29"/>
      <c r="P4" s="29" t="n">
        <f aca="false">N4/7.09308113489298</f>
        <v>0.796642142991889</v>
      </c>
      <c r="Q4" s="29" t="n">
        <f aca="false">LOG(1+E4)</f>
        <v>1.07013721339577</v>
      </c>
      <c r="R4" s="29" t="n">
        <f aca="false">Q4-0.785475108295916</f>
        <v>0.284662105099852</v>
      </c>
      <c r="S4" s="29"/>
      <c r="T4" s="29" t="n">
        <f aca="false">R4/0.334938300090918</f>
        <v>0.849894159678308</v>
      </c>
      <c r="U4" s="29" t="n">
        <f aca="false">LOG(1+C4)</f>
        <v>1.9731278535997</v>
      </c>
      <c r="V4" s="2" t="n">
        <f aca="false">U4-1.91907809237607</f>
        <v>0.0540497612236284</v>
      </c>
      <c r="X4" s="2" t="n">
        <f aca="false">V4/0.375388133785523</f>
        <v>0.143983670124505</v>
      </c>
      <c r="AA4" s="2" t="n">
        <f aca="false">C4-$Z$2</f>
        <v>-34.5185185185185</v>
      </c>
      <c r="AB4" s="2" t="n">
        <f aca="false">AA4/$Y$2</f>
        <v>-1.30658939283771</v>
      </c>
      <c r="AE4" s="2" t="n">
        <f aca="false">E4-$AD$2</f>
        <v>2.58275989387614</v>
      </c>
      <c r="AF4" s="2" t="n">
        <f aca="false">AE4/$AC$2</f>
        <v>1.56634531996755</v>
      </c>
    </row>
    <row r="5" customFormat="false" ht="12.8" hidden="false" customHeight="false" outlineLevel="0" collapsed="false">
      <c r="A5" s="29" t="n">
        <v>1.3</v>
      </c>
      <c r="B5" s="29" t="n">
        <v>90</v>
      </c>
      <c r="C5" s="29" t="n">
        <v>100</v>
      </c>
      <c r="D5" s="29" t="n">
        <f aca="false">C5-C6</f>
        <v>-6</v>
      </c>
      <c r="E5" s="29" t="n">
        <f aca="false">1000/C5</f>
        <v>10</v>
      </c>
      <c r="F5" s="21" t="s">
        <v>33</v>
      </c>
      <c r="G5" s="29" t="n">
        <f aca="false">ABS(B5-B6)</f>
        <v>20</v>
      </c>
      <c r="H5" s="29" t="n">
        <f aca="false">E5-E6</f>
        <v>0.566037735849056</v>
      </c>
      <c r="J5" s="29" t="n">
        <f aca="false">8.16992827816686-E5</f>
        <v>-1.83007172183314</v>
      </c>
      <c r="K5" s="29" t="n">
        <f aca="false">E5-10.8695652173913</f>
        <v>-0.869565217391299</v>
      </c>
      <c r="L5" s="29"/>
      <c r="M5" s="29"/>
      <c r="N5" s="29" t="n">
        <f aca="false">E5-5.10204081632653</f>
        <v>4.89795918367347</v>
      </c>
      <c r="O5" s="29"/>
      <c r="P5" s="29" t="n">
        <f aca="false">N5/7.09308113489298</f>
        <v>0.690526315789474</v>
      </c>
      <c r="Q5" s="29" t="n">
        <f aca="false">LOG(1+E5)</f>
        <v>1.04139268515823</v>
      </c>
      <c r="R5" s="29" t="n">
        <f aca="false">Q5-0.785475108295916</f>
        <v>0.255917576862309</v>
      </c>
      <c r="S5" s="29"/>
      <c r="T5" s="29" t="n">
        <f aca="false">R5/0.334938300090918</f>
        <v>0.764073791479926</v>
      </c>
      <c r="U5" s="29" t="n">
        <f aca="false">LOG(1+C5)</f>
        <v>2.00432137378264</v>
      </c>
      <c r="V5" s="2" t="n">
        <f aca="false">U5-1.91907809237607</f>
        <v>0.0852432814065727</v>
      </c>
      <c r="X5" s="2" t="n">
        <f aca="false">V5/0.375388133785523</f>
        <v>0.227080383567149</v>
      </c>
      <c r="AA5" s="2" t="n">
        <f aca="false">C5-$Z$2</f>
        <v>-27.5185185185185</v>
      </c>
      <c r="AB5" s="2" t="n">
        <f aca="false">AA5/$Y$2</f>
        <v>-1.04162652240174</v>
      </c>
      <c r="AE5" s="2" t="n">
        <f aca="false">E5-$AD$2</f>
        <v>1.83007172183314</v>
      </c>
      <c r="AF5" s="2" t="n">
        <f aca="false">AE5/$AC$2</f>
        <v>1.10986866549034</v>
      </c>
    </row>
    <row r="6" customFormat="false" ht="12.8" hidden="false" customHeight="false" outlineLevel="0" collapsed="false">
      <c r="A6" s="29" t="n">
        <v>1.5</v>
      </c>
      <c r="B6" s="29" t="n">
        <v>110</v>
      </c>
      <c r="C6" s="29" t="n">
        <v>106</v>
      </c>
      <c r="D6" s="29" t="n">
        <f aca="false">C6-C7</f>
        <v>-1</v>
      </c>
      <c r="E6" s="29" t="n">
        <f aca="false">1000/C6</f>
        <v>9.43396226415094</v>
      </c>
      <c r="F6" s="21" t="s">
        <v>33</v>
      </c>
      <c r="G6" s="29" t="n">
        <f aca="false">ABS(B6-B7)</f>
        <v>10</v>
      </c>
      <c r="H6" s="29" t="n">
        <f aca="false">E6-E7</f>
        <v>0.0881678716275793</v>
      </c>
      <c r="J6" s="29" t="n">
        <f aca="false">8.16992827816686-E6</f>
        <v>-1.26403398598408</v>
      </c>
      <c r="K6" s="29" t="n">
        <f aca="false">E6-10.8695652173913</f>
        <v>-1.43560295324036</v>
      </c>
      <c r="L6" s="29"/>
      <c r="M6" s="29"/>
      <c r="N6" s="29" t="n">
        <f aca="false">E6-5.10204081632653</f>
        <v>4.33192144782441</v>
      </c>
      <c r="O6" s="29"/>
      <c r="P6" s="29" t="n">
        <f aca="false">N6/7.09308113489298</f>
        <v>0.610724925521351</v>
      </c>
      <c r="Q6" s="29" t="n">
        <f aca="false">LOG(1+E6)</f>
        <v>1.01844926170391</v>
      </c>
      <c r="R6" s="29" t="n">
        <f aca="false">Q6-0.785475108295916</f>
        <v>0.232974153407993</v>
      </c>
      <c r="S6" s="29"/>
      <c r="T6" s="29" t="n">
        <f aca="false">R6/0.334938300090918</f>
        <v>0.69557334394052</v>
      </c>
      <c r="U6" s="29" t="n">
        <f aca="false">LOG(1+C6)</f>
        <v>2.02938377768521</v>
      </c>
      <c r="V6" s="2" t="n">
        <f aca="false">U6-1.91907809237607</f>
        <v>0.110305685309139</v>
      </c>
      <c r="X6" s="2" t="n">
        <f aca="false">V6/0.375388133785523</f>
        <v>0.293844358362596</v>
      </c>
      <c r="AA6" s="2" t="n">
        <f aca="false">C6-$Z$2</f>
        <v>-21.5185185185185</v>
      </c>
      <c r="AB6" s="2" t="n">
        <f aca="false">AA6/$Y$2</f>
        <v>-0.814515490599476</v>
      </c>
      <c r="AE6" s="2" t="n">
        <f aca="false">E6-$AD$2</f>
        <v>1.26403398598408</v>
      </c>
      <c r="AF6" s="2" t="n">
        <f aca="false">AE6/$AC$2</f>
        <v>0.766588378161117</v>
      </c>
    </row>
    <row r="7" customFormat="false" ht="12.8" hidden="false" customHeight="false" outlineLevel="0" collapsed="false">
      <c r="A7" s="29" t="n">
        <v>2</v>
      </c>
      <c r="B7" s="29" t="n">
        <v>120</v>
      </c>
      <c r="C7" s="29" t="n">
        <v>107</v>
      </c>
      <c r="D7" s="29" t="n">
        <f aca="false">C7-C8</f>
        <v>-9</v>
      </c>
      <c r="E7" s="29" t="n">
        <f aca="false">1000/C7</f>
        <v>9.34579439252336</v>
      </c>
      <c r="F7" s="21" t="s">
        <v>34</v>
      </c>
      <c r="G7" s="29" t="n">
        <f aca="false">ABS(B7-B8)</f>
        <v>15</v>
      </c>
      <c r="H7" s="29" t="n">
        <f aca="false">E7-E8</f>
        <v>0.72510473735095</v>
      </c>
      <c r="I7" s="29"/>
      <c r="J7" s="29" t="n">
        <f aca="false">8.16992827816686-E7</f>
        <v>-1.1758661143565</v>
      </c>
      <c r="K7" s="29" t="n">
        <f aca="false">E7-10.8695652173913</f>
        <v>-1.52377082486793</v>
      </c>
      <c r="L7" s="29"/>
      <c r="M7" s="29"/>
      <c r="N7" s="29" t="n">
        <f aca="false">E7-5.10204081632653</f>
        <v>4.24375357619684</v>
      </c>
      <c r="O7" s="29"/>
      <c r="P7" s="29" t="n">
        <f aca="false">N7/7.09308113489298</f>
        <v>0.598294802426628</v>
      </c>
      <c r="Q7" s="29" t="n">
        <f aca="false">LOG(1+E7)</f>
        <v>1.01476384319351</v>
      </c>
      <c r="R7" s="29" t="n">
        <f aca="false">Q7-0.785475108295916</f>
        <v>0.229288734897597</v>
      </c>
      <c r="S7" s="29"/>
      <c r="T7" s="29" t="n">
        <f aca="false">R7/0.334938300090918</f>
        <v>0.684570068085248</v>
      </c>
      <c r="U7" s="29" t="n">
        <f aca="false">LOG(1+C7)</f>
        <v>2.03342375548695</v>
      </c>
      <c r="V7" s="2" t="n">
        <f aca="false">U7-1.91907809237607</f>
        <v>0.114345663110879</v>
      </c>
      <c r="X7" s="2" t="n">
        <f aca="false">V7/0.375388133785523</f>
        <v>0.30460649343863</v>
      </c>
      <c r="AA7" s="2" t="n">
        <f aca="false">C7-$Z$2</f>
        <v>-20.5185185185185</v>
      </c>
      <c r="AB7" s="2" t="n">
        <f aca="false">AA7/$Y$2</f>
        <v>-0.776663651965765</v>
      </c>
      <c r="AE7" s="2" t="n">
        <f aca="false">E7-$AD$2</f>
        <v>1.1758661143565</v>
      </c>
      <c r="AF7" s="2" t="n">
        <f aca="false">AE7/$AC$2</f>
        <v>0.713117928421361</v>
      </c>
    </row>
    <row r="8" customFormat="false" ht="12.8" hidden="false" customHeight="false" outlineLevel="0" collapsed="false">
      <c r="A8" s="29" t="n">
        <v>2.15</v>
      </c>
      <c r="B8" s="29" t="n">
        <v>135</v>
      </c>
      <c r="C8" s="29" t="n">
        <v>116</v>
      </c>
      <c r="D8" s="29" t="n">
        <f aca="false">C8-C9</f>
        <v>-4</v>
      </c>
      <c r="E8" s="29" t="n">
        <f aca="false">1000/C8</f>
        <v>8.62068965517241</v>
      </c>
      <c r="F8" s="21" t="s">
        <v>34</v>
      </c>
      <c r="G8" s="29" t="n">
        <f aca="false">ABS(B8-B9)</f>
        <v>7</v>
      </c>
      <c r="H8" s="29" t="n">
        <f aca="false">E8-E9</f>
        <v>0.287356321839081</v>
      </c>
      <c r="J8" s="29" t="n">
        <f aca="false">8.16992827816686-E8</f>
        <v>-0.450761377005554</v>
      </c>
      <c r="K8" s="29" t="n">
        <f aca="false">E8-10.8695652173913</f>
        <v>-2.24887556221888</v>
      </c>
      <c r="L8" s="29"/>
      <c r="M8" s="29"/>
      <c r="N8" s="29" t="n">
        <f aca="false">E8-5.10204081632653</f>
        <v>3.51864883884588</v>
      </c>
      <c r="O8" s="29"/>
      <c r="P8" s="29" t="n">
        <f aca="false">N8/7.09308113489298</f>
        <v>0.496067755595887</v>
      </c>
      <c r="Q8" s="29" t="n">
        <f aca="false">LOG(1+E8)</f>
        <v>0.983206205374641</v>
      </c>
      <c r="R8" s="29" t="n">
        <f aca="false">Q8-0.785475108295916</f>
        <v>0.197731097078725</v>
      </c>
      <c r="S8" s="29"/>
      <c r="T8" s="29" t="n">
        <f aca="false">R8/0.334938300090918</f>
        <v>0.590350810955486</v>
      </c>
      <c r="U8" s="29" t="n">
        <f aca="false">LOG(1+C8)</f>
        <v>2.06818586174616</v>
      </c>
      <c r="V8" s="2" t="n">
        <f aca="false">U8-1.91907809237607</f>
        <v>0.149107769370092</v>
      </c>
      <c r="X8" s="2" t="n">
        <f aca="false">V8/0.375388133785523</f>
        <v>0.397209597081414</v>
      </c>
      <c r="AA8" s="2" t="n">
        <f aca="false">C8-$Z$2</f>
        <v>-11.5185185185185</v>
      </c>
      <c r="AB8" s="2" t="n">
        <f aca="false">AA8/$Y$2</f>
        <v>-0.43599710426237</v>
      </c>
      <c r="AE8" s="2" t="n">
        <f aca="false">E8-$AD$2</f>
        <v>0.450761377005552</v>
      </c>
      <c r="AF8" s="2" t="n">
        <f aca="false">AE8/$AC$2</f>
        <v>0.273369574527175</v>
      </c>
    </row>
    <row r="9" customFormat="false" ht="12.8" hidden="false" customHeight="false" outlineLevel="0" collapsed="false">
      <c r="A9" s="29" t="n">
        <v>2.22</v>
      </c>
      <c r="B9" s="29" t="n">
        <v>142</v>
      </c>
      <c r="C9" s="29" t="n">
        <v>120</v>
      </c>
      <c r="D9" s="29" t="n">
        <f aca="false">C9-C10</f>
        <v>-9</v>
      </c>
      <c r="E9" s="29" t="n">
        <f aca="false">1000/C9</f>
        <v>8.33333333333333</v>
      </c>
      <c r="F9" s="21" t="s">
        <v>35</v>
      </c>
      <c r="G9" s="29" t="n">
        <f aca="false">ABS(B9-B10)</f>
        <v>18</v>
      </c>
      <c r="H9" s="29" t="n">
        <f aca="false">E9-E10</f>
        <v>0.58139534883721</v>
      </c>
      <c r="J9" s="29" t="n">
        <f aca="false">8.16992827816686-E9</f>
        <v>-0.163405055166473</v>
      </c>
      <c r="K9" s="29" t="n">
        <f aca="false">E9-10.8695652173913</f>
        <v>-2.53623188405797</v>
      </c>
      <c r="L9" s="29"/>
      <c r="M9" s="29"/>
      <c r="N9" s="29" t="n">
        <f aca="false">E9-5.10204081632653</f>
        <v>3.2312925170068</v>
      </c>
      <c r="O9" s="29"/>
      <c r="P9" s="29" t="n">
        <f aca="false">N9/7.09308113489298</f>
        <v>0.455555555555556</v>
      </c>
      <c r="Q9" s="29" t="n">
        <f aca="false">LOG(1+E9)</f>
        <v>0.970036776622557</v>
      </c>
      <c r="R9" s="29" t="n">
        <f aca="false">Q9-0.785475108295916</f>
        <v>0.184561668326641</v>
      </c>
      <c r="S9" s="29"/>
      <c r="T9" s="29" t="n">
        <f aca="false">R9/0.334938300090918</f>
        <v>0.551031841615432</v>
      </c>
      <c r="U9" s="29" t="n">
        <f aca="false">LOG(1+C9)</f>
        <v>2.08278537031645</v>
      </c>
      <c r="V9" s="2" t="n">
        <f aca="false">U9-1.91907809237607</f>
        <v>0.16370727794038</v>
      </c>
      <c r="X9" s="2" t="n">
        <f aca="false">V9/0.375388133785523</f>
        <v>0.436101366043482</v>
      </c>
      <c r="AA9" s="2" t="n">
        <f aca="false">C9-$Z$2</f>
        <v>-7.51851851851852</v>
      </c>
      <c r="AB9" s="2" t="n">
        <f aca="false">AA9/$Y$2</f>
        <v>-0.284589749727528</v>
      </c>
      <c r="AE9" s="2" t="n">
        <f aca="false">E9-$AD$2</f>
        <v>0.163405055166473</v>
      </c>
      <c r="AF9" s="2" t="n">
        <f aca="false">AE9/$AC$2</f>
        <v>0.0990989305765168</v>
      </c>
    </row>
    <row r="10" customFormat="false" ht="12.8" hidden="false" customHeight="false" outlineLevel="0" collapsed="false">
      <c r="A10" s="29" t="n">
        <v>2.4</v>
      </c>
      <c r="B10" s="29" t="n">
        <v>160</v>
      </c>
      <c r="C10" s="29" t="n">
        <v>129</v>
      </c>
      <c r="D10" s="29" t="n">
        <f aca="false">C10-C11</f>
        <v>-1</v>
      </c>
      <c r="E10" s="29" t="n">
        <f aca="false">1000/C10</f>
        <v>7.75193798449612</v>
      </c>
      <c r="F10" s="21" t="s">
        <v>36</v>
      </c>
      <c r="G10" s="29" t="n">
        <f aca="false">ABS(B10-B11)</f>
        <v>45</v>
      </c>
      <c r="H10" s="29" t="n">
        <f aca="false">E10-E11</f>
        <v>0.0596302921884311</v>
      </c>
      <c r="I10" s="29"/>
      <c r="J10" s="29" t="n">
        <f aca="false">8.16992827816686-E10</f>
        <v>0.417990293670737</v>
      </c>
      <c r="K10" s="29" t="n">
        <f aca="false">E10-10.8695652173913</f>
        <v>-3.11762723289518</v>
      </c>
      <c r="L10" s="29"/>
      <c r="M10" s="29"/>
      <c r="N10" s="29" t="n">
        <f aca="false">E10-5.10204081632653</f>
        <v>2.64989716816959</v>
      </c>
      <c r="O10" s="29"/>
      <c r="P10" s="29" t="n">
        <f aca="false">N10/7.09308113489298</f>
        <v>0.37358901128791</v>
      </c>
      <c r="Q10" s="29" t="n">
        <f aca="false">LOG(1+E10)</f>
        <v>0.942104231625719</v>
      </c>
      <c r="R10" s="29" t="n">
        <f aca="false">Q10-0.785475108295916</f>
        <v>0.156629123329803</v>
      </c>
      <c r="S10" s="29"/>
      <c r="T10" s="29" t="n">
        <f aca="false">R10/0.334938300090918</f>
        <v>0.46763575048684</v>
      </c>
      <c r="U10" s="29" t="n">
        <f aca="false">LOG(1+C10)</f>
        <v>2.11394335230684</v>
      </c>
      <c r="V10" s="2" t="n">
        <f aca="false">U10-1.91907809237607</f>
        <v>0.194865259930767</v>
      </c>
      <c r="X10" s="2" t="n">
        <f aca="false">V10/0.375388133785523</f>
        <v>0.519103408958852</v>
      </c>
      <c r="AA10" s="2" t="n">
        <f aca="false">C10-$Z$2</f>
        <v>1.48148148148148</v>
      </c>
      <c r="AB10" s="2" t="n">
        <f aca="false">AA10/$Y$2</f>
        <v>0.0560767979758675</v>
      </c>
      <c r="AE10" s="2" t="n">
        <f aca="false">E10-$AD$2</f>
        <v>-0.417990293670737</v>
      </c>
      <c r="AF10" s="2" t="n">
        <f aca="false">AE10/$AC$2</f>
        <v>-0.253495162998073</v>
      </c>
    </row>
    <row r="11" customFormat="false" ht="12.8" hidden="false" customHeight="false" outlineLevel="0" collapsed="false">
      <c r="A11" s="29" t="n">
        <v>3.25</v>
      </c>
      <c r="B11" s="29" t="n">
        <v>205</v>
      </c>
      <c r="C11" s="29" t="n">
        <v>130</v>
      </c>
      <c r="D11" s="29" t="n">
        <f aca="false">C11-C12</f>
        <v>25</v>
      </c>
      <c r="E11" s="29" t="n">
        <f aca="false">1000/C11</f>
        <v>7.69230769230769</v>
      </c>
      <c r="F11" s="21" t="s">
        <v>36</v>
      </c>
      <c r="G11" s="31" t="n">
        <f aca="false">ABS(B11-B12)</f>
        <v>25</v>
      </c>
      <c r="H11" s="29" t="n">
        <f aca="false">E11-E12</f>
        <v>-1.83150183150183</v>
      </c>
      <c r="J11" s="29" t="n">
        <f aca="false">8.16992827816686-E11</f>
        <v>0.477620585859168</v>
      </c>
      <c r="K11" s="29" t="n">
        <f aca="false">E11-10.8695652173913</f>
        <v>-3.17725752508361</v>
      </c>
      <c r="L11" s="29"/>
      <c r="M11" s="29"/>
      <c r="N11" s="29" t="n">
        <f aca="false">E11-5.10204081632653</f>
        <v>2.59026687598116</v>
      </c>
      <c r="O11" s="29"/>
      <c r="P11" s="29" t="n">
        <f aca="false">N11/7.09308113489298</f>
        <v>0.365182186234818</v>
      </c>
      <c r="Q11" s="29" t="n">
        <f aca="false">LOG(1+E11)</f>
        <v>0.939135091176583</v>
      </c>
      <c r="R11" s="29" t="n">
        <f aca="false">Q11-0.785475108295916</f>
        <v>0.153659982880667</v>
      </c>
      <c r="S11" s="29"/>
      <c r="T11" s="29" t="n">
        <f aca="false">R11/0.334938300090918</f>
        <v>0.458771011971328</v>
      </c>
      <c r="U11" s="29" t="n">
        <f aca="false">LOG(1+C11)</f>
        <v>2.11727129565576</v>
      </c>
      <c r="V11" s="2" t="n">
        <f aca="false">U11-1.91907809237607</f>
        <v>0.198193203279694</v>
      </c>
      <c r="X11" s="2" t="n">
        <f aca="false">V11/0.375388133785523</f>
        <v>0.52796874872164</v>
      </c>
      <c r="AA11" s="2" t="n">
        <f aca="false">C11-$Z$2</f>
        <v>2.48148148148148</v>
      </c>
      <c r="AB11" s="2" t="n">
        <f aca="false">AA11/$Y$2</f>
        <v>0.0939286366095781</v>
      </c>
      <c r="AE11" s="2" t="n">
        <f aca="false">E11-$AD$2</f>
        <v>-0.477620585859167</v>
      </c>
      <c r="AF11" s="2" t="n">
        <f aca="false">AE11/$AC$2</f>
        <v>-0.289658659774953</v>
      </c>
    </row>
    <row r="12" customFormat="false" ht="12.8" hidden="false" customHeight="false" outlineLevel="0" collapsed="false">
      <c r="A12" s="29" t="n">
        <v>3.5</v>
      </c>
      <c r="B12" s="29" t="n">
        <v>230</v>
      </c>
      <c r="C12" s="29" t="n">
        <v>105</v>
      </c>
      <c r="D12" s="29" t="n">
        <f aca="false">C12-C13</f>
        <v>13</v>
      </c>
      <c r="E12" s="29" t="n">
        <f aca="false">1000/C12</f>
        <v>9.52380952380952</v>
      </c>
      <c r="F12" s="21" t="s">
        <v>33</v>
      </c>
      <c r="G12" s="29" t="n">
        <f aca="false">ABS(B12-B13)</f>
        <v>20</v>
      </c>
      <c r="H12" s="29" t="n">
        <f aca="false">E12-E13</f>
        <v>-1.34575569358178</v>
      </c>
      <c r="J12" s="29" t="n">
        <f aca="false">8.16992827816686-E12</f>
        <v>-1.35388124564266</v>
      </c>
      <c r="K12" s="29" t="n">
        <f aca="false">E12-10.8695652173913</f>
        <v>-1.34575569358178</v>
      </c>
      <c r="L12" s="29"/>
      <c r="M12" s="29"/>
      <c r="N12" s="29" t="n">
        <f aca="false">E12-5.10204081632653</f>
        <v>4.42176870748299</v>
      </c>
      <c r="O12" s="29"/>
      <c r="P12" s="29" t="n">
        <f aca="false">N12/7.09308113489298</f>
        <v>0.623391812865497</v>
      </c>
      <c r="Q12" s="29" t="n">
        <f aca="false">LOG(1+E12)</f>
        <v>1.02217297895119</v>
      </c>
      <c r="R12" s="29" t="n">
        <f aca="false">Q12-0.785475108295916</f>
        <v>0.236697870655275</v>
      </c>
      <c r="S12" s="29"/>
      <c r="T12" s="29" t="n">
        <f aca="false">R12/0.334938300090918</f>
        <v>0.706690965443559</v>
      </c>
      <c r="U12" s="29" t="n">
        <f aca="false">LOG(1+C12)</f>
        <v>2.02530586526477</v>
      </c>
      <c r="V12" s="2" t="n">
        <f aca="false">U12-1.91907809237607</f>
        <v>0.1062277728887</v>
      </c>
      <c r="X12" s="2" t="n">
        <f aca="false">V12/0.375388133785523</f>
        <v>0.282981168897025</v>
      </c>
      <c r="AA12" s="2" t="n">
        <f aca="false">C12-$Z$2</f>
        <v>-22.5185185185185</v>
      </c>
      <c r="AB12" s="2" t="n">
        <f aca="false">AA12/$Y$2</f>
        <v>-0.852367329233186</v>
      </c>
      <c r="AE12" s="2" t="n">
        <f aca="false">E12-$AD$2</f>
        <v>1.35388124564266</v>
      </c>
      <c r="AF12" s="2" t="n">
        <f aca="false">AE12/$AC$2</f>
        <v>0.821077312657818</v>
      </c>
    </row>
    <row r="13" customFormat="false" ht="12.8" hidden="false" customHeight="false" outlineLevel="0" collapsed="false">
      <c r="A13" s="29" t="n">
        <v>4.1</v>
      </c>
      <c r="B13" s="29" t="n">
        <v>250</v>
      </c>
      <c r="C13" s="29" t="n">
        <v>92</v>
      </c>
      <c r="D13" s="29" t="n">
        <f aca="false">C13-C14</f>
        <v>-28</v>
      </c>
      <c r="E13" s="29" t="n">
        <f aca="false">1000/C13</f>
        <v>10.8695652173913</v>
      </c>
      <c r="F13" s="30" t="s">
        <v>31</v>
      </c>
      <c r="G13" s="29" t="n">
        <f aca="false">ABS(B13-B14)</f>
        <v>20</v>
      </c>
      <c r="H13" s="32" t="n">
        <f aca="false">E13-E14</f>
        <v>2.53623188405797</v>
      </c>
      <c r="I13" s="29"/>
      <c r="J13" s="29" t="n">
        <f aca="false">8.16992827816686-E13</f>
        <v>-2.69963693922444</v>
      </c>
      <c r="K13" s="29" t="n">
        <f aca="false">E13-10.8695652173913</f>
        <v>0</v>
      </c>
      <c r="L13" s="29"/>
      <c r="M13" s="29"/>
      <c r="N13" s="29" t="n">
        <f aca="false">E13-5.10204081632653</f>
        <v>5.76752440106478</v>
      </c>
      <c r="O13" s="29"/>
      <c r="P13" s="29" t="n">
        <f aca="false">N13/7.09308113489298</f>
        <v>0.813119755911518</v>
      </c>
      <c r="Q13" s="29" t="n">
        <f aca="false">LOG(1+E13)</f>
        <v>1.07443481102316</v>
      </c>
      <c r="R13" s="29" t="n">
        <f aca="false">Q13-0.785475108295916</f>
        <v>0.288959702727247</v>
      </c>
      <c r="S13" s="29"/>
      <c r="T13" s="29" t="n">
        <f aca="false">R13/0.334938300090918</f>
        <v>0.862725172513295</v>
      </c>
      <c r="U13" s="29" t="n">
        <f aca="false">LOG(1+C13)</f>
        <v>1.96848294855394</v>
      </c>
      <c r="V13" s="2" t="n">
        <f aca="false">U13-1.91907809237607</f>
        <v>0.0494048561778651</v>
      </c>
      <c r="X13" s="2" t="n">
        <f aca="false">V13/0.375388133785523</f>
        <v>0.131610063641736</v>
      </c>
      <c r="AA13" s="2" t="n">
        <f aca="false">C13-$Z$2</f>
        <v>-35.5185185185185</v>
      </c>
      <c r="AB13" s="2" t="n">
        <f aca="false">AA13/$Y$2</f>
        <v>-1.34444123147142</v>
      </c>
      <c r="AE13" s="2" t="n">
        <f aca="false">E13-$AD$2</f>
        <v>2.69963693922444</v>
      </c>
      <c r="AF13" s="2" t="n">
        <f aca="false">AE13/$AC$2</f>
        <v>1.63722678805407</v>
      </c>
    </row>
    <row r="14" customFormat="false" ht="12.8" hidden="false" customHeight="false" outlineLevel="0" collapsed="false">
      <c r="A14" s="29" t="n">
        <v>4.3</v>
      </c>
      <c r="B14" s="29" t="n">
        <v>270</v>
      </c>
      <c r="C14" s="29" t="n">
        <v>120</v>
      </c>
      <c r="D14" s="29" t="n">
        <f aca="false">C14-C15</f>
        <v>-13</v>
      </c>
      <c r="E14" s="29" t="n">
        <f aca="false">1000/C14</f>
        <v>8.33333333333333</v>
      </c>
      <c r="F14" s="21" t="s">
        <v>35</v>
      </c>
      <c r="G14" s="29" t="n">
        <f aca="false">ABS(B14-B15)</f>
        <v>10</v>
      </c>
      <c r="H14" s="29" t="n">
        <f aca="false">E14-E15</f>
        <v>0.814536340852131</v>
      </c>
      <c r="J14" s="29" t="n">
        <f aca="false">8.16992827816686-E14</f>
        <v>-0.163405055166473</v>
      </c>
      <c r="K14" s="29" t="n">
        <f aca="false">E14-10.8695652173913</f>
        <v>-2.53623188405797</v>
      </c>
      <c r="L14" s="29"/>
      <c r="M14" s="29"/>
      <c r="N14" s="29" t="n">
        <f aca="false">E14-5.10204081632653</f>
        <v>3.2312925170068</v>
      </c>
      <c r="O14" s="29"/>
      <c r="P14" s="29" t="n">
        <f aca="false">N14/7.09308113489298</f>
        <v>0.455555555555556</v>
      </c>
      <c r="Q14" s="29" t="n">
        <f aca="false">LOG(1+E14)</f>
        <v>0.970036776622557</v>
      </c>
      <c r="R14" s="29" t="n">
        <f aca="false">Q14-0.785475108295916</f>
        <v>0.184561668326641</v>
      </c>
      <c r="S14" s="29"/>
      <c r="T14" s="29" t="n">
        <f aca="false">R14/0.334938300090918</f>
        <v>0.551031841615432</v>
      </c>
      <c r="U14" s="29" t="n">
        <f aca="false">LOG(1+C14)</f>
        <v>2.08278537031645</v>
      </c>
      <c r="V14" s="2" t="n">
        <f aca="false">U14-1.91907809237607</f>
        <v>0.16370727794038</v>
      </c>
      <c r="X14" s="2" t="n">
        <f aca="false">V14/0.375388133785523</f>
        <v>0.436101366043482</v>
      </c>
      <c r="AA14" s="2" t="n">
        <f aca="false">C14-$Z$2</f>
        <v>-7.51851851851852</v>
      </c>
      <c r="AB14" s="2" t="n">
        <f aca="false">AA14/$Y$2</f>
        <v>-0.284589749727528</v>
      </c>
      <c r="AE14" s="2" t="n">
        <f aca="false">E14-$AD$2</f>
        <v>0.163405055166473</v>
      </c>
      <c r="AF14" s="2" t="n">
        <f aca="false">AE14/$AC$2</f>
        <v>0.0990989305765168</v>
      </c>
    </row>
    <row r="15" customFormat="false" ht="12.8" hidden="false" customHeight="false" outlineLevel="0" collapsed="false">
      <c r="A15" s="29" t="n">
        <v>4.4</v>
      </c>
      <c r="B15" s="29" t="n">
        <v>280</v>
      </c>
      <c r="C15" s="29" t="n">
        <v>133</v>
      </c>
      <c r="D15" s="29" t="n">
        <f aca="false">C15-C16</f>
        <v>13</v>
      </c>
      <c r="E15" s="29" t="n">
        <f aca="false">1000/C15</f>
        <v>7.5187969924812</v>
      </c>
      <c r="F15" s="21" t="s">
        <v>36</v>
      </c>
      <c r="G15" s="29" t="n">
        <f aca="false">ABS(B15-B16)</f>
        <v>20</v>
      </c>
      <c r="H15" s="29" t="n">
        <f aca="false">E15-E16</f>
        <v>-0.814536340852131</v>
      </c>
      <c r="J15" s="29" t="n">
        <f aca="false">8.16992827816686-E15</f>
        <v>0.651131285685658</v>
      </c>
      <c r="K15" s="29" t="n">
        <f aca="false">E15-10.8695652173913</f>
        <v>-3.3507682249101</v>
      </c>
      <c r="L15" s="29"/>
      <c r="M15" s="29"/>
      <c r="N15" s="29" t="n">
        <f aca="false">E15-5.10204081632653</f>
        <v>2.41675617615467</v>
      </c>
      <c r="O15" s="29"/>
      <c r="P15" s="29" t="n">
        <f aca="false">N15/7.09308113489298</f>
        <v>0.340720221606648</v>
      </c>
      <c r="Q15" s="29" t="n">
        <f aca="false">LOG(1+E15)</f>
        <v>0.930378268896311</v>
      </c>
      <c r="R15" s="29" t="n">
        <f aca="false">Q15-0.785475108295916</f>
        <v>0.144903160600395</v>
      </c>
      <c r="S15" s="29"/>
      <c r="T15" s="29" t="n">
        <f aca="false">R15/0.334938300090918</f>
        <v>0.432626428691677</v>
      </c>
      <c r="U15" s="29" t="n">
        <f aca="false">LOG(1+C15)</f>
        <v>2.12710479836481</v>
      </c>
      <c r="V15" s="2" t="n">
        <f aca="false">U15-1.91907809237607</f>
        <v>0.208026705988737</v>
      </c>
      <c r="X15" s="2" t="n">
        <f aca="false">V15/0.375388133785523</f>
        <v>0.554164309593208</v>
      </c>
      <c r="AA15" s="2" t="n">
        <f aca="false">C15-$Z$2</f>
        <v>5.48148148148148</v>
      </c>
      <c r="AB15" s="2" t="n">
        <f aca="false">AA15/$Y$2</f>
        <v>0.20748415251071</v>
      </c>
      <c r="AE15" s="2" t="n">
        <f aca="false">E15-$AD$2</f>
        <v>-0.651131285685657</v>
      </c>
      <c r="AF15" s="2" t="n">
        <f aca="false">AE15/$AC$2</f>
        <v>-0.394886278215953</v>
      </c>
    </row>
    <row r="16" customFormat="false" ht="12.8" hidden="false" customHeight="false" outlineLevel="0" collapsed="false">
      <c r="A16" s="28" t="n">
        <v>5</v>
      </c>
      <c r="B16" s="28" t="n">
        <v>300</v>
      </c>
      <c r="C16" s="28" t="n">
        <v>120</v>
      </c>
      <c r="D16" s="29" t="n">
        <f aca="false">C16-C17</f>
        <v>-10</v>
      </c>
      <c r="E16" s="29" t="n">
        <f aca="false">1000/C16</f>
        <v>8.33333333333333</v>
      </c>
      <c r="F16" s="33" t="s">
        <v>35</v>
      </c>
      <c r="G16" s="28" t="n">
        <f aca="false">ABS(B16-B17)</f>
        <v>30</v>
      </c>
      <c r="H16" s="29" t="n">
        <f aca="false">E16-E17</f>
        <v>0.641025641025641</v>
      </c>
      <c r="I16" s="29"/>
      <c r="J16" s="29" t="n">
        <f aca="false">8.16992827816686-E16</f>
        <v>-0.163405055166473</v>
      </c>
      <c r="K16" s="29" t="n">
        <f aca="false">E16-10.8695652173913</f>
        <v>-2.53623188405797</v>
      </c>
      <c r="L16" s="29"/>
      <c r="M16" s="29"/>
      <c r="N16" s="29" t="n">
        <f aca="false">E16-5.10204081632653</f>
        <v>3.2312925170068</v>
      </c>
      <c r="O16" s="29"/>
      <c r="P16" s="29" t="n">
        <f aca="false">N16/7.09308113489298</f>
        <v>0.455555555555556</v>
      </c>
      <c r="Q16" s="29" t="n">
        <f aca="false">LOG(1+E16)</f>
        <v>0.970036776622557</v>
      </c>
      <c r="R16" s="29" t="n">
        <f aca="false">Q16-0.785475108295916</f>
        <v>0.184561668326641</v>
      </c>
      <c r="S16" s="29"/>
      <c r="T16" s="29" t="n">
        <f aca="false">R16/0.334938300090918</f>
        <v>0.551031841615432</v>
      </c>
      <c r="U16" s="29" t="n">
        <f aca="false">LOG(1+C16)</f>
        <v>2.08278537031645</v>
      </c>
      <c r="V16" s="2" t="n">
        <f aca="false">U16-1.91907809237607</f>
        <v>0.16370727794038</v>
      </c>
      <c r="X16" s="2" t="n">
        <f aca="false">V16/0.375388133785523</f>
        <v>0.436101366043482</v>
      </c>
      <c r="AA16" s="2" t="n">
        <f aca="false">C16-$Z$2</f>
        <v>-7.51851851851852</v>
      </c>
      <c r="AB16" s="2" t="n">
        <f aca="false">AA16/$Y$2</f>
        <v>-0.284589749727528</v>
      </c>
      <c r="AE16" s="2" t="n">
        <f aca="false">E16-$AD$2</f>
        <v>0.163405055166473</v>
      </c>
      <c r="AF16" s="2" t="n">
        <f aca="false">AE16/$AC$2</f>
        <v>0.0990989305765168</v>
      </c>
    </row>
    <row r="17" customFormat="false" ht="12.8" hidden="false" customHeight="false" outlineLevel="0" collapsed="false">
      <c r="A17" s="29" t="n">
        <v>5.3</v>
      </c>
      <c r="B17" s="29" t="n">
        <v>330</v>
      </c>
      <c r="C17" s="29" t="n">
        <v>130</v>
      </c>
      <c r="D17" s="29" t="n">
        <f aca="false">C17-C18</f>
        <v>-12</v>
      </c>
      <c r="E17" s="29" t="n">
        <f aca="false">1000/C17</f>
        <v>7.69230769230769</v>
      </c>
      <c r="F17" s="21" t="s">
        <v>36</v>
      </c>
      <c r="G17" s="29" t="n">
        <f aca="false">ABS(B17-B18)</f>
        <v>30</v>
      </c>
      <c r="H17" s="29" t="n">
        <f aca="false">E17-E18</f>
        <v>0.650054171180932</v>
      </c>
      <c r="J17" s="29" t="n">
        <f aca="false">8.16992827816686-E17</f>
        <v>0.477620585859168</v>
      </c>
      <c r="K17" s="29" t="n">
        <f aca="false">E17-10.8695652173913</f>
        <v>-3.17725752508361</v>
      </c>
      <c r="L17" s="29"/>
      <c r="M17" s="29"/>
      <c r="N17" s="29" t="n">
        <f aca="false">E17-5.10204081632653</f>
        <v>2.59026687598116</v>
      </c>
      <c r="O17" s="29"/>
      <c r="P17" s="29" t="n">
        <f aca="false">N17/7.09308113489298</f>
        <v>0.365182186234818</v>
      </c>
      <c r="Q17" s="29" t="n">
        <f aca="false">LOG(1+E17)</f>
        <v>0.939135091176583</v>
      </c>
      <c r="R17" s="29" t="n">
        <f aca="false">Q17-0.785475108295916</f>
        <v>0.153659982880667</v>
      </c>
      <c r="S17" s="29"/>
      <c r="T17" s="29" t="n">
        <f aca="false">R17/0.334938300090918</f>
        <v>0.458771011971328</v>
      </c>
      <c r="U17" s="29" t="n">
        <f aca="false">LOG(1+C17)</f>
        <v>2.11727129565576</v>
      </c>
      <c r="V17" s="2" t="n">
        <f aca="false">U17-1.91907809237607</f>
        <v>0.198193203279694</v>
      </c>
      <c r="X17" s="2" t="n">
        <f aca="false">V17/0.375388133785523</f>
        <v>0.52796874872164</v>
      </c>
      <c r="AA17" s="2" t="n">
        <f aca="false">C17-$Z$2</f>
        <v>2.48148148148148</v>
      </c>
      <c r="AB17" s="2" t="n">
        <f aca="false">AA17/$Y$2</f>
        <v>0.0939286366095781</v>
      </c>
      <c r="AE17" s="2" t="n">
        <f aca="false">E17-$AD$2</f>
        <v>-0.477620585859167</v>
      </c>
      <c r="AF17" s="2" t="n">
        <f aca="false">AE17/$AC$2</f>
        <v>-0.289658659774953</v>
      </c>
    </row>
    <row r="18" customFormat="false" ht="12.8" hidden="false" customHeight="false" outlineLevel="0" collapsed="false">
      <c r="A18" s="29" t="n">
        <v>6</v>
      </c>
      <c r="B18" s="29" t="n">
        <v>360</v>
      </c>
      <c r="C18" s="29" t="n">
        <v>142</v>
      </c>
      <c r="D18" s="29" t="n">
        <f aca="false">C18-C19</f>
        <v>-3</v>
      </c>
      <c r="E18" s="29" t="n">
        <f aca="false">1000/C18</f>
        <v>7.04225352112676</v>
      </c>
      <c r="F18" s="21" t="s">
        <v>37</v>
      </c>
      <c r="G18" s="29" t="n">
        <f aca="false">ABS(B18-B19)</f>
        <v>15</v>
      </c>
      <c r="H18" s="29" t="n">
        <f aca="false">E18-E19</f>
        <v>0.14570179698883</v>
      </c>
      <c r="J18" s="29" t="n">
        <f aca="false">8.16992827816686-E18</f>
        <v>1.1276747570401</v>
      </c>
      <c r="K18" s="29" t="n">
        <f aca="false">E18-10.8695652173913</f>
        <v>-3.82731169626454</v>
      </c>
      <c r="L18" s="29"/>
      <c r="M18" s="29"/>
      <c r="N18" s="29" t="n">
        <f aca="false">E18-5.10204081632653</f>
        <v>1.94021270480023</v>
      </c>
      <c r="O18" s="29"/>
      <c r="P18" s="29" t="n">
        <f aca="false">N18/7.09308113489298</f>
        <v>0.27353595255745</v>
      </c>
      <c r="Q18" s="29" t="n">
        <f aca="false">LOG(1+E18)</f>
        <v>0.905377759526773</v>
      </c>
      <c r="R18" s="29" t="n">
        <f aca="false">Q18-0.785475108295916</f>
        <v>0.119902651230857</v>
      </c>
      <c r="S18" s="29"/>
      <c r="T18" s="29" t="n">
        <f aca="false">R18/0.334938300090918</f>
        <v>0.35798429501287</v>
      </c>
      <c r="U18" s="29" t="n">
        <f aca="false">LOG(1+C18)</f>
        <v>2.15533603746506</v>
      </c>
      <c r="V18" s="2" t="n">
        <f aca="false">U18-1.91907809237607</f>
        <v>0.236257945088991</v>
      </c>
      <c r="X18" s="2" t="n">
        <f aca="false">V18/0.375388133785523</f>
        <v>0.629369774442515</v>
      </c>
      <c r="AA18" s="2" t="n">
        <f aca="false">C18-$Z$2</f>
        <v>14.4814814814815</v>
      </c>
      <c r="AB18" s="2" t="n">
        <f aca="false">AA18/$Y$2</f>
        <v>0.548150700214105</v>
      </c>
      <c r="AE18" s="2" t="n">
        <f aca="false">E18-$AD$2</f>
        <v>-1.1276747570401</v>
      </c>
      <c r="AF18" s="2" t="n">
        <f aca="false">AE18/$AC$2</f>
        <v>-0.683891709145457</v>
      </c>
    </row>
    <row r="19" customFormat="false" ht="12.8" hidden="false" customHeight="false" outlineLevel="0" collapsed="false">
      <c r="A19" s="29" t="n">
        <v>6.15</v>
      </c>
      <c r="B19" s="29" t="n">
        <v>375</v>
      </c>
      <c r="C19" s="29" t="n">
        <v>145</v>
      </c>
      <c r="D19" s="29" t="n">
        <f aca="false">C19-C20</f>
        <v>-8</v>
      </c>
      <c r="E19" s="29" t="n">
        <f aca="false">1000/C19</f>
        <v>6.89655172413793</v>
      </c>
      <c r="F19" s="21" t="s">
        <v>38</v>
      </c>
      <c r="G19" s="29" t="n">
        <f aca="false">ABS(B19-B20)</f>
        <v>15</v>
      </c>
      <c r="H19" s="29" t="n">
        <f aca="false">E19-E20</f>
        <v>0.36060401171963</v>
      </c>
      <c r="I19" s="29"/>
      <c r="J19" s="29" t="n">
        <f aca="false">8.16992827816686-E19</f>
        <v>1.27337655402893</v>
      </c>
      <c r="K19" s="29" t="n">
        <f aca="false">E19-10.8695652173913</f>
        <v>-3.97301349325337</v>
      </c>
      <c r="L19" s="29"/>
      <c r="M19" s="29"/>
      <c r="N19" s="29" t="n">
        <f aca="false">E19-5.10204081632653</f>
        <v>1.7945109078114</v>
      </c>
      <c r="O19" s="29"/>
      <c r="P19" s="29" t="n">
        <f aca="false">N19/7.09308113489298</f>
        <v>0.252994555353902</v>
      </c>
      <c r="Q19" s="29" t="n">
        <f aca="false">LOG(1+E19)</f>
        <v>0.897437484440932</v>
      </c>
      <c r="R19" s="29" t="n">
        <f aca="false">Q19-0.785475108295916</f>
        <v>0.111962376145016</v>
      </c>
      <c r="S19" s="29"/>
      <c r="T19" s="29" t="n">
        <f aca="false">R19/0.334938300090918</f>
        <v>0.334277615055143</v>
      </c>
      <c r="U19" s="29" t="n">
        <f aca="false">LOG(1+C19)</f>
        <v>2.16435285578444</v>
      </c>
      <c r="V19" s="2" t="n">
        <f aca="false">U19-1.91907809237607</f>
        <v>0.245274763408367</v>
      </c>
      <c r="X19" s="2" t="n">
        <f aca="false">V19/0.375388133785523</f>
        <v>0.653389762044273</v>
      </c>
      <c r="AA19" s="2" t="n">
        <f aca="false">C19-$Z$2</f>
        <v>17.4814814814815</v>
      </c>
      <c r="AB19" s="2" t="n">
        <f aca="false">AA19/$Y$2</f>
        <v>0.661706216115237</v>
      </c>
      <c r="AE19" s="2" t="n">
        <f aca="false">E19-$AD$2</f>
        <v>-1.27337655402893</v>
      </c>
      <c r="AF19" s="2" t="n">
        <f aca="false">AE19/$AC$2</f>
        <v>-0.772254289176778</v>
      </c>
    </row>
    <row r="20" customFormat="false" ht="12.8" hidden="false" customHeight="false" outlineLevel="0" collapsed="false">
      <c r="A20" s="29" t="n">
        <v>6.3</v>
      </c>
      <c r="B20" s="29" t="n">
        <v>390</v>
      </c>
      <c r="C20" s="29" t="n">
        <v>153</v>
      </c>
      <c r="D20" s="29" t="n">
        <f aca="false">C20-C21</f>
        <v>-8</v>
      </c>
      <c r="E20" s="29" t="n">
        <f aca="false">1000/C20</f>
        <v>6.5359477124183</v>
      </c>
      <c r="F20" s="21" t="s">
        <v>38</v>
      </c>
      <c r="G20" s="29" t="n">
        <f aca="false">ABS(B20-B21)</f>
        <v>5</v>
      </c>
      <c r="H20" s="29" t="n">
        <f aca="false">E20-E21</f>
        <v>0.324767588194698</v>
      </c>
      <c r="J20" s="29" t="n">
        <f aca="false">8.16992827816686-E20</f>
        <v>1.63398056574856</v>
      </c>
      <c r="K20" s="29" t="n">
        <f aca="false">E20-10.8695652173913</f>
        <v>-4.333617504973</v>
      </c>
      <c r="L20" s="29"/>
      <c r="M20" s="29"/>
      <c r="N20" s="29" t="n">
        <f aca="false">E20-5.10204081632653</f>
        <v>1.43390689609177</v>
      </c>
      <c r="O20" s="29"/>
      <c r="P20" s="29" t="n">
        <f aca="false">N20/7.09308113489298</f>
        <v>0.202155716087605</v>
      </c>
      <c r="Q20" s="29" t="n">
        <f aca="false">LOG(1+E20)</f>
        <v>0.8771378764771</v>
      </c>
      <c r="R20" s="29" t="n">
        <f aca="false">Q20-0.785475108295916</f>
        <v>0.0916627681811841</v>
      </c>
      <c r="S20" s="29"/>
      <c r="T20" s="29" t="n">
        <f aca="false">R20/0.334938300090918</f>
        <v>0.273670607859127</v>
      </c>
      <c r="U20" s="29" t="n">
        <f aca="false">LOG(1+C20)</f>
        <v>2.18752072083646</v>
      </c>
      <c r="V20" s="2" t="n">
        <f aca="false">U20-1.91907809237607</f>
        <v>0.268442628460393</v>
      </c>
      <c r="X20" s="2" t="n">
        <f aca="false">V20/0.375388133785523</f>
        <v>0.71510685687728</v>
      </c>
      <c r="AA20" s="2" t="n">
        <f aca="false">C20-$Z$2</f>
        <v>25.4814814814815</v>
      </c>
      <c r="AB20" s="2" t="n">
        <f aca="false">AA20/$Y$2</f>
        <v>0.964520925184921</v>
      </c>
      <c r="AE20" s="2" t="n">
        <f aca="false">E20-$AD$2</f>
        <v>-1.63398056574856</v>
      </c>
      <c r="AF20" s="2" t="n">
        <f aca="false">AE20/$AC$2</f>
        <v>-0.990946861977605</v>
      </c>
    </row>
    <row r="21" customFormat="false" ht="12.8" hidden="false" customHeight="false" outlineLevel="0" collapsed="false">
      <c r="A21" s="29" t="n">
        <v>6.35</v>
      </c>
      <c r="B21" s="29" t="n">
        <v>395</v>
      </c>
      <c r="C21" s="29" t="n">
        <v>161</v>
      </c>
      <c r="D21" s="29" t="n">
        <f aca="false">C21-C22</f>
        <v>4</v>
      </c>
      <c r="E21" s="29" t="n">
        <f aca="false">1000/C21</f>
        <v>6.2111801242236</v>
      </c>
      <c r="F21" s="21" t="s">
        <v>39</v>
      </c>
      <c r="G21" s="29" t="n">
        <f aca="false">ABS(B21-B22)</f>
        <v>25</v>
      </c>
      <c r="H21" s="29" t="n">
        <f aca="false">E21-E22</f>
        <v>-0.158246627368754</v>
      </c>
      <c r="J21" s="29" t="n">
        <f aca="false">8.16992827816686-E21</f>
        <v>1.95874815394326</v>
      </c>
      <c r="K21" s="29" t="n">
        <f aca="false">E21-10.8695652173913</f>
        <v>-4.6583850931677</v>
      </c>
      <c r="L21" s="29"/>
      <c r="M21" s="29"/>
      <c r="N21" s="29" t="n">
        <f aca="false">E21-5.10204081632653</f>
        <v>1.10913930789707</v>
      </c>
      <c r="O21" s="29"/>
      <c r="P21" s="29" t="n">
        <f aca="false">N21/7.09308113489298</f>
        <v>0.156369183829138</v>
      </c>
      <c r="Q21" s="29" t="n">
        <f aca="false">LOG(1+E21)</f>
        <v>0.858006343706724</v>
      </c>
      <c r="R21" s="29" t="n">
        <f aca="false">Q21-0.785475108295916</f>
        <v>0.0725312354108081</v>
      </c>
      <c r="S21" s="29"/>
      <c r="T21" s="29" t="n">
        <f aca="false">R21/0.334938300090918</f>
        <v>0.216551034596879</v>
      </c>
      <c r="U21" s="29" t="n">
        <f aca="false">LOG(1+C21)</f>
        <v>2.20951501454263</v>
      </c>
      <c r="V21" s="2" t="n">
        <f aca="false">U21-1.91907809237607</f>
        <v>0.29043692216656</v>
      </c>
      <c r="X21" s="2" t="n">
        <f aca="false">V21/0.375388133785523</f>
        <v>0.773697663902452</v>
      </c>
      <c r="AA21" s="2" t="n">
        <f aca="false">C21-$Z$2</f>
        <v>33.4814814814815</v>
      </c>
      <c r="AB21" s="2" t="n">
        <f aca="false">AA21/$Y$2</f>
        <v>1.26733563425461</v>
      </c>
      <c r="AE21" s="2" t="n">
        <f aca="false">E21-$AD$2</f>
        <v>-1.95874815394326</v>
      </c>
      <c r="AF21" s="2" t="n">
        <f aca="false">AE21/$AC$2</f>
        <v>-1.1879060113945</v>
      </c>
    </row>
    <row r="22" customFormat="false" ht="12.8" hidden="false" customHeight="false" outlineLevel="0" collapsed="false">
      <c r="A22" s="29" t="n">
        <v>7</v>
      </c>
      <c r="B22" s="29" t="n">
        <v>420</v>
      </c>
      <c r="C22" s="29" t="n">
        <v>157</v>
      </c>
      <c r="D22" s="29" t="n">
        <f aca="false">C22-C23</f>
        <v>-10</v>
      </c>
      <c r="E22" s="29" t="n">
        <f aca="false">1000/C22</f>
        <v>6.36942675159236</v>
      </c>
      <c r="F22" s="21" t="s">
        <v>39</v>
      </c>
      <c r="G22" s="29" t="n">
        <f aca="false">ABS(B22-B23)</f>
        <v>25</v>
      </c>
      <c r="H22" s="29" t="n">
        <f aca="false">E22-E23</f>
        <v>0.381402799496549</v>
      </c>
      <c r="I22" s="29"/>
      <c r="J22" s="29" t="n">
        <f aca="false">8.16992827816686-E22</f>
        <v>1.8005015265745</v>
      </c>
      <c r="K22" s="29" t="n">
        <f aca="false">E22-10.8695652173913</f>
        <v>-4.50013846579894</v>
      </c>
      <c r="L22" s="29"/>
      <c r="M22" s="29"/>
      <c r="N22" s="29" t="n">
        <f aca="false">E22-5.10204081632653</f>
        <v>1.26738593526583</v>
      </c>
      <c r="O22" s="29"/>
      <c r="P22" s="29" t="n">
        <f aca="false">N22/7.09308113489298</f>
        <v>0.178679182031512</v>
      </c>
      <c r="Q22" s="29" t="n">
        <f aca="false">LOG(1+E22)</f>
        <v>0.867433706542516</v>
      </c>
      <c r="R22" s="29" t="n">
        <f aca="false">Q22-0.785475108295916</f>
        <v>0.0819585982465997</v>
      </c>
      <c r="S22" s="29"/>
      <c r="T22" s="29" t="n">
        <f aca="false">R22/0.334938300090918</f>
        <v>0.244697600197864</v>
      </c>
      <c r="U22" s="29" t="n">
        <f aca="false">LOG(1+C22)</f>
        <v>2.19865708695442</v>
      </c>
      <c r="V22" s="2" t="n">
        <f aca="false">U22-1.91907809237607</f>
        <v>0.279578994578353</v>
      </c>
      <c r="X22" s="2" t="n">
        <f aca="false">V22/0.375388133785523</f>
        <v>0.7447731279063</v>
      </c>
      <c r="AA22" s="2" t="n">
        <f aca="false">C22-$Z$2</f>
        <v>29.4814814814815</v>
      </c>
      <c r="AB22" s="2" t="n">
        <f aca="false">AA22/$Y$2</f>
        <v>1.11592827971976</v>
      </c>
      <c r="AE22" s="2" t="n">
        <f aca="false">E22-$AD$2</f>
        <v>-1.8005015265745</v>
      </c>
      <c r="AF22" s="2" t="n">
        <f aca="false">AE22/$AC$2</f>
        <v>-1.09193547043658</v>
      </c>
    </row>
    <row r="23" customFormat="false" ht="12.8" hidden="false" customHeight="false" outlineLevel="0" collapsed="false">
      <c r="A23" s="29" t="n">
        <v>7.25</v>
      </c>
      <c r="B23" s="29" t="n">
        <v>445</v>
      </c>
      <c r="C23" s="29" t="n">
        <v>167</v>
      </c>
      <c r="D23" s="29" t="n">
        <f aca="false">C23-C24</f>
        <v>-8</v>
      </c>
      <c r="E23" s="29" t="n">
        <f aca="false">1000/C23</f>
        <v>5.98802395209581</v>
      </c>
      <c r="F23" s="21" t="s">
        <v>39</v>
      </c>
      <c r="G23" s="29" t="n">
        <f aca="false">ABS(B23-B24)</f>
        <v>5</v>
      </c>
      <c r="H23" s="29" t="n">
        <f aca="false">E23-E24</f>
        <v>0.273738237810094</v>
      </c>
      <c r="J23" s="29" t="n">
        <f aca="false">8.16992827816686-E23</f>
        <v>2.18190432607105</v>
      </c>
      <c r="K23" s="29" t="n">
        <f aca="false">E23-10.8695652173913</f>
        <v>-4.88154126529549</v>
      </c>
      <c r="L23" s="29"/>
      <c r="M23" s="29"/>
      <c r="N23" s="29" t="n">
        <f aca="false">E23-5.10204081632653</f>
        <v>0.885983135769279</v>
      </c>
      <c r="O23" s="29"/>
      <c r="P23" s="29" t="n">
        <f aca="false">N23/7.09308113489298</f>
        <v>0.124908078579683</v>
      </c>
      <c r="Q23" s="29" t="n">
        <f aca="false">LOG(1+E23)</f>
        <v>0.844354384897787</v>
      </c>
      <c r="R23" s="29" t="n">
        <f aca="false">Q23-0.785475108295916</f>
        <v>0.0588792766018708</v>
      </c>
      <c r="S23" s="29"/>
      <c r="T23" s="29" t="n">
        <f aca="false">R23/0.334938300090918</f>
        <v>0.175791411689521</v>
      </c>
      <c r="U23" s="29" t="n">
        <f aca="false">LOG(1+C23)</f>
        <v>2.22530928172586</v>
      </c>
      <c r="V23" s="2" t="n">
        <f aca="false">U23-1.91907809237607</f>
        <v>0.306231189349792</v>
      </c>
      <c r="X23" s="2" t="n">
        <f aca="false">V23/0.375388133785523</f>
        <v>0.815772161633529</v>
      </c>
      <c r="AA23" s="2" t="n">
        <f aca="false">C23-$Z$2</f>
        <v>39.4814814814815</v>
      </c>
      <c r="AB23" s="2" t="n">
        <f aca="false">AA23/$Y$2</f>
        <v>1.49444666605687</v>
      </c>
      <c r="AE23" s="2" t="n">
        <f aca="false">E23-$AD$2</f>
        <v>-2.18190432607105</v>
      </c>
      <c r="AF23" s="2" t="n">
        <f aca="false">AE23/$AC$2</f>
        <v>-1.32324171436209</v>
      </c>
    </row>
    <row r="24" customFormat="false" ht="12.8" hidden="false" customHeight="false" outlineLevel="0" collapsed="false">
      <c r="A24" s="29" t="n">
        <v>7.3</v>
      </c>
      <c r="B24" s="29" t="n">
        <v>450</v>
      </c>
      <c r="C24" s="29" t="n">
        <v>175</v>
      </c>
      <c r="D24" s="29" t="n">
        <f aca="false">C24-C25</f>
        <v>0</v>
      </c>
      <c r="E24" s="29" t="n">
        <f aca="false">1000/C24</f>
        <v>5.71428571428571</v>
      </c>
      <c r="F24" s="21" t="s">
        <v>40</v>
      </c>
      <c r="G24" s="29" t="n">
        <f aca="false">ABS(B24-B25)</f>
        <v>20</v>
      </c>
      <c r="H24" s="29" t="n">
        <f aca="false">E24-E25</f>
        <v>0</v>
      </c>
      <c r="J24" s="29" t="n">
        <f aca="false">8.16992827816686-E24</f>
        <v>2.45564256388115</v>
      </c>
      <c r="K24" s="29" t="n">
        <f aca="false">E24-10.8695652173913</f>
        <v>-5.15527950310559</v>
      </c>
      <c r="L24" s="29"/>
      <c r="M24" s="29"/>
      <c r="N24" s="29" t="n">
        <f aca="false">E24-5.10204081632653</f>
        <v>0.612244897959185</v>
      </c>
      <c r="O24" s="29"/>
      <c r="P24" s="29" t="n">
        <f aca="false">N24/7.09308113489298</f>
        <v>0.0863157894736844</v>
      </c>
      <c r="Q24" s="29" t="n">
        <f aca="false">LOG(1+E24)</f>
        <v>0.826999817921461</v>
      </c>
      <c r="R24" s="29" t="n">
        <f aca="false">Q24-0.785475108295916</f>
        <v>0.0415247096255444</v>
      </c>
      <c r="S24" s="29"/>
      <c r="T24" s="29" t="n">
        <f aca="false">R24/0.334938300090918</f>
        <v>0.123977191065557</v>
      </c>
      <c r="U24" s="29" t="n">
        <f aca="false">LOG(1+C24)</f>
        <v>2.24551266781415</v>
      </c>
      <c r="V24" s="2" t="n">
        <f aca="false">U24-1.91907809237607</f>
        <v>0.32643457543808</v>
      </c>
      <c r="X24" s="2" t="n">
        <f aca="false">V24/0.375388133785523</f>
        <v>0.869592152917084</v>
      </c>
      <c r="AA24" s="2" t="n">
        <f aca="false">C24-$Z$2</f>
        <v>47.4814814814815</v>
      </c>
      <c r="AB24" s="2" t="n">
        <f aca="false">AA24/$Y$2</f>
        <v>1.79726137512655</v>
      </c>
      <c r="AE24" s="2" t="n">
        <f aca="false">E24-$AD$2</f>
        <v>-2.45564256388115</v>
      </c>
      <c r="AF24" s="2" t="n">
        <f aca="false">AE24/$AC$2</f>
        <v>-1.48925351000235</v>
      </c>
    </row>
    <row r="25" customFormat="false" ht="12.8" hidden="false" customHeight="false" outlineLevel="0" collapsed="false">
      <c r="A25" s="29" t="n">
        <v>7.5</v>
      </c>
      <c r="B25" s="29" t="n">
        <v>470</v>
      </c>
      <c r="C25" s="29" t="n">
        <v>175</v>
      </c>
      <c r="D25" s="29" t="n">
        <f aca="false">C25-C26</f>
        <v>1</v>
      </c>
      <c r="E25" s="29" t="n">
        <f aca="false">1000/C25</f>
        <v>5.71428571428571</v>
      </c>
      <c r="F25" s="21" t="s">
        <v>40</v>
      </c>
      <c r="G25" s="29" t="n">
        <f aca="false">ABS(B25-B26)</f>
        <v>40</v>
      </c>
      <c r="H25" s="29" t="n">
        <f aca="false">E25-E26</f>
        <v>-0.0328407224958944</v>
      </c>
      <c r="I25" s="29"/>
      <c r="J25" s="29" t="n">
        <f aca="false">8.16992827816686-E25</f>
        <v>2.45564256388115</v>
      </c>
      <c r="K25" s="29" t="n">
        <f aca="false">E25-10.8695652173913</f>
        <v>-5.15527950310559</v>
      </c>
      <c r="L25" s="29"/>
      <c r="M25" s="29"/>
      <c r="N25" s="29" t="n">
        <f aca="false">E25-5.10204081632653</f>
        <v>0.612244897959185</v>
      </c>
      <c r="O25" s="29"/>
      <c r="P25" s="29" t="n">
        <f aca="false">N25/7.09308113489298</f>
        <v>0.0863157894736844</v>
      </c>
      <c r="Q25" s="29" t="n">
        <f aca="false">LOG(1+E25)</f>
        <v>0.826999817921461</v>
      </c>
      <c r="R25" s="29" t="n">
        <f aca="false">Q25-0.785475108295916</f>
        <v>0.0415247096255444</v>
      </c>
      <c r="S25" s="29"/>
      <c r="T25" s="29" t="n">
        <f aca="false">R25/0.334938300090918</f>
        <v>0.123977191065557</v>
      </c>
      <c r="U25" s="29" t="n">
        <f aca="false">LOG(1+C25)</f>
        <v>2.24551266781415</v>
      </c>
      <c r="V25" s="2" t="n">
        <f aca="false">U25-1.91907809237607</f>
        <v>0.32643457543808</v>
      </c>
      <c r="X25" s="2" t="n">
        <f aca="false">V25/0.375388133785523</f>
        <v>0.869592152917084</v>
      </c>
      <c r="AA25" s="2" t="n">
        <f aca="false">C25-$Z$2</f>
        <v>47.4814814814815</v>
      </c>
      <c r="AB25" s="2" t="n">
        <f aca="false">AA25/$Y$2</f>
        <v>1.79726137512655</v>
      </c>
      <c r="AE25" s="2" t="n">
        <f aca="false">E25-$AD$2</f>
        <v>-2.45564256388115</v>
      </c>
      <c r="AF25" s="2" t="n">
        <f aca="false">AE25/$AC$2</f>
        <v>-1.48925351000235</v>
      </c>
    </row>
    <row r="26" customFormat="false" ht="12.8" hidden="false" customHeight="false" outlineLevel="0" collapsed="false">
      <c r="A26" s="29" t="n">
        <v>8.3</v>
      </c>
      <c r="B26" s="29" t="n">
        <v>510</v>
      </c>
      <c r="C26" s="29" t="n">
        <v>174</v>
      </c>
      <c r="D26" s="29" t="n">
        <f aca="false">C26-C27</f>
        <v>-6</v>
      </c>
      <c r="E26" s="29" t="n">
        <f aca="false">1000/C26</f>
        <v>5.74712643678161</v>
      </c>
      <c r="F26" s="21" t="s">
        <v>40</v>
      </c>
      <c r="G26" s="29" t="n">
        <f aca="false">ABS(B26-B27)</f>
        <v>20</v>
      </c>
      <c r="H26" s="29" t="n">
        <f aca="false">E26-E27</f>
        <v>0.191570881226053</v>
      </c>
      <c r="I26" s="29"/>
      <c r="J26" s="29" t="n">
        <f aca="false">8.16992827816686-E26</f>
        <v>2.42280184138525</v>
      </c>
      <c r="K26" s="29" t="n">
        <f aca="false">E26-10.8695652173913</f>
        <v>-5.12243878060969</v>
      </c>
      <c r="L26" s="29"/>
      <c r="M26" s="29"/>
      <c r="N26" s="29" t="n">
        <f aca="false">E26-5.10204081632653</f>
        <v>0.645085620455079</v>
      </c>
      <c r="O26" s="29"/>
      <c r="P26" s="29" t="n">
        <f aca="false">N26/7.09308113489298</f>
        <v>0.0909457551925793</v>
      </c>
      <c r="Q26" s="29" t="n">
        <f aca="false">LOG(1+E26)</f>
        <v>0.829118848628996</v>
      </c>
      <c r="R26" s="29" t="n">
        <f aca="false">Q26-0.785475108295916</f>
        <v>0.0436437403330798</v>
      </c>
      <c r="S26" s="29"/>
      <c r="T26" s="29" t="n">
        <f aca="false">R26/0.334938300090918</f>
        <v>0.130303821095506</v>
      </c>
      <c r="U26" s="29" t="n">
        <f aca="false">LOG(1+C26)</f>
        <v>2.24303804868629</v>
      </c>
      <c r="V26" s="2" t="n">
        <f aca="false">U26-1.91907809237607</f>
        <v>0.323959956310224</v>
      </c>
      <c r="X26" s="2" t="n">
        <f aca="false">V26/0.375388133785523</f>
        <v>0.862999991617524</v>
      </c>
      <c r="AA26" s="2" t="n">
        <f aca="false">C26-$Z$2</f>
        <v>46.4814814814815</v>
      </c>
      <c r="AB26" s="2" t="n">
        <f aca="false">AA26/$Y$2</f>
        <v>1.75940953649284</v>
      </c>
      <c r="AE26" s="2" t="n">
        <f aca="false">E26-$AD$2</f>
        <v>-2.42280184138525</v>
      </c>
      <c r="AF26" s="2" t="n">
        <f aca="false">AE26/$AC$2</f>
        <v>-1.46933686497941</v>
      </c>
    </row>
    <row r="27" customFormat="false" ht="12.8" hidden="false" customHeight="false" outlineLevel="0" collapsed="false">
      <c r="A27" s="29" t="n">
        <v>8.5</v>
      </c>
      <c r="B27" s="29" t="n">
        <v>530</v>
      </c>
      <c r="C27" s="29" t="n">
        <v>180</v>
      </c>
      <c r="D27" s="29" t="n">
        <f aca="false">C27-C28</f>
        <v>15</v>
      </c>
      <c r="E27" s="29" t="n">
        <f aca="false">1000/C27</f>
        <v>5.55555555555556</v>
      </c>
      <c r="F27" s="21" t="s">
        <v>47</v>
      </c>
      <c r="G27" s="31" t="n">
        <f aca="false">ABS(B27-B28)</f>
        <v>10</v>
      </c>
      <c r="H27" s="29" t="n">
        <f aca="false">E27-E28</f>
        <v>-0.505050505050505</v>
      </c>
      <c r="I27" s="29"/>
      <c r="J27" s="29" t="n">
        <f aca="false">8.16992827816686-E27</f>
        <v>2.61437272261131</v>
      </c>
      <c r="K27" s="29" t="n">
        <f aca="false">E27-10.8695652173913</f>
        <v>-5.31400966183574</v>
      </c>
      <c r="L27" s="29"/>
      <c r="M27" s="29"/>
      <c r="N27" s="29" t="n">
        <f aca="false">E27-5.10204081632653</f>
        <v>0.453514739229026</v>
      </c>
      <c r="O27" s="29"/>
      <c r="P27" s="29" t="n">
        <f aca="false">N27/7.09308113489298</f>
        <v>0.0639376218323588</v>
      </c>
      <c r="Q27" s="29" t="n">
        <f aca="false">LOG(1+E27)</f>
        <v>0.816609502202819</v>
      </c>
      <c r="R27" s="29" t="n">
        <f aca="false">Q27-0.785475108295916</f>
        <v>0.0311343939069032</v>
      </c>
      <c r="S27" s="29"/>
      <c r="T27" s="29" t="n">
        <f aca="false">R27/0.334938300090918</f>
        <v>0.0929556097300663</v>
      </c>
      <c r="U27" s="29" t="n">
        <f aca="false">LOG(1+C27)</f>
        <v>2.25767857486918</v>
      </c>
      <c r="V27" s="2" t="n">
        <f aca="false">U27-1.91907809237607</f>
        <v>0.338600482493115</v>
      </c>
      <c r="X27" s="2" t="n">
        <f aca="false">V27/0.375388133785523</f>
        <v>0.902001027785745</v>
      </c>
      <c r="AA27" s="2" t="n">
        <f aca="false">C27-$Z$2</f>
        <v>52.4814814814815</v>
      </c>
      <c r="AB27" s="2" t="n">
        <f aca="false">AA27/$Y$2</f>
        <v>1.98652056829511</v>
      </c>
      <c r="AE27" s="2" t="n">
        <f aca="false">E27-$AD$2</f>
        <v>-2.6143727226113</v>
      </c>
      <c r="AF27" s="2" t="n">
        <f aca="false">AE27/$AC$2</f>
        <v>-1.58551729427985</v>
      </c>
    </row>
    <row r="28" customFormat="false" ht="12.8" hidden="false" customHeight="false" outlineLevel="0" collapsed="false">
      <c r="A28" s="29" t="n">
        <v>9</v>
      </c>
      <c r="B28" s="29" t="n">
        <v>540</v>
      </c>
      <c r="C28" s="29" t="n">
        <v>165</v>
      </c>
      <c r="D28" s="29" t="n">
        <f aca="false">C28-C29</f>
        <v>-19</v>
      </c>
      <c r="E28" s="29" t="n">
        <f aca="false">1000/C28</f>
        <v>6.06060606060606</v>
      </c>
      <c r="F28" s="21" t="s">
        <v>39</v>
      </c>
      <c r="G28" s="29" t="n">
        <f aca="false">ABS(B28-B29)</f>
        <v>30</v>
      </c>
      <c r="H28" s="29" t="n">
        <f aca="false">E28-E29</f>
        <v>0.625823451910408</v>
      </c>
      <c r="I28" s="29"/>
      <c r="J28" s="29" t="n">
        <f aca="false">8.16992827816686-E28</f>
        <v>2.1093222175608</v>
      </c>
      <c r="K28" s="29" t="n">
        <f aca="false">E28-10.8695652173913</f>
        <v>-4.80895915678524</v>
      </c>
      <c r="L28" s="29"/>
      <c r="M28" s="29"/>
      <c r="N28" s="29" t="n">
        <f aca="false">E28-5.10204081632653</f>
        <v>0.958565244279531</v>
      </c>
      <c r="O28" s="29"/>
      <c r="P28" s="29" t="n">
        <f aca="false">N28/7.09308113489298</f>
        <v>0.135140882509304</v>
      </c>
      <c r="Q28" s="29" t="n">
        <f aca="false">LOG(1+E28)</f>
        <v>0.848841981148131</v>
      </c>
      <c r="R28" s="29" t="n">
        <f aca="false">Q28-0.785475108295916</f>
        <v>0.0633668728522154</v>
      </c>
      <c r="S28" s="29"/>
      <c r="T28" s="29" t="n">
        <f aca="false">R28/0.334938300090918</f>
        <v>0.189189689071135</v>
      </c>
      <c r="U28" s="29" t="n">
        <f aca="false">LOG(1+C28)</f>
        <v>2.22010808804005</v>
      </c>
      <c r="V28" s="2" t="n">
        <f aca="false">U28-1.91907809237607</f>
        <v>0.301029995663985</v>
      </c>
      <c r="X28" s="2" t="n">
        <f aca="false">V28/0.375388133785523</f>
        <v>0.801916652581186</v>
      </c>
      <c r="AA28" s="2" t="n">
        <f aca="false">C28-$Z$2</f>
        <v>37.4814814814815</v>
      </c>
      <c r="AB28" s="2" t="n">
        <f aca="false">AA28/$Y$2</f>
        <v>1.41874298878945</v>
      </c>
      <c r="AE28" s="2" t="n">
        <f aca="false">E28-$AD$2</f>
        <v>-2.1093222175608</v>
      </c>
      <c r="AF28" s="2" t="n">
        <f aca="false">AE28/$AC$2</f>
        <v>-1.27922343521506</v>
      </c>
    </row>
    <row r="29" customFormat="false" ht="12.8" hidden="false" customHeight="false" outlineLevel="0" collapsed="false">
      <c r="A29" s="29" t="n">
        <v>9.3</v>
      </c>
      <c r="B29" s="29" t="n">
        <v>570</v>
      </c>
      <c r="C29" s="29" t="n">
        <v>184</v>
      </c>
      <c r="D29" s="29" t="n">
        <f aca="false">C29-C30</f>
        <v>-12</v>
      </c>
      <c r="E29" s="29" t="n">
        <f aca="false">1000/C29</f>
        <v>5.43478260869565</v>
      </c>
      <c r="F29" s="21" t="s">
        <v>47</v>
      </c>
      <c r="G29" s="29" t="n">
        <f aca="false">ABS(B29-B30)</f>
        <v>30</v>
      </c>
      <c r="H29" s="29" t="n">
        <f aca="false">E29-E30</f>
        <v>0.332741792369122</v>
      </c>
      <c r="I29" s="29"/>
      <c r="J29" s="29" t="n">
        <f aca="false">8.16992827816686-E29</f>
        <v>2.73514566947121</v>
      </c>
      <c r="K29" s="29" t="n">
        <f aca="false">E29-10.8695652173913</f>
        <v>-5.43478260869565</v>
      </c>
      <c r="L29" s="29"/>
      <c r="M29" s="29"/>
      <c r="N29" s="29" t="n">
        <f aca="false">E29-5.10204081632653</f>
        <v>0.332741792369123</v>
      </c>
      <c r="O29" s="29"/>
      <c r="P29" s="29" t="n">
        <f aca="false">N29/7.09308113489298</f>
        <v>0.0469107551487416</v>
      </c>
      <c r="Q29" s="29" t="n">
        <f aca="false">LOG(1+E29)</f>
        <v>0.808533879377364</v>
      </c>
      <c r="R29" s="29" t="n">
        <f aca="false">Q29-0.785475108295916</f>
        <v>0.0230587710814484</v>
      </c>
      <c r="S29" s="29"/>
      <c r="T29" s="29" t="n">
        <f aca="false">R29/0.334938300090918</f>
        <v>0.0688448322428016</v>
      </c>
      <c r="U29" s="29" t="n">
        <f aca="false">LOG(1+C29)</f>
        <v>2.26717172840301</v>
      </c>
      <c r="V29" s="2" t="n">
        <f aca="false">U29-1.91907809237607</f>
        <v>0.348093636026943</v>
      </c>
      <c r="X29" s="2" t="n">
        <f aca="false">V29/0.375388133785523</f>
        <v>0.927289929270449</v>
      </c>
      <c r="AA29" s="2" t="n">
        <f aca="false">C29-$Z$2</f>
        <v>56.4814814814815</v>
      </c>
      <c r="AB29" s="2" t="n">
        <f aca="false">AA29/$Y$2</f>
        <v>2.13792792282995</v>
      </c>
      <c r="AE29" s="2" t="n">
        <f aca="false">E29-$AD$2</f>
        <v>-2.73514566947121</v>
      </c>
      <c r="AF29" s="2" t="n">
        <f aca="false">AE29/$AC$2</f>
        <v>-1.65876147796926</v>
      </c>
    </row>
    <row r="30" s="16" customFormat="true" ht="12.8" hidden="false" customHeight="false" outlineLevel="0" collapsed="false">
      <c r="A30" s="34" t="n">
        <v>10</v>
      </c>
      <c r="B30" s="34" t="n">
        <v>600</v>
      </c>
      <c r="C30" s="34" t="n">
        <v>196</v>
      </c>
      <c r="D30" s="35" t="n">
        <f aca="false">C30-C31</f>
        <v>50</v>
      </c>
      <c r="E30" s="17" t="n">
        <f aca="false">1000/C30</f>
        <v>5.10204081632653</v>
      </c>
      <c r="F30" s="36" t="s">
        <v>48</v>
      </c>
      <c r="G30" s="37" t="n">
        <f aca="false">ABS(B30-B31)</f>
        <v>10</v>
      </c>
      <c r="H30" s="38" t="n">
        <f aca="false">E30-E31</f>
        <v>-1.74727425216662</v>
      </c>
      <c r="I30" s="38"/>
      <c r="J30" s="15" t="n">
        <f aca="false">8.16992827816686-E30</f>
        <v>3.06788746184033</v>
      </c>
      <c r="K30" s="17" t="n">
        <f aca="false">E30-10.8695652173913</f>
        <v>-5.76752440106477</v>
      </c>
      <c r="L30" s="38"/>
      <c r="M30" s="38"/>
      <c r="N30" s="17" t="n">
        <f aca="false">E30-5.10204081632653</f>
        <v>0</v>
      </c>
      <c r="O30" s="38"/>
      <c r="P30" s="17" t="n">
        <f aca="false">N30/7.09308113489298</f>
        <v>0</v>
      </c>
      <c r="Q30" s="17" t="n">
        <f aca="false">LOG(1+E30)</f>
        <v>0.785475108295916</v>
      </c>
      <c r="R30" s="17" t="n">
        <f aca="false">Q30-0.785475108295916</f>
        <v>0</v>
      </c>
      <c r="S30" s="38"/>
      <c r="T30" s="17" t="n">
        <f aca="false">R30/0.334938300090918</f>
        <v>0</v>
      </c>
      <c r="U30" s="15" t="n">
        <f aca="false">LOG(1+C30)</f>
        <v>2.29446622616159</v>
      </c>
      <c r="V30" s="15" t="n">
        <f aca="false">U30-1.91907809237607</f>
        <v>0.375388133785523</v>
      </c>
      <c r="X30" s="15" t="n">
        <f aca="false">V30/0.375388133785523</f>
        <v>1</v>
      </c>
      <c r="AA30" s="16" t="n">
        <f aca="false">C30-$Z$2</f>
        <v>68.4814814814815</v>
      </c>
      <c r="AB30" s="20" t="n">
        <f aca="false">AA30/$Y$2</f>
        <v>2.59214998643448</v>
      </c>
      <c r="AE30" s="16" t="n">
        <f aca="false">E30-$AD$2</f>
        <v>-3.06788746184033</v>
      </c>
      <c r="AF30" s="19" t="n">
        <f aca="false">AE30/$AC$2</f>
        <v>-1.86055667792987</v>
      </c>
    </row>
    <row r="31" customFormat="false" ht="12.8" hidden="false" customHeight="false" outlineLevel="0" collapsed="false">
      <c r="A31" s="29" t="n">
        <v>10.1</v>
      </c>
      <c r="B31" s="29" t="n">
        <v>610</v>
      </c>
      <c r="C31" s="29" t="n">
        <v>146</v>
      </c>
      <c r="D31" s="29" t="n">
        <f aca="false">C31-C32</f>
        <v>-10</v>
      </c>
      <c r="E31" s="29" t="n">
        <f aca="false">1000/C31</f>
        <v>6.84931506849315</v>
      </c>
      <c r="F31" s="36" t="s">
        <v>37</v>
      </c>
      <c r="G31" s="29" t="n">
        <f aca="false">ABS(B31-B32)</f>
        <v>20</v>
      </c>
      <c r="H31" s="29" t="n">
        <f aca="false">E31-E32</f>
        <v>0.43905865823674</v>
      </c>
      <c r="I31" s="29"/>
      <c r="J31" s="29" t="n">
        <f aca="false">8.16992827816686-E31</f>
        <v>1.32061320967371</v>
      </c>
      <c r="K31" s="29" t="n">
        <f aca="false">E31-10.8695652173913</f>
        <v>-4.02025014889815</v>
      </c>
      <c r="L31" s="29"/>
      <c r="M31" s="29"/>
      <c r="N31" s="29" t="n">
        <f aca="false">E31-5.10204081632653</f>
        <v>1.74727425216662</v>
      </c>
      <c r="O31" s="29"/>
      <c r="P31" s="29" t="n">
        <f aca="false">N31/7.09308113489298</f>
        <v>0.246335015621245</v>
      </c>
      <c r="Q31" s="29" t="n">
        <f aca="false">LOG(1+E31)</f>
        <v>0.894831761846934</v>
      </c>
      <c r="R31" s="29" t="n">
        <f aca="false">Q31-0.785475108295916</f>
        <v>0.109356653551018</v>
      </c>
      <c r="S31" s="29"/>
      <c r="T31" s="29" t="n">
        <f aca="false">R31/0.334938300090918</f>
        <v>0.326497905797377</v>
      </c>
      <c r="U31" s="29" t="n">
        <f aca="false">LOG(1+C31)</f>
        <v>2.16731733474818</v>
      </c>
      <c r="V31" s="2" t="n">
        <f aca="false">U31-1.91907809237607</f>
        <v>0.248239242372106</v>
      </c>
      <c r="X31" s="2" t="n">
        <f aca="false">V31/0.375388133785523</f>
        <v>0.661286865593723</v>
      </c>
      <c r="AA31" s="2" t="n">
        <f aca="false">C31-$Z$2</f>
        <v>18.4814814814815</v>
      </c>
      <c r="AB31" s="2" t="n">
        <f aca="false">AA31/$Y$2</f>
        <v>0.699558054748947</v>
      </c>
      <c r="AE31" s="2" t="n">
        <f aca="false">E31-$AD$2</f>
        <v>-1.32061320967371</v>
      </c>
      <c r="AF31" s="2" t="n">
        <f aca="false">AE31/$AC$2</f>
        <v>-0.800901518319352</v>
      </c>
    </row>
    <row r="32" customFormat="false" ht="12.8" hidden="false" customHeight="false" outlineLevel="0" collapsed="false">
      <c r="A32" s="29" t="n">
        <v>10.3</v>
      </c>
      <c r="B32" s="29" t="n">
        <v>630</v>
      </c>
      <c r="C32" s="29" t="n">
        <v>156</v>
      </c>
      <c r="D32" s="39" t="n">
        <f aca="false">C32-C33</f>
        <v>-30</v>
      </c>
      <c r="E32" s="29" t="n">
        <f aca="false">1000/C32</f>
        <v>6.41025641025641</v>
      </c>
      <c r="F32" s="21" t="s">
        <v>38</v>
      </c>
      <c r="G32" s="29" t="n">
        <f aca="false">ABS(B32-B33)</f>
        <v>60</v>
      </c>
      <c r="H32" s="29" t="n">
        <f aca="false">E32-E33</f>
        <v>1.03391232423491</v>
      </c>
      <c r="I32" s="29"/>
      <c r="J32" s="29" t="n">
        <f aca="false">8.16992827816686-E32</f>
        <v>1.75967186791045</v>
      </c>
      <c r="K32" s="29" t="n">
        <f aca="false">E32-10.8695652173913</f>
        <v>-4.45930880713489</v>
      </c>
      <c r="L32" s="29"/>
      <c r="M32" s="29"/>
      <c r="N32" s="29" t="n">
        <f aca="false">E32-5.10204081632653</f>
        <v>1.30821559392988</v>
      </c>
      <c r="O32" s="29"/>
      <c r="P32" s="29" t="n">
        <f aca="false">N32/7.09308113489298</f>
        <v>0.184435447593343</v>
      </c>
      <c r="Q32" s="29" t="n">
        <f aca="false">LOG(1+E32)</f>
        <v>0.869833235730049</v>
      </c>
      <c r="R32" s="29" t="n">
        <f aca="false">Q32-0.785475108295916</f>
        <v>0.0843581274341325</v>
      </c>
      <c r="S32" s="29"/>
      <c r="T32" s="29" t="n">
        <f aca="false">R32/0.334938300090918</f>
        <v>0.251861693366312</v>
      </c>
      <c r="U32" s="29" t="n">
        <f aca="false">LOG(1+C32)</f>
        <v>2.19589965240923</v>
      </c>
      <c r="V32" s="2" t="n">
        <f aca="false">U32-1.91907809237607</f>
        <v>0.276821560033164</v>
      </c>
      <c r="X32" s="2" t="n">
        <f aca="false">V32/0.375388133785523</f>
        <v>0.737427571941645</v>
      </c>
      <c r="AA32" s="2" t="n">
        <f aca="false">C32-$Z$2</f>
        <v>28.4814814814815</v>
      </c>
      <c r="AB32" s="2" t="n">
        <f aca="false">AA32/$Y$2</f>
        <v>1.07807644108605</v>
      </c>
      <c r="AE32" s="2" t="n">
        <f aca="false">E32-$AD$2</f>
        <v>-1.75967186791045</v>
      </c>
      <c r="AF32" s="2" t="n">
        <f aca="false">AE32/$AC$2</f>
        <v>-1.06717384047789</v>
      </c>
    </row>
    <row r="33" customFormat="false" ht="12.8" hidden="false" customHeight="false" outlineLevel="0" collapsed="false">
      <c r="A33" s="29" t="n">
        <v>11.3</v>
      </c>
      <c r="B33" s="29" t="n">
        <v>690</v>
      </c>
      <c r="C33" s="29" t="n">
        <v>186</v>
      </c>
      <c r="D33" s="29" t="n">
        <f aca="false">C33-C34</f>
        <v>31</v>
      </c>
      <c r="E33" s="29" t="n">
        <f aca="false">1000/C33</f>
        <v>5.37634408602151</v>
      </c>
      <c r="F33" s="21" t="s">
        <v>47</v>
      </c>
      <c r="G33" s="29" t="n">
        <f aca="false">ABS(B33-B34)</f>
        <v>30</v>
      </c>
      <c r="H33" s="29" t="n">
        <f aca="false">E33-E34</f>
        <v>-1.0752688172043</v>
      </c>
      <c r="I33" s="29"/>
      <c r="J33" s="29" t="n">
        <f aca="false">8.16992827816686-E33</f>
        <v>2.79358419214536</v>
      </c>
      <c r="K33" s="29" t="n">
        <f aca="false">E33-10.8695652173913</f>
        <v>-5.49322113136979</v>
      </c>
      <c r="L33" s="29"/>
      <c r="M33" s="29"/>
      <c r="N33" s="29" t="n">
        <f aca="false">E33-5.10204081632653</f>
        <v>0.274303269694975</v>
      </c>
      <c r="O33" s="29"/>
      <c r="P33" s="29" t="n">
        <f aca="false">N33/7.09308113489298</f>
        <v>0.0386719486889267</v>
      </c>
      <c r="Q33" s="29" t="n">
        <f aca="false">LOG(1+E33)</f>
        <v>0.804571744810327</v>
      </c>
      <c r="R33" s="29" t="n">
        <f aca="false">Q33-0.785475108295916</f>
        <v>0.0190966365144114</v>
      </c>
      <c r="S33" s="29"/>
      <c r="T33" s="29" t="n">
        <f aca="false">R33/0.334938300090918</f>
        <v>0.0570153861449338</v>
      </c>
      <c r="U33" s="29" t="n">
        <f aca="false">LOG(1+C33)</f>
        <v>2.2718416065365</v>
      </c>
      <c r="V33" s="2" t="n">
        <f aca="false">U33-1.91907809237607</f>
        <v>0.352763514160429</v>
      </c>
      <c r="X33" s="2" t="n">
        <f aca="false">V33/0.375388133785523</f>
        <v>0.939730061797797</v>
      </c>
      <c r="AA33" s="2" t="n">
        <f aca="false">C33-$Z$2</f>
        <v>58.4814814814815</v>
      </c>
      <c r="AB33" s="2" t="n">
        <f aca="false">AA33/$Y$2</f>
        <v>2.21363160009737</v>
      </c>
      <c r="AE33" s="2" t="n">
        <f aca="false">E33-$AD$2</f>
        <v>-2.79358419214535</v>
      </c>
      <c r="AF33" s="2" t="n">
        <f aca="false">AE33/$AC$2</f>
        <v>-1.69420221201252</v>
      </c>
    </row>
    <row r="34" customFormat="false" ht="12.8" hidden="false" customHeight="false" outlineLevel="0" collapsed="false">
      <c r="A34" s="29" t="n">
        <v>12</v>
      </c>
      <c r="B34" s="29" t="n">
        <v>720</v>
      </c>
      <c r="C34" s="29" t="n">
        <v>155</v>
      </c>
      <c r="D34" s="29" t="n">
        <f aca="false">C34-C35</f>
        <v>-1</v>
      </c>
      <c r="E34" s="29" t="n">
        <f aca="false">1000/C34</f>
        <v>6.45161290322581</v>
      </c>
      <c r="F34" s="21" t="s">
        <v>38</v>
      </c>
      <c r="G34" s="29" t="n">
        <f aca="false">ABS(B34-B35)</f>
        <v>60</v>
      </c>
      <c r="H34" s="29" t="n">
        <f aca="false">E34-E35</f>
        <v>0.0413564929693955</v>
      </c>
      <c r="I34" s="29"/>
      <c r="J34" s="29" t="n">
        <f aca="false">8.16992827816686-E34</f>
        <v>1.71831537494105</v>
      </c>
      <c r="K34" s="29" t="n">
        <f aca="false">E34-10.8695652173913</f>
        <v>-4.41795231416549</v>
      </c>
      <c r="L34" s="29"/>
      <c r="M34" s="29"/>
      <c r="N34" s="29" t="n">
        <f aca="false">E34-5.10204081632653</f>
        <v>1.34957208689928</v>
      </c>
      <c r="O34" s="29"/>
      <c r="P34" s="29" t="n">
        <f aca="false">N34/7.09308113489298</f>
        <v>0.190265987549519</v>
      </c>
      <c r="Q34" s="29" t="n">
        <f aca="false">LOG(1+E34)</f>
        <v>0.872250286057871</v>
      </c>
      <c r="R34" s="29" t="n">
        <f aca="false">Q34-0.785475108295916</f>
        <v>0.0867751777619555</v>
      </c>
      <c r="S34" s="29"/>
      <c r="T34" s="29" t="n">
        <f aca="false">R34/0.334938300090918</f>
        <v>0.259078098080753</v>
      </c>
      <c r="U34" s="29" t="n">
        <f aca="false">LOG(1+C34)</f>
        <v>2.19312459835446</v>
      </c>
      <c r="V34" s="2" t="n">
        <f aca="false">U34-1.91907809237607</f>
        <v>0.274046505978392</v>
      </c>
      <c r="X34" s="2" t="n">
        <f aca="false">V34/0.375388133785523</f>
        <v>0.730035079198767</v>
      </c>
      <c r="AA34" s="2" t="n">
        <f aca="false">C34-$Z$2</f>
        <v>27.4814814814815</v>
      </c>
      <c r="AB34" s="2" t="n">
        <f aca="false">AA34/$Y$2</f>
        <v>1.04022460245234</v>
      </c>
      <c r="AE34" s="2" t="n">
        <f aca="false">E34-$AD$2</f>
        <v>-1.71831537494105</v>
      </c>
      <c r="AF34" s="2" t="n">
        <f aca="false">AE34/$AC$2</f>
        <v>-1.04209270561651</v>
      </c>
    </row>
    <row r="35" customFormat="false" ht="12.8" hidden="false" customHeight="false" outlineLevel="0" collapsed="false">
      <c r="A35" s="29" t="n">
        <v>13</v>
      </c>
      <c r="B35" s="29" t="n">
        <v>780</v>
      </c>
      <c r="C35" s="29" t="n">
        <v>156</v>
      </c>
      <c r="D35" s="29" t="n">
        <f aca="false">C35-C36</f>
        <v>-10</v>
      </c>
      <c r="E35" s="29" t="n">
        <f aca="false">1000/C35</f>
        <v>6.41025641025641</v>
      </c>
      <c r="F35" s="21" t="s">
        <v>38</v>
      </c>
      <c r="G35" s="29" t="n">
        <f aca="false">ABS(B35-B36)</f>
        <v>60</v>
      </c>
      <c r="H35" s="29" t="n">
        <f aca="false">E35-E36</f>
        <v>0.386160024714242</v>
      </c>
      <c r="I35" s="29"/>
      <c r="J35" s="29" t="n">
        <f aca="false">8.16992827816686-E35</f>
        <v>1.75967186791045</v>
      </c>
      <c r="K35" s="29" t="n">
        <f aca="false">E35-10.8695652173913</f>
        <v>-4.45930880713489</v>
      </c>
      <c r="L35" s="29"/>
      <c r="M35" s="29"/>
      <c r="N35" s="29" t="n">
        <f aca="false">E35-5.10204081632653</f>
        <v>1.30821559392988</v>
      </c>
      <c r="O35" s="29"/>
      <c r="P35" s="29" t="n">
        <f aca="false">N35/7.09308113489298</f>
        <v>0.184435447593343</v>
      </c>
      <c r="Q35" s="29" t="n">
        <f aca="false">LOG(1+E35)</f>
        <v>0.869833235730049</v>
      </c>
      <c r="R35" s="29" t="n">
        <f aca="false">Q35-0.785475108295916</f>
        <v>0.0843581274341325</v>
      </c>
      <c r="S35" s="29"/>
      <c r="T35" s="29" t="n">
        <f aca="false">R35/0.334938300090918</f>
        <v>0.251861693366312</v>
      </c>
      <c r="U35" s="29" t="n">
        <f aca="false">LOG(1+C35)</f>
        <v>2.19589965240923</v>
      </c>
      <c r="V35" s="2" t="n">
        <f aca="false">U35-1.91907809237607</f>
        <v>0.276821560033164</v>
      </c>
      <c r="X35" s="2" t="n">
        <f aca="false">V35/0.375388133785523</f>
        <v>0.737427571941645</v>
      </c>
      <c r="AA35" s="2" t="n">
        <f aca="false">C35-$Z$2</f>
        <v>28.4814814814815</v>
      </c>
      <c r="AB35" s="2" t="n">
        <f aca="false">AA35/$Y$2</f>
        <v>1.07807644108605</v>
      </c>
      <c r="AE35" s="2" t="n">
        <f aca="false">E35-$AD$2</f>
        <v>-1.75967186791045</v>
      </c>
      <c r="AF35" s="2" t="n">
        <f aca="false">AE35/$AC$2</f>
        <v>-1.06717384047789</v>
      </c>
    </row>
    <row r="36" customFormat="false" ht="12.8" hidden="false" customHeight="false" outlineLevel="0" collapsed="false">
      <c r="A36" s="29" t="n">
        <v>14</v>
      </c>
      <c r="B36" s="29" t="n">
        <v>840</v>
      </c>
      <c r="C36" s="29" t="n">
        <v>166</v>
      </c>
      <c r="D36" s="29" t="n">
        <f aca="false">C36-C37</f>
        <v>36</v>
      </c>
      <c r="E36" s="29" t="n">
        <f aca="false">1000/C36</f>
        <v>6.02409638554217</v>
      </c>
      <c r="F36" s="21" t="s">
        <v>39</v>
      </c>
      <c r="G36" s="29" t="n">
        <f aca="false">ABS(B36-B37)</f>
        <v>60</v>
      </c>
      <c r="H36" s="29" t="n">
        <f aca="false">E36-E37</f>
        <v>-1.66821130676552</v>
      </c>
      <c r="I36" s="29"/>
      <c r="J36" s="29" t="n">
        <f aca="false">8.16992827816686-E36</f>
        <v>2.14583189262469</v>
      </c>
      <c r="K36" s="29" t="n">
        <f aca="false">E36-10.8695652173913</f>
        <v>-4.84546883184913</v>
      </c>
      <c r="L36" s="29"/>
      <c r="M36" s="29"/>
      <c r="N36" s="29" t="n">
        <f aca="false">E36-5.10204081632653</f>
        <v>0.922055569215639</v>
      </c>
      <c r="O36" s="29"/>
      <c r="P36" s="29" t="n">
        <f aca="false">N36/7.09308113489298</f>
        <v>0.12999365884591</v>
      </c>
      <c r="Q36" s="29" t="n">
        <f aca="false">LOG(1+E36)</f>
        <v>0.84659046238294</v>
      </c>
      <c r="R36" s="29" t="n">
        <f aca="false">Q36-0.785475108295916</f>
        <v>0.0611153540870241</v>
      </c>
      <c r="S36" s="29"/>
      <c r="T36" s="29" t="n">
        <f aca="false">R36/0.334938300090918</f>
        <v>0.18246749944821</v>
      </c>
      <c r="U36" s="29" t="n">
        <f aca="false">LOG(1+C36)</f>
        <v>2.22271647114758</v>
      </c>
      <c r="V36" s="2" t="n">
        <f aca="false">U36-1.91907809237607</f>
        <v>0.303638378771513</v>
      </c>
      <c r="X36" s="2" t="n">
        <f aca="false">V36/0.375388133785523</f>
        <v>0.808865149011333</v>
      </c>
      <c r="AA36" s="2" t="n">
        <f aca="false">C36-$Z$2</f>
        <v>38.4814814814815</v>
      </c>
      <c r="AB36" s="2" t="n">
        <f aca="false">AA36/$Y$2</f>
        <v>1.45659482742316</v>
      </c>
      <c r="AE36" s="2" t="n">
        <f aca="false">E36-$AD$2</f>
        <v>-2.14583189262469</v>
      </c>
      <c r="AF36" s="2" t="n">
        <f aca="false">AE36/$AC$2</f>
        <v>-1.30136515996673</v>
      </c>
    </row>
    <row r="37" customFormat="false" ht="12.8" hidden="false" customHeight="false" outlineLevel="0" collapsed="false">
      <c r="A37" s="28" t="n">
        <v>15</v>
      </c>
      <c r="B37" s="28" t="n">
        <v>900</v>
      </c>
      <c r="C37" s="28" t="n">
        <v>130</v>
      </c>
      <c r="D37" s="29" t="n">
        <f aca="false">C37-C38</f>
        <v>4</v>
      </c>
      <c r="E37" s="29" t="n">
        <f aca="false">1000/C37</f>
        <v>7.69230769230769</v>
      </c>
      <c r="F37" s="33" t="s">
        <v>36</v>
      </c>
      <c r="G37" s="28" t="n">
        <f aca="false">ABS(B37-B38)</f>
        <v>30</v>
      </c>
      <c r="H37" s="29" t="n">
        <f aca="false">E37-E38</f>
        <v>-0.244200244200244</v>
      </c>
      <c r="I37" s="29"/>
      <c r="J37" s="29" t="n">
        <f aca="false">8.16992827816686-E37</f>
        <v>0.477620585859168</v>
      </c>
      <c r="K37" s="29" t="n">
        <f aca="false">E37-10.8695652173913</f>
        <v>-3.17725752508361</v>
      </c>
      <c r="L37" s="29"/>
      <c r="M37" s="29"/>
      <c r="N37" s="29" t="n">
        <f aca="false">E37-5.10204081632653</f>
        <v>2.59026687598116</v>
      </c>
      <c r="O37" s="29"/>
      <c r="P37" s="29" t="n">
        <f aca="false">N37/7.09308113489298</f>
        <v>0.365182186234818</v>
      </c>
      <c r="Q37" s="29" t="n">
        <f aca="false">LOG(1+E37)</f>
        <v>0.939135091176583</v>
      </c>
      <c r="R37" s="29" t="n">
        <f aca="false">Q37-0.785475108295916</f>
        <v>0.153659982880667</v>
      </c>
      <c r="S37" s="29"/>
      <c r="T37" s="29" t="n">
        <f aca="false">R37/0.334938300090918</f>
        <v>0.458771011971328</v>
      </c>
      <c r="U37" s="29" t="n">
        <f aca="false">LOG(1+C37)</f>
        <v>2.11727129565576</v>
      </c>
      <c r="V37" s="2" t="n">
        <f aca="false">U37-1.91907809237607</f>
        <v>0.198193203279694</v>
      </c>
      <c r="X37" s="2" t="n">
        <f aca="false">V37/0.375388133785523</f>
        <v>0.52796874872164</v>
      </c>
      <c r="AA37" s="2" t="n">
        <f aca="false">C37-$Z$2</f>
        <v>2.48148148148148</v>
      </c>
      <c r="AB37" s="2" t="n">
        <f aca="false">AA37/$Y$2</f>
        <v>0.0939286366095781</v>
      </c>
      <c r="AE37" s="2" t="n">
        <f aca="false">E37-$AD$2</f>
        <v>-0.477620585859167</v>
      </c>
      <c r="AF37" s="2" t="n">
        <f aca="false">AE37/$AC$2</f>
        <v>-0.289658659774953</v>
      </c>
    </row>
    <row r="38" customFormat="false" ht="12.8" hidden="false" customHeight="false" outlineLevel="0" collapsed="false">
      <c r="A38" s="29" t="n">
        <v>15.3</v>
      </c>
      <c r="B38" s="29" t="n">
        <v>930</v>
      </c>
      <c r="C38" s="29" t="n">
        <v>126</v>
      </c>
      <c r="D38" s="29" t="n">
        <f aca="false">C38-C39</f>
        <v>-14</v>
      </c>
      <c r="E38" s="29" t="n">
        <f aca="false">1000/C38</f>
        <v>7.93650793650794</v>
      </c>
      <c r="F38" s="21" t="s">
        <v>35</v>
      </c>
      <c r="G38" s="29" t="n">
        <f aca="false">ABS(B38-B39)</f>
        <v>30</v>
      </c>
      <c r="H38" s="29" t="n">
        <f aca="false">E38-E39</f>
        <v>0.793650793650794</v>
      </c>
      <c r="I38" s="29"/>
      <c r="J38" s="29" t="n">
        <f aca="false">8.16992827816686-E38</f>
        <v>0.233420341658924</v>
      </c>
      <c r="K38" s="29" t="n">
        <f aca="false">E38-10.8695652173913</f>
        <v>-2.93305728088336</v>
      </c>
      <c r="L38" s="29"/>
      <c r="M38" s="29"/>
      <c r="N38" s="29" t="n">
        <f aca="false">E38-5.10204081632653</f>
        <v>2.83446712018141</v>
      </c>
      <c r="O38" s="29"/>
      <c r="P38" s="29" t="n">
        <f aca="false">N38/7.09308113489298</f>
        <v>0.399610136452242</v>
      </c>
      <c r="Q38" s="29" t="n">
        <f aca="false">LOG(1+E38)</f>
        <v>0.951167845397764</v>
      </c>
      <c r="R38" s="29" t="n">
        <f aca="false">Q38-0.785475108295916</f>
        <v>0.165692737101848</v>
      </c>
      <c r="S38" s="29"/>
      <c r="T38" s="29" t="n">
        <f aca="false">R38/0.334938300090918</f>
        <v>0.49469629796554</v>
      </c>
      <c r="U38" s="29" t="n">
        <f aca="false">LOG(1+C38)</f>
        <v>2.10380372095596</v>
      </c>
      <c r="V38" s="2" t="n">
        <f aca="false">U38-1.91907809237607</f>
        <v>0.184725628579887</v>
      </c>
      <c r="X38" s="2" t="n">
        <f aca="false">V38/0.375388133785523</f>
        <v>0.49209234910294</v>
      </c>
      <c r="AA38" s="2" t="n">
        <f aca="false">C38-$Z$2</f>
        <v>-1.51851851851852</v>
      </c>
      <c r="AB38" s="2" t="n">
        <f aca="false">AA38/$Y$2</f>
        <v>-0.0574787179252642</v>
      </c>
      <c r="AE38" s="2" t="n">
        <f aca="false">E38-$AD$2</f>
        <v>-0.233420341658917</v>
      </c>
      <c r="AF38" s="2" t="n">
        <f aca="false">AE38/$AC$2</f>
        <v>-0.141560530117246</v>
      </c>
    </row>
    <row r="39" customFormat="false" ht="12.8" hidden="false" customHeight="false" outlineLevel="0" collapsed="false">
      <c r="A39" s="29" t="n">
        <v>16</v>
      </c>
      <c r="B39" s="29" t="n">
        <v>960</v>
      </c>
      <c r="C39" s="29" t="n">
        <v>140</v>
      </c>
      <c r="D39" s="29" t="n">
        <f aca="false">C39-C40</f>
        <v>-15</v>
      </c>
      <c r="E39" s="29" t="n">
        <f aca="false">1000/C39</f>
        <v>7.14285714285714</v>
      </c>
      <c r="F39" s="21" t="s">
        <v>36</v>
      </c>
      <c r="G39" s="29" t="n">
        <f aca="false">ABS(B39-B40)</f>
        <v>16</v>
      </c>
      <c r="H39" s="29" t="n">
        <f aca="false">E39-E40</f>
        <v>0.691244239631337</v>
      </c>
      <c r="I39" s="29"/>
      <c r="J39" s="29" t="n">
        <f aca="false">8.16992827816686-E39</f>
        <v>1.02707113530972</v>
      </c>
      <c r="K39" s="29" t="n">
        <f aca="false">E39-10.8695652173913</f>
        <v>-3.72670807453416</v>
      </c>
      <c r="L39" s="29"/>
      <c r="M39" s="29"/>
      <c r="N39" s="29" t="n">
        <f aca="false">E39-5.10204081632653</f>
        <v>2.04081632653061</v>
      </c>
      <c r="O39" s="29"/>
      <c r="P39" s="29" t="n">
        <f aca="false">N39/7.09308113489298</f>
        <v>0.287719298245614</v>
      </c>
      <c r="Q39" s="29" t="n">
        <f aca="false">LOG(1+E39)</f>
        <v>0.910776815658234</v>
      </c>
      <c r="R39" s="29" t="n">
        <f aca="false">Q39-0.785475108295916</f>
        <v>0.125301707362318</v>
      </c>
      <c r="S39" s="29"/>
      <c r="T39" s="29" t="n">
        <f aca="false">R39/0.334938300090918</f>
        <v>0.37410384936063</v>
      </c>
      <c r="U39" s="29" t="n">
        <f aca="false">LOG(1+C39)</f>
        <v>2.14921911265538</v>
      </c>
      <c r="V39" s="2" t="n">
        <f aca="false">U39-1.91907809237607</f>
        <v>0.23014102027931</v>
      </c>
      <c r="X39" s="2" t="n">
        <f aca="false">V39/0.375388133785523</f>
        <v>0.613074840588329</v>
      </c>
      <c r="AA39" s="2" t="n">
        <f aca="false">C39-$Z$2</f>
        <v>12.4814814814815</v>
      </c>
      <c r="AB39" s="2" t="n">
        <f aca="false">AA39/$Y$2</f>
        <v>0.472447022946684</v>
      </c>
      <c r="AE39" s="2" t="n">
        <f aca="false">E39-$AD$2</f>
        <v>-1.02707113530972</v>
      </c>
      <c r="AF39" s="2" t="n">
        <f aca="false">AE39/$AC$2</f>
        <v>-0.622879451504785</v>
      </c>
    </row>
    <row r="40" customFormat="false" ht="12.8" hidden="false" customHeight="false" outlineLevel="0" collapsed="false">
      <c r="A40" s="29" t="n">
        <v>16.16</v>
      </c>
      <c r="B40" s="29" t="n">
        <v>976</v>
      </c>
      <c r="C40" s="29" t="n">
        <v>155</v>
      </c>
      <c r="D40" s="29" t="n">
        <f aca="false">C40-C41</f>
        <v>50</v>
      </c>
      <c r="E40" s="29" t="n">
        <f aca="false">1000/C40</f>
        <v>6.45161290322581</v>
      </c>
      <c r="F40" s="36" t="s">
        <v>38</v>
      </c>
      <c r="G40" s="31" t="n">
        <f aca="false">ABS(B40-B41)</f>
        <v>14</v>
      </c>
      <c r="H40" s="39" t="n">
        <f aca="false">E40-E41</f>
        <v>-3.07219662058372</v>
      </c>
      <c r="I40" s="29"/>
      <c r="J40" s="29" t="n">
        <f aca="false">8.16992827816686-E40</f>
        <v>1.71831537494105</v>
      </c>
      <c r="K40" s="29" t="n">
        <f aca="false">E40-10.8695652173913</f>
        <v>-4.41795231416549</v>
      </c>
      <c r="L40" s="29"/>
      <c r="M40" s="29"/>
      <c r="N40" s="29" t="n">
        <f aca="false">E40-5.10204081632653</f>
        <v>1.34957208689928</v>
      </c>
      <c r="O40" s="29"/>
      <c r="P40" s="29" t="n">
        <f aca="false">N40/7.09308113489298</f>
        <v>0.190265987549519</v>
      </c>
      <c r="Q40" s="29" t="n">
        <f aca="false">LOG(1+E40)</f>
        <v>0.872250286057871</v>
      </c>
      <c r="R40" s="29" t="n">
        <f aca="false">Q40-0.785475108295916</f>
        <v>0.0867751777619555</v>
      </c>
      <c r="S40" s="29"/>
      <c r="T40" s="29" t="n">
        <f aca="false">R40/0.334938300090918</f>
        <v>0.259078098080753</v>
      </c>
      <c r="U40" s="29" t="n">
        <f aca="false">LOG(1+C40)</f>
        <v>2.19312459835446</v>
      </c>
      <c r="V40" s="2" t="n">
        <f aca="false">U40-1.91907809237607</f>
        <v>0.274046505978392</v>
      </c>
      <c r="X40" s="2" t="n">
        <f aca="false">V40/0.375388133785523</f>
        <v>0.730035079198767</v>
      </c>
      <c r="AA40" s="2" t="n">
        <f aca="false">C40-$Z$2</f>
        <v>27.4814814814815</v>
      </c>
      <c r="AB40" s="2" t="n">
        <f aca="false">AA40/$Y$2</f>
        <v>1.04022460245234</v>
      </c>
      <c r="AE40" s="2" t="n">
        <f aca="false">E40-$AD$2</f>
        <v>-1.71831537494105</v>
      </c>
      <c r="AF40" s="2" t="n">
        <f aca="false">AE40/$AC$2</f>
        <v>-1.04209270561651</v>
      </c>
    </row>
    <row r="41" customFormat="false" ht="12.8" hidden="false" customHeight="false" outlineLevel="0" collapsed="false">
      <c r="A41" s="29" t="n">
        <v>16.3</v>
      </c>
      <c r="B41" s="29" t="n">
        <v>990</v>
      </c>
      <c r="C41" s="29" t="n">
        <v>105</v>
      </c>
      <c r="D41" s="29" t="n">
        <f aca="false">C41-C42</f>
        <v>-2</v>
      </c>
      <c r="E41" s="29" t="n">
        <f aca="false">1000/C41</f>
        <v>9.52380952380952</v>
      </c>
      <c r="F41" s="36" t="s">
        <v>33</v>
      </c>
      <c r="G41" s="29" t="n">
        <f aca="false">ABS(B41-B42)</f>
        <v>10</v>
      </c>
      <c r="H41" s="29" t="n">
        <f aca="false">E41-E42</f>
        <v>0.178015131286159</v>
      </c>
      <c r="I41" s="29"/>
      <c r="J41" s="29" t="n">
        <f aca="false">8.16992827816686-E41</f>
        <v>-1.35388124564266</v>
      </c>
      <c r="K41" s="29" t="n">
        <f aca="false">E41-10.8695652173913</f>
        <v>-1.34575569358178</v>
      </c>
      <c r="L41" s="29"/>
      <c r="M41" s="29"/>
      <c r="N41" s="29" t="n">
        <f aca="false">E41-5.10204081632653</f>
        <v>4.42176870748299</v>
      </c>
      <c r="O41" s="29"/>
      <c r="P41" s="29" t="n">
        <f aca="false">N41/7.09308113489298</f>
        <v>0.623391812865497</v>
      </c>
      <c r="Q41" s="29" t="n">
        <f aca="false">LOG(1+E41)</f>
        <v>1.02217297895119</v>
      </c>
      <c r="R41" s="29" t="n">
        <f aca="false">Q41-0.785475108295916</f>
        <v>0.236697870655275</v>
      </c>
      <c r="S41" s="29"/>
      <c r="T41" s="29" t="n">
        <f aca="false">R41/0.334938300090918</f>
        <v>0.706690965443559</v>
      </c>
      <c r="U41" s="29" t="n">
        <f aca="false">LOG(1+C41)</f>
        <v>2.02530586526477</v>
      </c>
      <c r="V41" s="2" t="n">
        <f aca="false">U41-1.91907809237607</f>
        <v>0.1062277728887</v>
      </c>
      <c r="X41" s="2" t="n">
        <f aca="false">V41/0.375388133785523</f>
        <v>0.282981168897025</v>
      </c>
      <c r="AA41" s="2" t="n">
        <f aca="false">C41-$Z$2</f>
        <v>-22.5185185185185</v>
      </c>
      <c r="AB41" s="2" t="n">
        <f aca="false">AA41/$Y$2</f>
        <v>-0.852367329233186</v>
      </c>
      <c r="AE41" s="2" t="n">
        <f aca="false">E41-$AD$2</f>
        <v>1.35388124564266</v>
      </c>
      <c r="AF41" s="2" t="n">
        <f aca="false">AE41/$AC$2</f>
        <v>0.821077312657818</v>
      </c>
    </row>
    <row r="42" customFormat="false" ht="12.8" hidden="false" customHeight="false" outlineLevel="0" collapsed="false">
      <c r="A42" s="29" t="n">
        <v>16.4</v>
      </c>
      <c r="B42" s="29" t="n">
        <v>1000</v>
      </c>
      <c r="C42" s="29" t="n">
        <v>107</v>
      </c>
      <c r="D42" s="29" t="n">
        <f aca="false">C42-C43</f>
        <v>-2</v>
      </c>
      <c r="E42" s="29" t="n">
        <f aca="false">1000/C42</f>
        <v>9.34579439252336</v>
      </c>
      <c r="F42" s="21" t="s">
        <v>34</v>
      </c>
      <c r="G42" s="29" t="n">
        <f aca="false">ABS(B42-B43)</f>
        <v>20</v>
      </c>
      <c r="H42" s="29" t="n">
        <f aca="false">E42-E43</f>
        <v>0.17148246591786</v>
      </c>
      <c r="I42" s="29"/>
      <c r="J42" s="29" t="n">
        <f aca="false">8.16992827816686-E42</f>
        <v>-1.1758661143565</v>
      </c>
      <c r="K42" s="29" t="n">
        <f aca="false">E42-10.8695652173913</f>
        <v>-1.52377082486793</v>
      </c>
      <c r="L42" s="29"/>
      <c r="M42" s="29"/>
      <c r="N42" s="29" t="n">
        <f aca="false">E42-5.10204081632653</f>
        <v>4.24375357619684</v>
      </c>
      <c r="O42" s="29"/>
      <c r="P42" s="29" t="n">
        <f aca="false">N42/7.09308113489298</f>
        <v>0.598294802426628</v>
      </c>
      <c r="Q42" s="29" t="n">
        <f aca="false">LOG(1+E42)</f>
        <v>1.01476384319351</v>
      </c>
      <c r="R42" s="29" t="n">
        <f aca="false">Q42-0.785475108295916</f>
        <v>0.229288734897597</v>
      </c>
      <c r="S42" s="29"/>
      <c r="T42" s="29" t="n">
        <f aca="false">R42/0.334938300090918</f>
        <v>0.684570068085248</v>
      </c>
      <c r="U42" s="29" t="n">
        <f aca="false">LOG(1+C42)</f>
        <v>2.03342375548695</v>
      </c>
      <c r="V42" s="2" t="n">
        <f aca="false">U42-1.91907809237607</f>
        <v>0.114345663110879</v>
      </c>
      <c r="X42" s="2" t="n">
        <f aca="false">V42/0.375388133785523</f>
        <v>0.30460649343863</v>
      </c>
      <c r="AA42" s="2" t="n">
        <f aca="false">C42-$Z$2</f>
        <v>-20.5185185185185</v>
      </c>
      <c r="AB42" s="2" t="n">
        <f aca="false">AA42/$Y$2</f>
        <v>-0.776663651965765</v>
      </c>
      <c r="AE42" s="2" t="n">
        <f aca="false">E42-$AD$2</f>
        <v>1.1758661143565</v>
      </c>
      <c r="AF42" s="2" t="n">
        <f aca="false">AE42/$AC$2</f>
        <v>0.713117928421361</v>
      </c>
    </row>
    <row r="43" customFormat="false" ht="12.8" hidden="false" customHeight="false" outlineLevel="0" collapsed="false">
      <c r="A43" s="29" t="n">
        <v>17</v>
      </c>
      <c r="B43" s="29" t="n">
        <v>1020</v>
      </c>
      <c r="C43" s="29" t="n">
        <v>109</v>
      </c>
      <c r="D43" s="29" t="n">
        <f aca="false">C43-C44</f>
        <v>-8</v>
      </c>
      <c r="E43" s="29" t="n">
        <f aca="false">1000/C43</f>
        <v>9.1743119266055</v>
      </c>
      <c r="F43" s="21" t="s">
        <v>34</v>
      </c>
      <c r="G43" s="29" t="n">
        <f aca="false">ABS(B43-B44)</f>
        <v>30</v>
      </c>
      <c r="H43" s="29" t="n">
        <f aca="false">E43-E44</f>
        <v>0.627303379596958</v>
      </c>
      <c r="I43" s="29"/>
      <c r="J43" s="29" t="n">
        <f aca="false">8.16992827816686-E43</f>
        <v>-1.00438364843864</v>
      </c>
      <c r="K43" s="29" t="n">
        <f aca="false">E43-10.8695652173913</f>
        <v>-1.69525329078579</v>
      </c>
      <c r="L43" s="29"/>
      <c r="M43" s="29"/>
      <c r="N43" s="29" t="n">
        <f aca="false">E43-5.10204081632653</f>
        <v>4.07227111027898</v>
      </c>
      <c r="O43" s="29"/>
      <c r="P43" s="29" t="n">
        <f aca="false">N43/7.09308113489298</f>
        <v>0.574118783196524</v>
      </c>
      <c r="Q43" s="29" t="n">
        <f aca="false">LOG(1+E43)</f>
        <v>1.00750504820854</v>
      </c>
      <c r="R43" s="29" t="n">
        <f aca="false">Q43-0.785475108295916</f>
        <v>0.22202993991262</v>
      </c>
      <c r="S43" s="29"/>
      <c r="T43" s="29" t="n">
        <f aca="false">R43/0.334938300090918</f>
        <v>0.662898031823625</v>
      </c>
      <c r="U43" s="29" t="n">
        <f aca="false">LOG(1+C43)</f>
        <v>2.04139268515822</v>
      </c>
      <c r="V43" s="2" t="n">
        <f aca="false">U43-1.91907809237607</f>
        <v>0.122314592782155</v>
      </c>
      <c r="X43" s="2" t="n">
        <f aca="false">V43/0.375388133785523</f>
        <v>0.325835000559818</v>
      </c>
      <c r="AA43" s="2" t="n">
        <f aca="false">C43-$Z$2</f>
        <v>-18.5185185185185</v>
      </c>
      <c r="AB43" s="2" t="n">
        <f aca="false">AA43/$Y$2</f>
        <v>-0.700959974698344</v>
      </c>
      <c r="AE43" s="2" t="n">
        <f aca="false">E43-$AD$2</f>
        <v>1.00438364843864</v>
      </c>
      <c r="AF43" s="2" t="n">
        <f aca="false">AE43/$AC$2</f>
        <v>0.609120356450463</v>
      </c>
    </row>
    <row r="44" customFormat="false" ht="12.8" hidden="false" customHeight="false" outlineLevel="0" collapsed="false">
      <c r="A44" s="29" t="n">
        <v>17.3</v>
      </c>
      <c r="B44" s="29" t="n">
        <v>1050</v>
      </c>
      <c r="C44" s="29" t="n">
        <v>117</v>
      </c>
      <c r="D44" s="29" t="n">
        <f aca="false">C44-C45</f>
        <v>-2</v>
      </c>
      <c r="E44" s="29" t="n">
        <f aca="false">1000/C44</f>
        <v>8.54700854700855</v>
      </c>
      <c r="F44" s="21" t="s">
        <v>34</v>
      </c>
      <c r="G44" s="29" t="n">
        <f aca="false">ABS(B44-B45)</f>
        <v>10</v>
      </c>
      <c r="H44" s="29" t="n">
        <f aca="false">E44-E45</f>
        <v>0.143647202470731</v>
      </c>
      <c r="I44" s="29"/>
      <c r="J44" s="29" t="n">
        <f aca="false">8.16992827816686-E44</f>
        <v>-0.377080268841686</v>
      </c>
      <c r="K44" s="29" t="n">
        <f aca="false">E44-10.8695652173913</f>
        <v>-2.32255667038275</v>
      </c>
      <c r="L44" s="29"/>
      <c r="M44" s="29"/>
      <c r="N44" s="29" t="n">
        <f aca="false">E44-5.10204081632653</f>
        <v>3.44496773068202</v>
      </c>
      <c r="O44" s="29"/>
      <c r="P44" s="29" t="n">
        <f aca="false">N44/7.09308113489298</f>
        <v>0.485680011995802</v>
      </c>
      <c r="Q44" s="29" t="n">
        <f aca="false">LOG(1+E44)</f>
        <v>0.979867311369447</v>
      </c>
      <c r="R44" s="29" t="n">
        <f aca="false">Q44-0.785475108295916</f>
        <v>0.194392203073531</v>
      </c>
      <c r="S44" s="29"/>
      <c r="T44" s="29" t="n">
        <f aca="false">R44/0.334938300090918</f>
        <v>0.580382127158238</v>
      </c>
      <c r="U44" s="29" t="n">
        <f aca="false">LOG(1+C44)</f>
        <v>2.07188200730613</v>
      </c>
      <c r="V44" s="2" t="n">
        <f aca="false">U44-1.91907809237607</f>
        <v>0.152803914930056</v>
      </c>
      <c r="X44" s="2" t="n">
        <f aca="false">V44/0.375388133785523</f>
        <v>0.407055794196626</v>
      </c>
      <c r="AA44" s="2" t="n">
        <f aca="false">C44-$Z$2</f>
        <v>-10.5185185185185</v>
      </c>
      <c r="AB44" s="2" t="n">
        <f aca="false">AA44/$Y$2</f>
        <v>-0.398145265628659</v>
      </c>
      <c r="AE44" s="2" t="n">
        <f aca="false">E44-$AD$2</f>
        <v>0.377080268841693</v>
      </c>
      <c r="AF44" s="2" t="n">
        <f aca="false">AE44/$AC$2</f>
        <v>0.228684794027011</v>
      </c>
    </row>
    <row r="45" customFormat="false" ht="12.8" hidden="false" customHeight="false" outlineLevel="0" collapsed="false">
      <c r="A45" s="29" t="n">
        <v>17.4</v>
      </c>
      <c r="B45" s="29" t="n">
        <v>1060</v>
      </c>
      <c r="C45" s="29" t="n">
        <v>119</v>
      </c>
      <c r="D45" s="29" t="n">
        <f aca="false">C45-C46</f>
        <v>-3</v>
      </c>
      <c r="E45" s="29" t="n">
        <f aca="false">1000/C45</f>
        <v>8.40336134453782</v>
      </c>
      <c r="F45" s="21" t="s">
        <v>34</v>
      </c>
      <c r="G45" s="29" t="n">
        <f aca="false">ABS(B45-B46)</f>
        <v>6</v>
      </c>
      <c r="H45" s="29" t="n">
        <f aca="false">E45-E46</f>
        <v>0.206640033062406</v>
      </c>
      <c r="I45" s="29"/>
      <c r="J45" s="29" t="n">
        <f aca="false">8.16992827816686-E45</f>
        <v>-0.233433066370955</v>
      </c>
      <c r="K45" s="29" t="n">
        <f aca="false">E45-10.8695652173913</f>
        <v>-2.46620387285348</v>
      </c>
      <c r="L45" s="29"/>
      <c r="M45" s="29"/>
      <c r="N45" s="29" t="n">
        <f aca="false">E45-5.10204081632653</f>
        <v>3.30132052821129</v>
      </c>
      <c r="O45" s="29"/>
      <c r="P45" s="29" t="n">
        <f aca="false">N45/7.09308113489298</f>
        <v>0.465428276573788</v>
      </c>
      <c r="Q45" s="29" t="n">
        <f aca="false">LOG(1+E45)</f>
        <v>0.973283125135819</v>
      </c>
      <c r="R45" s="29" t="n">
        <f aca="false">Q45-0.785475108295916</f>
        <v>0.187808016839903</v>
      </c>
      <c r="S45" s="29"/>
      <c r="T45" s="29" t="n">
        <f aca="false">R45/0.334938300090918</f>
        <v>0.560724219323151</v>
      </c>
      <c r="U45" s="29" t="n">
        <f aca="false">LOG(1+C45)</f>
        <v>2.07918124604762</v>
      </c>
      <c r="V45" s="2" t="n">
        <f aca="false">U45-1.91907809237607</f>
        <v>0.160103153671555</v>
      </c>
      <c r="X45" s="2" t="n">
        <f aca="false">V45/0.375388133785523</f>
        <v>0.426500305316068</v>
      </c>
      <c r="AA45" s="2" t="n">
        <f aca="false">C45-$Z$2</f>
        <v>-8.51851851851852</v>
      </c>
      <c r="AB45" s="2" t="n">
        <f aca="false">AA45/$Y$2</f>
        <v>-0.322441588361238</v>
      </c>
      <c r="AE45" s="2" t="n">
        <f aca="false">E45-$AD$2</f>
        <v>0.233433066370964</v>
      </c>
      <c r="AF45" s="2" t="n">
        <f aca="false">AE45/$AC$2</f>
        <v>0.14156824716954</v>
      </c>
    </row>
    <row r="46" customFormat="false" ht="12.8" hidden="false" customHeight="false" outlineLevel="0" collapsed="false">
      <c r="A46" s="29" t="n">
        <v>17.46</v>
      </c>
      <c r="B46" s="29" t="n">
        <v>1066</v>
      </c>
      <c r="C46" s="29" t="n">
        <v>122</v>
      </c>
      <c r="D46" s="29" t="n">
        <f aca="false">C46-C47</f>
        <v>-1</v>
      </c>
      <c r="E46" s="29" t="n">
        <f aca="false">1000/C46</f>
        <v>8.19672131147541</v>
      </c>
      <c r="F46" s="21" t="s">
        <v>35</v>
      </c>
      <c r="G46" s="29" t="n">
        <f aca="false">ABS(B46-B47)</f>
        <v>14</v>
      </c>
      <c r="H46" s="29" t="n">
        <f aca="false">E46-E47</f>
        <v>0.0666400106624003</v>
      </c>
      <c r="I46" s="29"/>
      <c r="J46" s="29" t="n">
        <f aca="false">8.16992827816686-E46</f>
        <v>-0.0267930333085484</v>
      </c>
      <c r="K46" s="29" t="n">
        <f aca="false">E46-10.8695652173913</f>
        <v>-2.67284390591589</v>
      </c>
      <c r="L46" s="29"/>
      <c r="M46" s="29"/>
      <c r="N46" s="29" t="n">
        <f aca="false">E46-5.10204081632653</f>
        <v>3.09468049514888</v>
      </c>
      <c r="O46" s="29"/>
      <c r="P46" s="29" t="n">
        <f aca="false">N46/7.09308113489298</f>
        <v>0.436295657175726</v>
      </c>
      <c r="Q46" s="29" t="n">
        <f aca="false">LOG(1+E46)</f>
        <v>0.963633026245394</v>
      </c>
      <c r="R46" s="29" t="n">
        <f aca="false">Q46-0.785475108295916</f>
        <v>0.178157917949478</v>
      </c>
      <c r="S46" s="29"/>
      <c r="T46" s="29" t="n">
        <f aca="false">R46/0.334938300090918</f>
        <v>0.53191264749692</v>
      </c>
      <c r="U46" s="29" t="n">
        <f aca="false">LOG(1+C46)</f>
        <v>2.0899051114394</v>
      </c>
      <c r="V46" s="2" t="n">
        <f aca="false">U46-1.91907809237607</f>
        <v>0.170827019063328</v>
      </c>
      <c r="X46" s="2" t="n">
        <f aca="false">V46/0.375388133785523</f>
        <v>0.455067711759182</v>
      </c>
      <c r="AA46" s="2" t="n">
        <f aca="false">C46-$Z$2</f>
        <v>-5.51851851851852</v>
      </c>
      <c r="AB46" s="2" t="n">
        <f aca="false">AA46/$Y$2</f>
        <v>-0.208886072460106</v>
      </c>
      <c r="AE46" s="2" t="n">
        <f aca="false">E46-$AD$2</f>
        <v>0.026793033308552</v>
      </c>
      <c r="AF46" s="2" t="n">
        <f aca="false">AE46/$AC$2</f>
        <v>0.0162489523048934</v>
      </c>
    </row>
    <row r="47" customFormat="false" ht="12.8" hidden="false" customHeight="false" outlineLevel="0" collapsed="false">
      <c r="A47" s="29" t="n">
        <v>18</v>
      </c>
      <c r="B47" s="29" t="n">
        <v>1080</v>
      </c>
      <c r="C47" s="29" t="n">
        <v>123</v>
      </c>
      <c r="D47" s="29" t="n">
        <f aca="false">C47-C48</f>
        <v>-6</v>
      </c>
      <c r="E47" s="29" t="n">
        <f aca="false">1000/C47</f>
        <v>8.13008130081301</v>
      </c>
      <c r="F47" s="21" t="s">
        <v>35</v>
      </c>
      <c r="G47" s="29" t="n">
        <f aca="false">ABS(B47-B48)</f>
        <v>15</v>
      </c>
      <c r="H47" s="29" t="n">
        <f aca="false">E47-E48</f>
        <v>0.378143316316885</v>
      </c>
      <c r="I47" s="29"/>
      <c r="J47" s="29" t="n">
        <f aca="false">8.16992827816686-E47</f>
        <v>0.0398469773538519</v>
      </c>
      <c r="K47" s="29" t="n">
        <f aca="false">E47-10.8695652173913</f>
        <v>-2.73948391657829</v>
      </c>
      <c r="L47" s="29"/>
      <c r="M47" s="29"/>
      <c r="N47" s="29" t="n">
        <f aca="false">E47-5.10204081632653</f>
        <v>3.02804048448648</v>
      </c>
      <c r="O47" s="29"/>
      <c r="P47" s="29" t="n">
        <f aca="false">N47/7.09308113489298</f>
        <v>0.426900584795322</v>
      </c>
      <c r="Q47" s="29" t="n">
        <f aca="false">LOG(1+E47)</f>
        <v>0.96047464482206</v>
      </c>
      <c r="R47" s="29" t="n">
        <f aca="false">Q47-0.785475108295916</f>
        <v>0.174999536526144</v>
      </c>
      <c r="S47" s="29"/>
      <c r="T47" s="29" t="n">
        <f aca="false">R47/0.334938300090918</f>
        <v>0.522482906489466</v>
      </c>
      <c r="U47" s="29" t="n">
        <f aca="false">LOG(1+C47)</f>
        <v>2.09342168516224</v>
      </c>
      <c r="V47" s="2" t="n">
        <f aca="false">U47-1.91907809237607</f>
        <v>0.174343592786165</v>
      </c>
      <c r="X47" s="2" t="n">
        <f aca="false">V47/0.375388133785523</f>
        <v>0.464435545759089</v>
      </c>
      <c r="AA47" s="2" t="n">
        <f aca="false">C47-$Z$2</f>
        <v>-4.51851851851852</v>
      </c>
      <c r="AB47" s="2" t="n">
        <f aca="false">AA47/$Y$2</f>
        <v>-0.171034233826396</v>
      </c>
      <c r="AE47" s="2" t="n">
        <f aca="false">E47-$AD$2</f>
        <v>-0.0398469773538466</v>
      </c>
      <c r="AF47" s="2" t="n">
        <f aca="false">AE47/$AC$2</f>
        <v>-0.0241656712422388</v>
      </c>
    </row>
    <row r="48" customFormat="false" ht="12.8" hidden="false" customHeight="false" outlineLevel="0" collapsed="false">
      <c r="A48" s="29" t="n">
        <v>18.15</v>
      </c>
      <c r="B48" s="29" t="n">
        <v>1095</v>
      </c>
      <c r="C48" s="29" t="n">
        <v>129</v>
      </c>
      <c r="D48" s="29" t="n">
        <f aca="false">C48-C49</f>
        <v>7</v>
      </c>
      <c r="E48" s="29" t="n">
        <f aca="false">1000/C48</f>
        <v>7.75193798449612</v>
      </c>
      <c r="F48" s="21" t="s">
        <v>36</v>
      </c>
      <c r="G48" s="29" t="n">
        <f aca="false">ABS(B48-B49)</f>
        <v>15</v>
      </c>
      <c r="H48" s="29" t="n">
        <f aca="false">E48-E49</f>
        <v>-0.444783326979286</v>
      </c>
      <c r="I48" s="29"/>
      <c r="J48" s="29" t="n">
        <f aca="false">8.16992827816686-E48</f>
        <v>0.417990293670737</v>
      </c>
      <c r="K48" s="29" t="n">
        <f aca="false">E48-10.8695652173913</f>
        <v>-3.11762723289518</v>
      </c>
      <c r="L48" s="29"/>
      <c r="M48" s="29"/>
      <c r="N48" s="29" t="n">
        <f aca="false">E48-5.10204081632653</f>
        <v>2.64989716816959</v>
      </c>
      <c r="O48" s="29"/>
      <c r="P48" s="29" t="n">
        <f aca="false">N48/7.09308113489298</f>
        <v>0.37358901128791</v>
      </c>
      <c r="Q48" s="29" t="n">
        <f aca="false">LOG(1+E48)</f>
        <v>0.942104231625719</v>
      </c>
      <c r="R48" s="29" t="n">
        <f aca="false">Q48-0.785475108295916</f>
        <v>0.156629123329803</v>
      </c>
      <c r="S48" s="29"/>
      <c r="T48" s="29" t="n">
        <f aca="false">R48/0.334938300090918</f>
        <v>0.46763575048684</v>
      </c>
      <c r="U48" s="29" t="n">
        <f aca="false">LOG(1+C48)</f>
        <v>2.11394335230684</v>
      </c>
      <c r="V48" s="2" t="n">
        <f aca="false">U48-1.91907809237607</f>
        <v>0.194865259930767</v>
      </c>
      <c r="X48" s="2" t="n">
        <f aca="false">V48/0.375388133785523</f>
        <v>0.519103408958852</v>
      </c>
      <c r="AA48" s="2" t="n">
        <f aca="false">C48-$Z$2</f>
        <v>1.48148148148148</v>
      </c>
      <c r="AB48" s="2" t="n">
        <f aca="false">AA48/$Y$2</f>
        <v>0.0560767979758675</v>
      </c>
      <c r="AE48" s="2" t="n">
        <f aca="false">E48-$AD$2</f>
        <v>-0.417990293670737</v>
      </c>
      <c r="AF48" s="2" t="n">
        <f aca="false">AE48/$AC$2</f>
        <v>-0.253495162998073</v>
      </c>
    </row>
    <row r="49" customFormat="false" ht="12.8" hidden="false" customHeight="false" outlineLevel="0" collapsed="false">
      <c r="A49" s="29" t="n">
        <v>18.3</v>
      </c>
      <c r="B49" s="29" t="n">
        <v>1110</v>
      </c>
      <c r="C49" s="29" t="n">
        <v>122</v>
      </c>
      <c r="D49" s="29" t="n">
        <f aca="false">C49-C50</f>
        <v>-13</v>
      </c>
      <c r="E49" s="29" t="n">
        <f aca="false">1000/C49</f>
        <v>8.19672131147541</v>
      </c>
      <c r="F49" s="21" t="s">
        <v>35</v>
      </c>
      <c r="G49" s="29" t="n">
        <f aca="false">ABS(B49-B50)</f>
        <v>8</v>
      </c>
      <c r="H49" s="29" t="n">
        <f aca="false">E49-E50</f>
        <v>0.789313904068002</v>
      </c>
      <c r="I49" s="29"/>
      <c r="J49" s="29" t="n">
        <f aca="false">8.16992827816686-E49</f>
        <v>-0.0267930333085484</v>
      </c>
      <c r="K49" s="29" t="n">
        <f aca="false">E49-10.8695652173913</f>
        <v>-2.67284390591589</v>
      </c>
      <c r="L49" s="29"/>
      <c r="M49" s="29"/>
      <c r="N49" s="29" t="n">
        <f aca="false">E49-5.10204081632653</f>
        <v>3.09468049514888</v>
      </c>
      <c r="O49" s="29"/>
      <c r="P49" s="29" t="n">
        <f aca="false">N49/7.09308113489298</f>
        <v>0.436295657175726</v>
      </c>
      <c r="Q49" s="29" t="n">
        <f aca="false">LOG(1+E49)</f>
        <v>0.963633026245394</v>
      </c>
      <c r="R49" s="29" t="n">
        <f aca="false">Q49-0.785475108295916</f>
        <v>0.178157917949478</v>
      </c>
      <c r="S49" s="29"/>
      <c r="T49" s="29" t="n">
        <f aca="false">R49/0.334938300090918</f>
        <v>0.53191264749692</v>
      </c>
      <c r="U49" s="29" t="n">
        <f aca="false">LOG(1+C49)</f>
        <v>2.0899051114394</v>
      </c>
      <c r="V49" s="2" t="n">
        <f aca="false">U49-1.91907809237607</f>
        <v>0.170827019063328</v>
      </c>
      <c r="X49" s="2" t="n">
        <f aca="false">V49/0.375388133785523</f>
        <v>0.455067711759182</v>
      </c>
      <c r="AA49" s="2" t="n">
        <f aca="false">C49-$Z$2</f>
        <v>-5.51851851851852</v>
      </c>
      <c r="AB49" s="2" t="n">
        <f aca="false">AA49/$Y$2</f>
        <v>-0.208886072460106</v>
      </c>
      <c r="AE49" s="2" t="n">
        <f aca="false">E49-$AD$2</f>
        <v>0.026793033308552</v>
      </c>
      <c r="AF49" s="2" t="n">
        <f aca="false">AE49/$AC$2</f>
        <v>0.0162489523048934</v>
      </c>
    </row>
    <row r="50" customFormat="false" ht="12.8" hidden="false" customHeight="false" outlineLevel="0" collapsed="false">
      <c r="A50" s="29" t="n">
        <v>18.38</v>
      </c>
      <c r="B50" s="29" t="n">
        <v>1118</v>
      </c>
      <c r="C50" s="29" t="n">
        <v>135</v>
      </c>
      <c r="D50" s="29" t="n">
        <f aca="false">C50-C51</f>
        <v>-6</v>
      </c>
      <c r="E50" s="29" t="n">
        <f aca="false">1000/C50</f>
        <v>7.40740740740741</v>
      </c>
      <c r="F50" s="21" t="s">
        <v>36</v>
      </c>
      <c r="G50" s="29" t="n">
        <f aca="false">ABS(B50-B51)</f>
        <v>22</v>
      </c>
      <c r="H50" s="29" t="n">
        <f aca="false">E50-E51</f>
        <v>0.315208825847124</v>
      </c>
      <c r="I50" s="29"/>
      <c r="J50" s="29" t="n">
        <f aca="false">8.16992827816686-E50</f>
        <v>0.762520870759453</v>
      </c>
      <c r="K50" s="29" t="n">
        <f aca="false">E50-10.8695652173913</f>
        <v>-3.46215780998389</v>
      </c>
      <c r="L50" s="29"/>
      <c r="M50" s="29"/>
      <c r="N50" s="29" t="n">
        <f aca="false">E50-5.10204081632653</f>
        <v>2.30536659108088</v>
      </c>
      <c r="O50" s="29"/>
      <c r="P50" s="29" t="n">
        <f aca="false">N50/7.09308113489298</f>
        <v>0.32501624431449</v>
      </c>
      <c r="Q50" s="29" t="n">
        <f aca="false">LOG(1+E50)</f>
        <v>0.924662093034135</v>
      </c>
      <c r="R50" s="29" t="n">
        <f aca="false">Q50-0.785475108295916</f>
        <v>0.139186984738219</v>
      </c>
      <c r="S50" s="29"/>
      <c r="T50" s="29" t="n">
        <f aca="false">R50/0.334938300090918</f>
        <v>0.415560073901484</v>
      </c>
      <c r="U50" s="29" t="n">
        <f aca="false">LOG(1+C50)</f>
        <v>2.13353890837022</v>
      </c>
      <c r="V50" s="2" t="n">
        <f aca="false">U50-1.91907809237607</f>
        <v>0.214460815994147</v>
      </c>
      <c r="X50" s="2" t="n">
        <f aca="false">V50/0.375388133785523</f>
        <v>0.571304196090223</v>
      </c>
      <c r="AA50" s="2" t="n">
        <f aca="false">C50-$Z$2</f>
        <v>7.48148148148148</v>
      </c>
      <c r="AB50" s="2" t="n">
        <f aca="false">AA50/$Y$2</f>
        <v>0.283187829778131</v>
      </c>
      <c r="AE50" s="2" t="n">
        <f aca="false">E50-$AD$2</f>
        <v>-0.762520870759447</v>
      </c>
      <c r="AF50" s="2" t="n">
        <f aca="false">AE50/$AC$2</f>
        <v>-0.46243981104227</v>
      </c>
    </row>
    <row r="51" customFormat="false" ht="12.8" hidden="false" customHeight="false" outlineLevel="0" collapsed="false">
      <c r="A51" s="29" t="n">
        <v>19</v>
      </c>
      <c r="B51" s="29" t="n">
        <v>1140</v>
      </c>
      <c r="C51" s="29" t="n">
        <v>141</v>
      </c>
      <c r="D51" s="29" t="n">
        <f aca="false">C51-C52</f>
        <v>8</v>
      </c>
      <c r="E51" s="29" t="n">
        <f aca="false">1000/C51</f>
        <v>7.09219858156028</v>
      </c>
      <c r="F51" s="21" t="s">
        <v>37</v>
      </c>
      <c r="G51" s="29" t="n">
        <f aca="false">ABS(B51-B52)</f>
        <v>30</v>
      </c>
      <c r="H51" s="29" t="n">
        <f aca="false">E51-E52</f>
        <v>-0.42659841092092</v>
      </c>
      <c r="I51" s="29"/>
      <c r="J51" s="29" t="n">
        <f aca="false">8.16992827816686-E51</f>
        <v>1.07772969660658</v>
      </c>
      <c r="K51" s="29" t="n">
        <f aca="false">E51-10.8695652173913</f>
        <v>-3.77736663583102</v>
      </c>
      <c r="L51" s="29"/>
      <c r="M51" s="29"/>
      <c r="N51" s="29" t="n">
        <f aca="false">E51-5.10204081632653</f>
        <v>1.99015776523375</v>
      </c>
      <c r="O51" s="29"/>
      <c r="P51" s="29" t="n">
        <f aca="false">N51/7.09308113489298</f>
        <v>0.280577329849446</v>
      </c>
      <c r="Q51" s="29" t="n">
        <f aca="false">LOG(1+E51)</f>
        <v>0.908066531762835</v>
      </c>
      <c r="R51" s="29" t="n">
        <f aca="false">Q51-0.785475108295916</f>
        <v>0.122591423466919</v>
      </c>
      <c r="S51" s="29"/>
      <c r="T51" s="29" t="n">
        <f aca="false">R51/0.334938300090918</f>
        <v>0.366011959318004</v>
      </c>
      <c r="U51" s="29" t="n">
        <f aca="false">LOG(1+C51)</f>
        <v>2.15228834438306</v>
      </c>
      <c r="V51" s="2" t="n">
        <f aca="false">U51-1.91907809237607</f>
        <v>0.233210252006986</v>
      </c>
      <c r="X51" s="2" t="n">
        <f aca="false">V51/0.375388133785523</f>
        <v>0.62125099601638</v>
      </c>
      <c r="AA51" s="2" t="n">
        <f aca="false">C51-$Z$2</f>
        <v>13.4814814814815</v>
      </c>
      <c r="AB51" s="2" t="n">
        <f aca="false">AA51/$Y$2</f>
        <v>0.510298861580394</v>
      </c>
      <c r="AE51" s="2" t="n">
        <f aca="false">E51-$AD$2</f>
        <v>-1.07772969660658</v>
      </c>
      <c r="AF51" s="2" t="n">
        <f aca="false">AE51/$AC$2</f>
        <v>-0.653601935848671</v>
      </c>
    </row>
    <row r="52" customFormat="false" ht="12.8" hidden="false" customHeight="false" outlineLevel="0" collapsed="false">
      <c r="A52" s="29" t="n">
        <v>19.3</v>
      </c>
      <c r="B52" s="29" t="n">
        <v>1170</v>
      </c>
      <c r="C52" s="29" t="n">
        <v>133</v>
      </c>
      <c r="D52" s="29" t="n">
        <f aca="false">C52-C53</f>
        <v>34</v>
      </c>
      <c r="E52" s="29" t="n">
        <f aca="false">1000/C52</f>
        <v>7.5187969924812</v>
      </c>
      <c r="F52" s="21" t="s">
        <v>37</v>
      </c>
      <c r="G52" s="29" t="n">
        <f aca="false">ABS(B52-B53)</f>
        <v>10</v>
      </c>
      <c r="H52" s="29" t="n">
        <f aca="false">E52-E53</f>
        <v>-2.5822131085289</v>
      </c>
      <c r="I52" s="29"/>
      <c r="J52" s="29" t="n">
        <f aca="false">8.16992827816686-E52</f>
        <v>0.651131285685658</v>
      </c>
      <c r="K52" s="29" t="n">
        <f aca="false">E52-10.8695652173913</f>
        <v>-3.3507682249101</v>
      </c>
      <c r="L52" s="29"/>
      <c r="M52" s="29"/>
      <c r="N52" s="29" t="n">
        <f aca="false">E52-5.10204081632653</f>
        <v>2.41675617615467</v>
      </c>
      <c r="O52" s="29"/>
      <c r="P52" s="29" t="n">
        <f aca="false">N52/7.09308113489298</f>
        <v>0.340720221606648</v>
      </c>
      <c r="Q52" s="29" t="n">
        <f aca="false">LOG(1+E52)</f>
        <v>0.930378268896311</v>
      </c>
      <c r="R52" s="29" t="n">
        <f aca="false">Q52-0.785475108295916</f>
        <v>0.144903160600395</v>
      </c>
      <c r="S52" s="29"/>
      <c r="T52" s="29" t="n">
        <f aca="false">R52/0.334938300090918</f>
        <v>0.432626428691677</v>
      </c>
      <c r="U52" s="29" t="n">
        <f aca="false">LOG(1+C52)</f>
        <v>2.12710479836481</v>
      </c>
      <c r="V52" s="2" t="n">
        <f aca="false">U52-1.91907809237607</f>
        <v>0.208026705988737</v>
      </c>
      <c r="X52" s="2" t="n">
        <f aca="false">V52/0.375388133785523</f>
        <v>0.554164309593208</v>
      </c>
      <c r="AA52" s="2" t="n">
        <f aca="false">C52-$Z$2</f>
        <v>5.48148148148148</v>
      </c>
      <c r="AB52" s="2" t="n">
        <f aca="false">AA52/$Y$2</f>
        <v>0.20748415251071</v>
      </c>
      <c r="AE52" s="2" t="n">
        <f aca="false">E52-$AD$2</f>
        <v>-0.651131285685657</v>
      </c>
      <c r="AF52" s="2" t="n">
        <f aca="false">AE52/$AC$2</f>
        <v>-0.394886278215953</v>
      </c>
    </row>
    <row r="53" customFormat="false" ht="12.8" hidden="false" customHeight="false" outlineLevel="0" collapsed="false">
      <c r="A53" s="29" t="n">
        <v>19.4</v>
      </c>
      <c r="B53" s="29" t="n">
        <v>1180</v>
      </c>
      <c r="C53" s="29" t="n">
        <v>99</v>
      </c>
      <c r="D53" s="29" t="n">
        <f aca="false">C53-C54</f>
        <v>-11</v>
      </c>
      <c r="E53" s="29" t="n">
        <f aca="false">1000/C53</f>
        <v>10.1010101010101</v>
      </c>
      <c r="F53" s="21" t="s">
        <v>32</v>
      </c>
      <c r="G53" s="29" t="n">
        <f aca="false">ABS(B53-B54)</f>
        <v>20</v>
      </c>
      <c r="H53" s="29" t="n">
        <f aca="false">E53-E54</f>
        <v>1.01010101010101</v>
      </c>
      <c r="I53" s="29"/>
      <c r="J53" s="29" t="n">
        <f aca="false">8.16992827816686-E53</f>
        <v>-1.93108182284324</v>
      </c>
      <c r="K53" s="29" t="n">
        <f aca="false">E53-10.8695652173913</f>
        <v>-0.768555116381199</v>
      </c>
      <c r="L53" s="29"/>
      <c r="M53" s="29"/>
      <c r="N53" s="29" t="n">
        <f aca="false">E53-5.10204081632653</f>
        <v>4.99896928468357</v>
      </c>
      <c r="O53" s="29"/>
      <c r="P53" s="29" t="n">
        <f aca="false">N53/7.09308113489298</f>
        <v>0.704766967924863</v>
      </c>
      <c r="Q53" s="29" t="n">
        <f aca="false">LOG(1+E53)</f>
        <v>1.04536249782594</v>
      </c>
      <c r="R53" s="29" t="n">
        <f aca="false">Q53-0.785475108295916</f>
        <v>0.259887389530025</v>
      </c>
      <c r="S53" s="29"/>
      <c r="T53" s="29" t="n">
        <f aca="false">R53/0.334938300090918</f>
        <v>0.775926161503414</v>
      </c>
      <c r="U53" s="29" t="n">
        <f aca="false">LOG(1+C53)</f>
        <v>2</v>
      </c>
      <c r="V53" s="2" t="n">
        <f aca="false">U53-1.91907809237607</f>
        <v>0.08092190762393</v>
      </c>
      <c r="X53" s="2" t="n">
        <f aca="false">V53/0.375388133785523</f>
        <v>0.215568635076154</v>
      </c>
      <c r="AA53" s="2" t="n">
        <f aca="false">C53-$Z$2</f>
        <v>-28.5185185185185</v>
      </c>
      <c r="AB53" s="2" t="n">
        <f aca="false">AA53/$Y$2</f>
        <v>-1.07947836103545</v>
      </c>
      <c r="AE53" s="2" t="n">
        <f aca="false">E53-$AD$2</f>
        <v>1.93108182284324</v>
      </c>
      <c r="AF53" s="2" t="n">
        <f aca="false">AE53/$AC$2</f>
        <v>1.1711274373033</v>
      </c>
    </row>
    <row r="54" customFormat="false" ht="12.8" hidden="false" customHeight="false" outlineLevel="0" collapsed="false">
      <c r="A54" s="28" t="n">
        <v>20</v>
      </c>
      <c r="B54" s="28" t="n">
        <v>1200</v>
      </c>
      <c r="C54" s="28" t="n">
        <v>110</v>
      </c>
      <c r="D54" s="29" t="n">
        <f aca="false">C54-C55</f>
        <v>-7</v>
      </c>
      <c r="E54" s="29" t="n">
        <f aca="false">1000/C54</f>
        <v>9.09090909090909</v>
      </c>
      <c r="F54" s="33" t="s">
        <v>34</v>
      </c>
      <c r="G54" s="28" t="n">
        <f aca="false">ABS(B54-B55)</f>
        <v>30</v>
      </c>
      <c r="H54" s="29" t="n">
        <f aca="false">E54-E55</f>
        <v>0.543900543900545</v>
      </c>
      <c r="I54" s="29"/>
      <c r="J54" s="29" t="n">
        <f aca="false">8.16992827816686-E54</f>
        <v>-0.920980812742231</v>
      </c>
      <c r="K54" s="29" t="n">
        <f aca="false">E54-10.8695652173913</f>
        <v>-1.77865612648221</v>
      </c>
      <c r="L54" s="29"/>
      <c r="M54" s="29"/>
      <c r="N54" s="29" t="n">
        <f aca="false">E54-5.10204081632653</f>
        <v>3.98886827458256</v>
      </c>
      <c r="O54" s="29"/>
      <c r="P54" s="29" t="n">
        <f aca="false">N54/7.09308113489298</f>
        <v>0.562360446570973</v>
      </c>
      <c r="Q54" s="29" t="n">
        <f aca="false">LOG(1+E54)</f>
        <v>1.00393029362843</v>
      </c>
      <c r="R54" s="29" t="n">
        <f aca="false">Q54-0.785475108295916</f>
        <v>0.218455185332516</v>
      </c>
      <c r="S54" s="29"/>
      <c r="T54" s="29" t="n">
        <f aca="false">R54/0.334938300090918</f>
        <v>0.652225156911638</v>
      </c>
      <c r="U54" s="29" t="n">
        <f aca="false">LOG(1+C54)</f>
        <v>2.04532297878666</v>
      </c>
      <c r="V54" s="2" t="n">
        <f aca="false">U54-1.91907809237607</f>
        <v>0.126244886410587</v>
      </c>
      <c r="X54" s="2" t="n">
        <f aca="false">V54/0.375388133785523</f>
        <v>0.336304946929188</v>
      </c>
      <c r="AA54" s="2" t="n">
        <f aca="false">C54-$Z$2</f>
        <v>-17.5185185185185</v>
      </c>
      <c r="AB54" s="2" t="n">
        <f aca="false">AA54/$Y$2</f>
        <v>-0.663108136064633</v>
      </c>
      <c r="AE54" s="2" t="n">
        <f aca="false">E54-$AD$2</f>
        <v>0.920980812742233</v>
      </c>
      <c r="AF54" s="2" t="n">
        <f aca="false">AE54/$AC$2</f>
        <v>0.55853971917371</v>
      </c>
    </row>
    <row r="55" customFormat="false" ht="12.8" hidden="false" customHeight="false" outlineLevel="0" collapsed="false">
      <c r="A55" s="29" t="n">
        <v>20.3</v>
      </c>
      <c r="B55" s="29" t="n">
        <v>1230</v>
      </c>
      <c r="C55" s="29" t="n">
        <v>117</v>
      </c>
      <c r="D55" s="29" t="n">
        <f aca="false">C55-C56</f>
        <v>2</v>
      </c>
      <c r="E55" s="29" t="n">
        <f aca="false">1000/C55</f>
        <v>8.54700854700855</v>
      </c>
      <c r="F55" s="21" t="s">
        <v>34</v>
      </c>
      <c r="G55" s="29" t="n">
        <f aca="false">ABS(B55-B56)</f>
        <v>30</v>
      </c>
      <c r="H55" s="29" t="n">
        <f aca="false">E55-E56</f>
        <v>-0.148643626904496</v>
      </c>
      <c r="I55" s="29"/>
      <c r="J55" s="29" t="n">
        <f aca="false">8.16992827816686-E55</f>
        <v>-0.377080268841686</v>
      </c>
      <c r="K55" s="29" t="n">
        <f aca="false">E55-10.8695652173913</f>
        <v>-2.32255667038275</v>
      </c>
      <c r="L55" s="29"/>
      <c r="M55" s="29"/>
      <c r="N55" s="29" t="n">
        <f aca="false">E55-5.10204081632653</f>
        <v>3.44496773068202</v>
      </c>
      <c r="O55" s="29"/>
      <c r="P55" s="29" t="n">
        <f aca="false">N55/7.09308113489298</f>
        <v>0.485680011995802</v>
      </c>
      <c r="Q55" s="29" t="n">
        <f aca="false">LOG(1+E55)</f>
        <v>0.979867311369447</v>
      </c>
      <c r="R55" s="29" t="n">
        <f aca="false">Q55-0.785475108295916</f>
        <v>0.194392203073531</v>
      </c>
      <c r="S55" s="29"/>
      <c r="T55" s="29" t="n">
        <f aca="false">R55/0.334938300090918</f>
        <v>0.580382127158238</v>
      </c>
      <c r="U55" s="29" t="n">
        <f aca="false">LOG(1+C55)</f>
        <v>2.07188200730613</v>
      </c>
      <c r="V55" s="2" t="n">
        <f aca="false">U55-1.91907809237607</f>
        <v>0.152803914930056</v>
      </c>
      <c r="X55" s="2" t="n">
        <f aca="false">V55/0.375388133785523</f>
        <v>0.407055794196626</v>
      </c>
      <c r="AA55" s="2" t="n">
        <f aca="false">C55-$Z$2</f>
        <v>-10.5185185185185</v>
      </c>
      <c r="AB55" s="2" t="n">
        <f aca="false">AA55/$Y$2</f>
        <v>-0.398145265628659</v>
      </c>
      <c r="AE55" s="2" t="n">
        <f aca="false">E55-$AD$2</f>
        <v>0.377080268841693</v>
      </c>
      <c r="AF55" s="2" t="n">
        <f aca="false">AE55/$AC$2</f>
        <v>0.228684794027011</v>
      </c>
    </row>
    <row r="56" customFormat="false" ht="12.8" hidden="false" customHeight="false" outlineLevel="0" collapsed="false">
      <c r="A56" s="29" t="n">
        <v>21</v>
      </c>
      <c r="B56" s="29" t="n">
        <v>1260</v>
      </c>
      <c r="C56" s="29" t="n">
        <v>115</v>
      </c>
      <c r="D56" s="29" t="n">
        <f aca="false">C56-C57</f>
        <v>22</v>
      </c>
      <c r="E56" s="29" t="n">
        <f aca="false">1000/C56</f>
        <v>8.69565217391304</v>
      </c>
      <c r="F56" s="40" t="s">
        <v>34</v>
      </c>
      <c r="G56" s="29" t="n">
        <f aca="false">ABS(B56-B57)</f>
        <v>60</v>
      </c>
      <c r="H56" s="29" t="n">
        <f aca="false">E56-E57</f>
        <v>-2.05703599812997</v>
      </c>
      <c r="I56" s="29"/>
      <c r="J56" s="29" t="n">
        <f aca="false">8.16992827816686-E56</f>
        <v>-0.525723895746182</v>
      </c>
      <c r="K56" s="29" t="n">
        <f aca="false">E56-10.8695652173913</f>
        <v>-2.17391304347826</v>
      </c>
      <c r="L56" s="29"/>
      <c r="M56" s="29"/>
      <c r="N56" s="29" t="n">
        <f aca="false">E56-5.10204081632653</f>
        <v>3.59361135758651</v>
      </c>
      <c r="O56" s="29"/>
      <c r="P56" s="29" t="n">
        <f aca="false">N56/7.09308113489298</f>
        <v>0.506636155606407</v>
      </c>
      <c r="Q56" s="29" t="n">
        <f aca="false">LOG(1+E56)</f>
        <v>0.986577027030568</v>
      </c>
      <c r="R56" s="29" t="n">
        <f aca="false">Q56-0.785475108295916</f>
        <v>0.201101918734652</v>
      </c>
      <c r="S56" s="29"/>
      <c r="T56" s="29" t="n">
        <f aca="false">R56/0.334938300090918</f>
        <v>0.600414818729489</v>
      </c>
      <c r="U56" s="29" t="n">
        <f aca="false">LOG(1+C56)</f>
        <v>2.06445798922692</v>
      </c>
      <c r="V56" s="2" t="n">
        <f aca="false">U56-1.91907809237607</f>
        <v>0.145379896850848</v>
      </c>
      <c r="X56" s="2" t="n">
        <f aca="false">V56/0.375388133785523</f>
        <v>0.387278882219305</v>
      </c>
      <c r="AA56" s="2" t="n">
        <f aca="false">C56-$Z$2</f>
        <v>-12.5185185185185</v>
      </c>
      <c r="AB56" s="2" t="n">
        <f aca="false">AA56/$Y$2</f>
        <v>-0.47384894289608</v>
      </c>
      <c r="AE56" s="2" t="n">
        <f aca="false">E56-$AD$2</f>
        <v>0.525723895746182</v>
      </c>
      <c r="AF56" s="2" t="n">
        <f aca="false">AE56/$AC$2</f>
        <v>0.318831481644738</v>
      </c>
    </row>
    <row r="57" customFormat="false" ht="12.8" hidden="false" customHeight="false" outlineLevel="0" collapsed="false">
      <c r="A57" s="29" t="n">
        <v>22</v>
      </c>
      <c r="B57" s="29" t="n">
        <v>1320</v>
      </c>
      <c r="C57" s="29" t="n">
        <v>93</v>
      </c>
      <c r="D57" s="29" t="n">
        <f aca="false">C57-C58</f>
        <v>-5</v>
      </c>
      <c r="E57" s="29" t="n">
        <f aca="false">1000/C57</f>
        <v>10.752688172043</v>
      </c>
      <c r="F57" s="41" t="s">
        <v>31</v>
      </c>
      <c r="G57" s="29" t="n">
        <f aca="false">ABS(B57-B58)</f>
        <v>30</v>
      </c>
      <c r="H57" s="29" t="n">
        <f aca="false">E57-E58</f>
        <v>0.548606539389949</v>
      </c>
      <c r="I57" s="29"/>
      <c r="J57" s="29" t="n">
        <f aca="false">8.16992827816686-E57</f>
        <v>-2.58275989387615</v>
      </c>
      <c r="K57" s="29" t="n">
        <f aca="false">E57-10.8695652173913</f>
        <v>-0.116877045348289</v>
      </c>
      <c r="L57" s="29"/>
      <c r="M57" s="29"/>
      <c r="N57" s="29" t="n">
        <f aca="false">E57-5.10204081632653</f>
        <v>5.65064735571648</v>
      </c>
      <c r="O57" s="29"/>
      <c r="P57" s="29" t="n">
        <f aca="false">N57/7.09308113489298</f>
        <v>0.796642142991889</v>
      </c>
      <c r="Q57" s="29" t="n">
        <f aca="false">LOG(1+E57)</f>
        <v>1.07013721339577</v>
      </c>
      <c r="R57" s="29" t="n">
        <f aca="false">Q57-0.785475108295916</f>
        <v>0.284662105099852</v>
      </c>
      <c r="S57" s="29"/>
      <c r="T57" s="29" t="n">
        <f aca="false">R57/0.334938300090918</f>
        <v>0.849894159678308</v>
      </c>
      <c r="U57" s="29" t="n">
        <f aca="false">LOG(1+C57)</f>
        <v>1.9731278535997</v>
      </c>
      <c r="V57" s="2" t="n">
        <f aca="false">U57-1.91907809237607</f>
        <v>0.0540497612236284</v>
      </c>
      <c r="X57" s="2" t="n">
        <f aca="false">V57/0.375388133785523</f>
        <v>0.143983670124505</v>
      </c>
      <c r="AA57" s="2" t="n">
        <f aca="false">C57-$Z$2</f>
        <v>-34.5185185185185</v>
      </c>
      <c r="AB57" s="2" t="n">
        <f aca="false">AA57/$Y$2</f>
        <v>-1.30658939283771</v>
      </c>
      <c r="AE57" s="2" t="n">
        <f aca="false">E57-$AD$2</f>
        <v>2.58275989387614</v>
      </c>
      <c r="AF57" s="2" t="n">
        <f aca="false">AE57/$AC$2</f>
        <v>1.56634531996755</v>
      </c>
    </row>
    <row r="58" customFormat="false" ht="12.8" hidden="false" customHeight="false" outlineLevel="0" collapsed="false">
      <c r="A58" s="29" t="n">
        <v>22.3</v>
      </c>
      <c r="B58" s="29" t="n">
        <v>1350</v>
      </c>
      <c r="C58" s="29" t="n">
        <v>98</v>
      </c>
      <c r="D58" s="29" t="n">
        <f aca="false">C58-C59</f>
        <v>-11</v>
      </c>
      <c r="E58" s="29" t="n">
        <f aca="false">1000/C58</f>
        <v>10.2040816326531</v>
      </c>
      <c r="F58" s="30" t="s">
        <v>31</v>
      </c>
      <c r="G58" s="29" t="n">
        <f aca="false">ABS(B58-B59)</f>
        <v>5</v>
      </c>
      <c r="H58" s="29" t="n">
        <f aca="false">E58-E59</f>
        <v>1.02976970604756</v>
      </c>
      <c r="I58" s="29"/>
      <c r="J58" s="29" t="n">
        <f aca="false">8.16992827816686-E58</f>
        <v>-2.0341533544862</v>
      </c>
      <c r="K58" s="29" t="n">
        <f aca="false">E58-10.8695652173913</f>
        <v>-0.665483584738238</v>
      </c>
      <c r="L58" s="29"/>
      <c r="M58" s="29"/>
      <c r="N58" s="29" t="n">
        <f aca="false">E58-5.10204081632653</f>
        <v>5.10204081632653</v>
      </c>
      <c r="O58" s="29"/>
      <c r="P58" s="29" t="n">
        <f aca="false">N58/7.09308113489298</f>
        <v>0.719298245614035</v>
      </c>
      <c r="Q58" s="29" t="n">
        <f aca="false">LOG(1+E58)</f>
        <v>1.04937626442158</v>
      </c>
      <c r="R58" s="29" t="n">
        <f aca="false">Q58-0.785475108295916</f>
        <v>0.263901156125662</v>
      </c>
      <c r="S58" s="29"/>
      <c r="T58" s="29" t="n">
        <f aca="false">R58/0.334938300090918</f>
        <v>0.787909761451667</v>
      </c>
      <c r="U58" s="29" t="n">
        <f aca="false">LOG(1+C58)</f>
        <v>1.99563519459755</v>
      </c>
      <c r="V58" s="2" t="n">
        <f aca="false">U58-1.91907809237607</f>
        <v>0.0765571022214797</v>
      </c>
      <c r="X58" s="2" t="n">
        <f aca="false">V58/0.375388133785523</f>
        <v>0.20394118868238</v>
      </c>
      <c r="AA58" s="2" t="n">
        <f aca="false">C58-$Z$2</f>
        <v>-29.5185185185185</v>
      </c>
      <c r="AB58" s="2" t="n">
        <f aca="false">AA58/$Y$2</f>
        <v>-1.11733019966916</v>
      </c>
      <c r="AE58" s="2" t="n">
        <f aca="false">E58-$AD$2</f>
        <v>2.03415335448624</v>
      </c>
      <c r="AF58" s="2" t="n">
        <f aca="false">AE58/$AC$2</f>
        <v>1.23363638813287</v>
      </c>
    </row>
    <row r="59" customFormat="false" ht="12.8" hidden="false" customHeight="false" outlineLevel="0" collapsed="false">
      <c r="A59" s="29" t="n">
        <v>22.35</v>
      </c>
      <c r="B59" s="29" t="n">
        <v>1355</v>
      </c>
      <c r="C59" s="29" t="n">
        <v>109</v>
      </c>
      <c r="D59" s="29" t="n">
        <f aca="false">C59-C60</f>
        <v>-7</v>
      </c>
      <c r="E59" s="29" t="n">
        <f aca="false">1000/C59</f>
        <v>9.1743119266055</v>
      </c>
      <c r="F59" s="21" t="s">
        <v>33</v>
      </c>
      <c r="G59" s="29" t="n">
        <f aca="false">ABS(B59-B60)</f>
        <v>25</v>
      </c>
      <c r="H59" s="29" t="n">
        <f aca="false">E59-E60</f>
        <v>0.55362227143309</v>
      </c>
      <c r="I59" s="29"/>
      <c r="J59" s="29" t="n">
        <f aca="false">8.16992827816686-E59</f>
        <v>-1.00438364843864</v>
      </c>
      <c r="K59" s="29" t="n">
        <f aca="false">E59-10.8695652173913</f>
        <v>-1.69525329078579</v>
      </c>
      <c r="L59" s="29"/>
      <c r="M59" s="29"/>
      <c r="N59" s="29" t="n">
        <f aca="false">E59-5.10204081632653</f>
        <v>4.07227111027898</v>
      </c>
      <c r="O59" s="29"/>
      <c r="P59" s="29" t="n">
        <f aca="false">N59/7.09308113489298</f>
        <v>0.574118783196524</v>
      </c>
      <c r="Q59" s="29" t="n">
        <f aca="false">LOG(1+E59)</f>
        <v>1.00750504820854</v>
      </c>
      <c r="R59" s="29" t="n">
        <f aca="false">Q59-0.785475108295916</f>
        <v>0.22202993991262</v>
      </c>
      <c r="S59" s="29"/>
      <c r="T59" s="29" t="n">
        <f aca="false">R59/0.334938300090918</f>
        <v>0.662898031823625</v>
      </c>
      <c r="U59" s="29" t="n">
        <f aca="false">LOG(1+C59)</f>
        <v>2.04139268515822</v>
      </c>
      <c r="V59" s="2" t="n">
        <f aca="false">U59-1.91907809237607</f>
        <v>0.122314592782155</v>
      </c>
      <c r="X59" s="2" t="n">
        <f aca="false">V59/0.375388133785523</f>
        <v>0.325835000559818</v>
      </c>
      <c r="AA59" s="2" t="n">
        <f aca="false">C59-$Z$2</f>
        <v>-18.5185185185185</v>
      </c>
      <c r="AB59" s="2" t="n">
        <f aca="false">AA59/$Y$2</f>
        <v>-0.700959974698344</v>
      </c>
      <c r="AE59" s="2" t="n">
        <f aca="false">E59-$AD$2</f>
        <v>1.00438364843864</v>
      </c>
      <c r="AF59" s="2" t="n">
        <f aca="false">AE59/$AC$2</f>
        <v>0.609120356450463</v>
      </c>
    </row>
    <row r="60" customFormat="false" ht="12.8" hidden="false" customHeight="false" outlineLevel="0" collapsed="false">
      <c r="A60" s="29" t="n">
        <v>23</v>
      </c>
      <c r="B60" s="29" t="n">
        <v>1380</v>
      </c>
      <c r="C60" s="29" t="n">
        <v>116</v>
      </c>
      <c r="D60" s="29" t="n">
        <f aca="false">C60-C61</f>
        <v>-2</v>
      </c>
      <c r="E60" s="29" t="n">
        <f aca="false">1000/C60</f>
        <v>8.62068965517241</v>
      </c>
      <c r="F60" s="21" t="s">
        <v>34</v>
      </c>
      <c r="G60" s="29" t="n">
        <f aca="false">ABS(B60-B61)</f>
        <v>30</v>
      </c>
      <c r="H60" s="29" t="n">
        <f aca="false">E60-E61</f>
        <v>0.146113383985973</v>
      </c>
      <c r="I60" s="29"/>
      <c r="J60" s="29" t="n">
        <f aca="false">8.16992827816686-E60</f>
        <v>-0.450761377005554</v>
      </c>
      <c r="K60" s="29" t="n">
        <f aca="false">E60-10.8695652173913</f>
        <v>-2.24887556221888</v>
      </c>
      <c r="L60" s="29"/>
      <c r="M60" s="29"/>
      <c r="N60" s="29" t="n">
        <f aca="false">E60-5.10204081632653</f>
        <v>3.51864883884588</v>
      </c>
      <c r="O60" s="29"/>
      <c r="P60" s="29" t="n">
        <f aca="false">N60/7.09308113489298</f>
        <v>0.496067755595887</v>
      </c>
      <c r="Q60" s="29" t="n">
        <f aca="false">LOG(1+E60)</f>
        <v>0.983206205374641</v>
      </c>
      <c r="R60" s="29" t="n">
        <f aca="false">Q60-0.785475108295916</f>
        <v>0.197731097078725</v>
      </c>
      <c r="S60" s="29"/>
      <c r="T60" s="29" t="n">
        <f aca="false">R60/0.334938300090918</f>
        <v>0.590350810955486</v>
      </c>
      <c r="U60" s="29" t="n">
        <f aca="false">LOG(1+C60)</f>
        <v>2.06818586174616</v>
      </c>
      <c r="V60" s="2" t="n">
        <f aca="false">U60-1.91907809237607</f>
        <v>0.149107769370092</v>
      </c>
      <c r="X60" s="2" t="n">
        <f aca="false">V60/0.375388133785523</f>
        <v>0.397209597081414</v>
      </c>
      <c r="AA60" s="2" t="n">
        <f aca="false">C60-$Z$2</f>
        <v>-11.5185185185185</v>
      </c>
      <c r="AB60" s="2" t="n">
        <f aca="false">AA60/$Y$2</f>
        <v>-0.43599710426237</v>
      </c>
      <c r="AE60" s="2" t="n">
        <f aca="false">E60-$AD$2</f>
        <v>0.450761377005552</v>
      </c>
      <c r="AF60" s="2" t="n">
        <f aca="false">AE60/$AC$2</f>
        <v>0.273369574527175</v>
      </c>
    </row>
    <row r="61" customFormat="false" ht="12.8" hidden="false" customHeight="false" outlineLevel="0" collapsed="false">
      <c r="A61" s="29" t="n">
        <v>23.3</v>
      </c>
      <c r="B61" s="29" t="n">
        <v>1410</v>
      </c>
      <c r="C61" s="29" t="n">
        <v>118</v>
      </c>
      <c r="D61" s="29" t="n">
        <f aca="false">C61-C62</f>
        <v>10</v>
      </c>
      <c r="E61" s="29" t="n">
        <f aca="false">1000/C61</f>
        <v>8.47457627118644</v>
      </c>
      <c r="F61" s="21" t="s">
        <v>34</v>
      </c>
      <c r="G61" s="29" t="n">
        <f aca="false">ABS(B61-B62)</f>
        <v>17</v>
      </c>
      <c r="H61" s="29" t="n">
        <f aca="false">E61-E62</f>
        <v>-0.784682988072818</v>
      </c>
      <c r="I61" s="29"/>
      <c r="J61" s="29" t="n">
        <f aca="false">8.16992827816686-E61</f>
        <v>-0.30464799301958</v>
      </c>
      <c r="K61" s="29" t="n">
        <f aca="false">E61-10.8695652173913</f>
        <v>-2.39498894620486</v>
      </c>
      <c r="L61" s="29"/>
      <c r="M61" s="29"/>
      <c r="N61" s="29" t="n">
        <f aca="false">E61-5.10204081632653</f>
        <v>3.37253545485991</v>
      </c>
      <c r="O61" s="29"/>
      <c r="P61" s="29" t="n">
        <f aca="false">N61/7.09308113489298</f>
        <v>0.475468331846566</v>
      </c>
      <c r="Q61" s="29" t="n">
        <f aca="false">LOG(1+E61)</f>
        <v>0.976559796244279</v>
      </c>
      <c r="R61" s="29" t="n">
        <f aca="false">Q61-0.785475108295916</f>
        <v>0.191084687948363</v>
      </c>
      <c r="S61" s="29"/>
      <c r="T61" s="29" t="n">
        <f aca="false">R61/0.334938300090918</f>
        <v>0.570507128914471</v>
      </c>
      <c r="U61" s="29" t="n">
        <f aca="false">LOG(1+C61)</f>
        <v>2.07554696139253</v>
      </c>
      <c r="V61" s="2" t="n">
        <f aca="false">U61-1.91907809237607</f>
        <v>0.156468869016461</v>
      </c>
      <c r="X61" s="2" t="n">
        <f aca="false">V61/0.375388133785523</f>
        <v>0.416818900050417</v>
      </c>
      <c r="AA61" s="2" t="n">
        <f aca="false">C61-$Z$2</f>
        <v>-9.51851851851852</v>
      </c>
      <c r="AB61" s="2" t="n">
        <f aca="false">AA61/$Y$2</f>
        <v>-0.360293426994949</v>
      </c>
      <c r="AE61" s="2" t="n">
        <f aca="false">E61-$AD$2</f>
        <v>0.304647993019582</v>
      </c>
      <c r="AF61" s="2" t="n">
        <f aca="false">AE61/$AC$2</f>
        <v>0.184757382687859</v>
      </c>
    </row>
    <row r="62" customFormat="false" ht="12.8" hidden="false" customHeight="false" outlineLevel="0" collapsed="false">
      <c r="A62" s="29" t="n">
        <v>23.47</v>
      </c>
      <c r="B62" s="29" t="n">
        <v>1427</v>
      </c>
      <c r="C62" s="29" t="n">
        <v>108</v>
      </c>
      <c r="D62" s="29" t="n">
        <f aca="false">C62-C63</f>
        <v>0</v>
      </c>
      <c r="E62" s="29" t="n">
        <f aca="false">1000/C62</f>
        <v>9.25925925925926</v>
      </c>
      <c r="F62" s="21" t="s">
        <v>33</v>
      </c>
      <c r="G62" s="29" t="n">
        <f aca="false">ABS(B62-B63)</f>
        <v>13</v>
      </c>
      <c r="H62" s="29" t="n">
        <f aca="false">E62-E63</f>
        <v>0</v>
      </c>
      <c r="I62" s="29"/>
      <c r="J62" s="29" t="n">
        <f aca="false">8.16992827816686-E62</f>
        <v>-1.0893309810924</v>
      </c>
      <c r="K62" s="29" t="n">
        <f aca="false">E62-10.8695652173913</f>
        <v>-1.61030595813204</v>
      </c>
      <c r="L62" s="29"/>
      <c r="M62" s="29"/>
      <c r="N62" s="29" t="n">
        <f aca="false">E62-5.10204081632653</f>
        <v>4.15721844293273</v>
      </c>
      <c r="O62" s="29"/>
      <c r="P62" s="29" t="n">
        <f aca="false">N62/7.09308113489298</f>
        <v>0.586094866796621</v>
      </c>
      <c r="Q62" s="29" t="n">
        <f aca="false">LOG(1+E62)</f>
        <v>1.01111600490546</v>
      </c>
      <c r="R62" s="29" t="n">
        <f aca="false">Q62-0.785475108295916</f>
        <v>0.225640896609545</v>
      </c>
      <c r="S62" s="29"/>
      <c r="T62" s="29" t="n">
        <f aca="false">R62/0.334938300090918</f>
        <v>0.673678992663113</v>
      </c>
      <c r="U62" s="29" t="n">
        <f aca="false">LOG(1+C62)</f>
        <v>2.03742649794062</v>
      </c>
      <c r="V62" s="2" t="n">
        <f aca="false">U62-1.91907809237607</f>
        <v>0.118348405564553</v>
      </c>
      <c r="X62" s="2" t="n">
        <f aca="false">V62/0.375388133785523</f>
        <v>0.31526943691878</v>
      </c>
      <c r="AA62" s="2" t="n">
        <f aca="false">C62-$Z$2</f>
        <v>-19.5185185185185</v>
      </c>
      <c r="AB62" s="2" t="n">
        <f aca="false">AA62/$Y$2</f>
        <v>-0.738811813332054</v>
      </c>
      <c r="AE62" s="2" t="n">
        <f aca="false">E62-$AD$2</f>
        <v>1.0893309810924</v>
      </c>
      <c r="AF62" s="2" t="n">
        <f aca="false">AE62/$AC$2</f>
        <v>0.660637672195309</v>
      </c>
    </row>
    <row r="63" customFormat="false" ht="12.8" hidden="false" customHeight="false" outlineLevel="0" collapsed="false">
      <c r="A63" s="29" t="n">
        <v>24</v>
      </c>
      <c r="B63" s="29" t="n">
        <v>1440</v>
      </c>
      <c r="C63" s="29" t="n">
        <v>108</v>
      </c>
      <c r="D63" s="29" t="n">
        <f aca="false">C63-C64</f>
        <v>26</v>
      </c>
      <c r="E63" s="29" t="n">
        <f aca="false">1000/C63</f>
        <v>9.25925925925926</v>
      </c>
      <c r="F63" s="25" t="s">
        <v>33</v>
      </c>
      <c r="G63" s="31" t="n">
        <f aca="false">ABS(B63-B64)</f>
        <v>13</v>
      </c>
      <c r="H63" s="29" t="n">
        <f aca="false">E63-E64</f>
        <v>-2.93586269196025</v>
      </c>
      <c r="I63" s="29"/>
      <c r="J63" s="29" t="n">
        <f aca="false">8.16992827816686-E63</f>
        <v>-1.0893309810924</v>
      </c>
      <c r="K63" s="29" t="n">
        <f aca="false">E63-10.8695652173913</f>
        <v>-1.61030595813204</v>
      </c>
      <c r="L63" s="29"/>
      <c r="M63" s="29"/>
      <c r="N63" s="29" t="n">
        <f aca="false">E63-5.10204081632653</f>
        <v>4.15721844293273</v>
      </c>
      <c r="O63" s="29"/>
      <c r="P63" s="29" t="n">
        <f aca="false">N63/7.09308113489298</f>
        <v>0.586094866796621</v>
      </c>
      <c r="Q63" s="29" t="n">
        <f aca="false">LOG(1+E63)</f>
        <v>1.01111600490546</v>
      </c>
      <c r="R63" s="29" t="n">
        <f aca="false">Q63-0.785475108295916</f>
        <v>0.225640896609545</v>
      </c>
      <c r="S63" s="29"/>
      <c r="T63" s="29" t="n">
        <f aca="false">R63/0.334938300090918</f>
        <v>0.673678992663113</v>
      </c>
      <c r="U63" s="29" t="n">
        <f aca="false">LOG(1+C63)</f>
        <v>2.03742649794062</v>
      </c>
      <c r="V63" s="2" t="n">
        <f aca="false">U63-1.91907809237607</f>
        <v>0.118348405564553</v>
      </c>
      <c r="X63" s="2" t="n">
        <f aca="false">V63/0.375388133785523</f>
        <v>0.31526943691878</v>
      </c>
      <c r="AA63" s="2" t="n">
        <f aca="false">C63-$Z$2</f>
        <v>-19.5185185185185</v>
      </c>
      <c r="AB63" s="2" t="n">
        <f aca="false">AA63/$Y$2</f>
        <v>-0.738811813332054</v>
      </c>
      <c r="AE63" s="2" t="n">
        <f aca="false">E63-$AD$2</f>
        <v>1.0893309810924</v>
      </c>
      <c r="AF63" s="2" t="n">
        <f aca="false">AE63/$AC$2</f>
        <v>0.660637672195309</v>
      </c>
    </row>
    <row r="64" s="16" customFormat="true" ht="12.8" hidden="false" customHeight="false" outlineLevel="0" collapsed="false">
      <c r="A64" s="38" t="n">
        <v>24.13</v>
      </c>
      <c r="B64" s="38" t="n">
        <v>1453</v>
      </c>
      <c r="C64" s="42" t="n">
        <v>82</v>
      </c>
      <c r="D64" s="38" t="n">
        <f aca="false">C64-C65</f>
        <v>-1</v>
      </c>
      <c r="E64" s="35" t="n">
        <f aca="false">1000/C64</f>
        <v>12.1951219512195</v>
      </c>
      <c r="F64" s="43" t="s">
        <v>31</v>
      </c>
      <c r="G64" s="38" t="n">
        <f aca="false">ABS(B64-B65)</f>
        <v>7</v>
      </c>
      <c r="H64" s="38" t="n">
        <f aca="false">E64-E65</f>
        <v>0.146929180135174</v>
      </c>
      <c r="I64" s="38"/>
      <c r="J64" s="17" t="n">
        <f aca="false">8.16992827816686-E64</f>
        <v>-4.02519367305265</v>
      </c>
      <c r="K64" s="15" t="n">
        <f aca="false">E64-10.8695652173913</f>
        <v>1.32555673382821</v>
      </c>
      <c r="L64" s="38"/>
      <c r="M64" s="38"/>
      <c r="N64" s="35" t="n">
        <f aca="false">E64-5.10204081632653</f>
        <v>7.09308113489298</v>
      </c>
      <c r="O64" s="38"/>
      <c r="P64" s="35" t="n">
        <f aca="false">N64/7.09308113489298</f>
        <v>1</v>
      </c>
      <c r="Q64" s="35" t="n">
        <f aca="false">LOG(1+E64)</f>
        <v>1.12041340838683</v>
      </c>
      <c r="R64" s="35" t="n">
        <f aca="false">Q64-0.785475108295916</f>
        <v>0.334938300090918</v>
      </c>
      <c r="S64" s="38"/>
      <c r="T64" s="15" t="n">
        <f aca="false">R64/0.334938300090918</f>
        <v>0.999999999999999</v>
      </c>
      <c r="U64" s="17" t="n">
        <f aca="false">LOG(1+C64)</f>
        <v>1.91907809237607</v>
      </c>
      <c r="V64" s="17" t="n">
        <f aca="false">U64-1.91907809237607</f>
        <v>0</v>
      </c>
      <c r="X64" s="17" t="n">
        <f aca="false">V64/0.375388133785523</f>
        <v>0</v>
      </c>
      <c r="AA64" s="16" t="n">
        <f aca="false">C64-$Z$2</f>
        <v>-45.5185185185185</v>
      </c>
      <c r="AB64" s="19" t="n">
        <f aca="false">AA64/$Y$2</f>
        <v>-1.72295961780853</v>
      </c>
      <c r="AE64" s="16" t="n">
        <f aca="false">E64-$AD$2</f>
        <v>4.02519367305264</v>
      </c>
      <c r="AF64" s="20" t="n">
        <f aca="false">AE64/$AC$2</f>
        <v>2.44112636513293</v>
      </c>
    </row>
    <row r="65" customFormat="false" ht="12.8" hidden="false" customHeight="false" outlineLevel="0" collapsed="false">
      <c r="A65" s="29" t="n">
        <v>24.2</v>
      </c>
      <c r="B65" s="29" t="n">
        <v>1460</v>
      </c>
      <c r="C65" s="29" t="n">
        <v>83</v>
      </c>
      <c r="D65" s="29" t="n">
        <f aca="false">C65-C66</f>
        <v>-4</v>
      </c>
      <c r="E65" s="29" t="n">
        <f aca="false">1000/C65</f>
        <v>12.0481927710843</v>
      </c>
      <c r="F65" s="30" t="s">
        <v>31</v>
      </c>
      <c r="G65" s="29" t="n">
        <f aca="false">ABS(B65-B66)</f>
        <v>10</v>
      </c>
      <c r="H65" s="29" t="n">
        <f aca="false">E65-E66</f>
        <v>0.55393989752112</v>
      </c>
      <c r="I65" s="29"/>
      <c r="J65" s="29" t="n">
        <f aca="false">8.16992827816686-E65</f>
        <v>-3.87826449291748</v>
      </c>
      <c r="K65" s="29" t="n">
        <f aca="false">E65-10.8695652173913</f>
        <v>1.17862755369304</v>
      </c>
      <c r="L65" s="29"/>
      <c r="M65" s="29"/>
      <c r="N65" s="29" t="n">
        <f aca="false">E65-5.10204081632653</f>
        <v>6.94615195475781</v>
      </c>
      <c r="O65" s="29"/>
      <c r="P65" s="29" t="n">
        <f aca="false">N65/7.09308113489298</f>
        <v>0.979285563305855</v>
      </c>
      <c r="Q65" s="29" t="n">
        <f aca="false">LOG(1+E65)</f>
        <v>1.11555036424925</v>
      </c>
      <c r="R65" s="29" t="n">
        <f aca="false">Q65-0.785475108295916</f>
        <v>0.33007525595333</v>
      </c>
      <c r="S65" s="29"/>
      <c r="T65" s="29" t="n">
        <f aca="false">R65/0.334938300090918</f>
        <v>0.985480776201863</v>
      </c>
      <c r="U65" s="29" t="n">
        <f aca="false">LOG(1+C65)</f>
        <v>1.92427928606188</v>
      </c>
      <c r="V65" s="2" t="n">
        <f aca="false">U65-1.91907809237607</f>
        <v>0.0052011936858114</v>
      </c>
      <c r="X65" s="2" t="n">
        <f aca="false">V65/0.375388133785523</f>
        <v>0.0138555090523535</v>
      </c>
      <c r="AA65" s="2" t="n">
        <f aca="false">C65-$Z$2</f>
        <v>-44.5185185185185</v>
      </c>
      <c r="AB65" s="2" t="n">
        <f aca="false">AA65/$Y$2</f>
        <v>-1.68510777917482</v>
      </c>
      <c r="AE65" s="2" t="n">
        <f aca="false">E65-$AD$2</f>
        <v>3.87826449291744</v>
      </c>
      <c r="AF65" s="2" t="n">
        <f aca="false">AE65/$AC$2</f>
        <v>2.35201942405911</v>
      </c>
    </row>
    <row r="66" customFormat="false" ht="12.8" hidden="false" customHeight="false" outlineLevel="0" collapsed="false">
      <c r="A66" s="29" t="n">
        <v>24.3</v>
      </c>
      <c r="B66" s="29" t="n">
        <v>1470</v>
      </c>
      <c r="C66" s="29" t="n">
        <v>87</v>
      </c>
      <c r="D66" s="29" t="n">
        <f aca="false">C66-C67</f>
        <v>-10</v>
      </c>
      <c r="E66" s="29" t="n">
        <f aca="false">1000/C66</f>
        <v>11.4942528735632</v>
      </c>
      <c r="F66" s="30" t="s">
        <v>31</v>
      </c>
      <c r="G66" s="29" t="n">
        <f aca="false">ABS(B66-B67)</f>
        <v>30</v>
      </c>
      <c r="H66" s="29" t="n">
        <f aca="false">E66-E67</f>
        <v>1.18497452304775</v>
      </c>
      <c r="I66" s="29"/>
      <c r="J66" s="29" t="n">
        <f aca="false">8.16992827816686-E66</f>
        <v>-3.32432459539636</v>
      </c>
      <c r="K66" s="29" t="n">
        <f aca="false">E66-10.8695652173913</f>
        <v>0.624687656171918</v>
      </c>
      <c r="L66" s="29"/>
      <c r="M66" s="29"/>
      <c r="N66" s="29" t="n">
        <f aca="false">E66-5.10204081632653</f>
        <v>6.39221205723669</v>
      </c>
      <c r="O66" s="29"/>
      <c r="P66" s="29" t="n">
        <f aca="false">N66/7.09308113489298</f>
        <v>0.901189755999194</v>
      </c>
      <c r="Q66" s="29" t="n">
        <f aca="false">LOG(1+E66)</f>
        <v>1.09671029146768</v>
      </c>
      <c r="R66" s="29" t="n">
        <f aca="false">Q66-0.785475108295916</f>
        <v>0.31123518317176</v>
      </c>
      <c r="S66" s="29"/>
      <c r="T66" s="29" t="n">
        <f aca="false">R66/0.334938300090918</f>
        <v>0.929231393027539</v>
      </c>
      <c r="U66" s="29" t="n">
        <f aca="false">LOG(1+C66)</f>
        <v>1.94448267215017</v>
      </c>
      <c r="V66" s="2" t="n">
        <f aca="false">U66-1.91907809237607</f>
        <v>0.0254045797740987</v>
      </c>
      <c r="X66" s="2" t="n">
        <f aca="false">V66/0.375388133785523</f>
        <v>0.0676755003359098</v>
      </c>
      <c r="AA66" s="2" t="n">
        <f aca="false">C66-$Z$2</f>
        <v>-40.5185185185185</v>
      </c>
      <c r="AB66" s="2" t="n">
        <f aca="false">AA66/$Y$2</f>
        <v>-1.53370042463998</v>
      </c>
      <c r="AE66" s="2" t="n">
        <f aca="false">E66-$AD$2</f>
        <v>3.32432459539634</v>
      </c>
      <c r="AF66" s="2" t="n">
        <f aca="false">AE66/$AC$2</f>
        <v>2.01607601403376</v>
      </c>
    </row>
    <row r="67" customFormat="false" ht="12.8" hidden="false" customHeight="false" outlineLevel="0" collapsed="false">
      <c r="A67" s="28" t="n">
        <v>25</v>
      </c>
      <c r="B67" s="28" t="n">
        <v>1500</v>
      </c>
      <c r="C67" s="28" t="n">
        <v>97</v>
      </c>
      <c r="D67" s="29" t="n">
        <f aca="false">C67-C68</f>
        <v>-3</v>
      </c>
      <c r="E67" s="29" t="n">
        <f aca="false">1000/C67</f>
        <v>10.3092783505155</v>
      </c>
      <c r="F67" s="30" t="s">
        <v>31</v>
      </c>
      <c r="G67" s="28" t="n">
        <f aca="false">ABS(B67-B68)</f>
        <v>10</v>
      </c>
      <c r="H67" s="29" t="n">
        <f aca="false">E67-E68</f>
        <v>0.309278350515465</v>
      </c>
      <c r="I67" s="29"/>
      <c r="J67" s="29" t="n">
        <f aca="false">8.16992827816686-E67</f>
        <v>-2.1393500723486</v>
      </c>
      <c r="K67" s="29" t="n">
        <f aca="false">E67-10.8695652173913</f>
        <v>-0.560286866875835</v>
      </c>
      <c r="L67" s="29"/>
      <c r="M67" s="29"/>
      <c r="N67" s="29" t="n">
        <f aca="false">E67-5.10204081632653</f>
        <v>5.20723753418894</v>
      </c>
      <c r="O67" s="29"/>
      <c r="P67" s="29" t="n">
        <f aca="false">N67/7.09308113489298</f>
        <v>0.734129137276181</v>
      </c>
      <c r="Q67" s="29" t="n">
        <f aca="false">LOG(1+E67)</f>
        <v>1.05343489330847</v>
      </c>
      <c r="R67" s="29" t="n">
        <f aca="false">Q67-0.785475108295916</f>
        <v>0.26795978501255</v>
      </c>
      <c r="S67" s="29"/>
      <c r="T67" s="29" t="n">
        <f aca="false">R67/0.334938300090918</f>
        <v>0.800027303356509</v>
      </c>
      <c r="U67" s="29" t="n">
        <f aca="false">LOG(1+C67)</f>
        <v>1.9912260756925</v>
      </c>
      <c r="V67" s="2" t="n">
        <f aca="false">U67-1.91907809237607</f>
        <v>0.0721479833164249</v>
      </c>
      <c r="X67" s="2" t="n">
        <f aca="false">V67/0.375388133785523</f>
        <v>0.192195695129901</v>
      </c>
      <c r="AA67" s="2" t="n">
        <f aca="false">C67-$Z$2</f>
        <v>-30.5185185185185</v>
      </c>
      <c r="AB67" s="2" t="n">
        <f aca="false">AA67/$Y$2</f>
        <v>-1.15518203830287</v>
      </c>
      <c r="AE67" s="2" t="n">
        <f aca="false">E67-$AD$2</f>
        <v>2.13935007234864</v>
      </c>
      <c r="AF67" s="2" t="n">
        <f aca="false">AE67/$AC$2</f>
        <v>1.29743418330942</v>
      </c>
    </row>
    <row r="68" customFormat="false" ht="12.8" hidden="false" customHeight="false" outlineLevel="0" collapsed="false">
      <c r="A68" s="29" t="n">
        <v>25.1</v>
      </c>
      <c r="B68" s="29" t="n">
        <v>1510</v>
      </c>
      <c r="C68" s="29" t="n">
        <v>100</v>
      </c>
      <c r="D68" s="29" t="n">
        <f aca="false">C68-C69</f>
        <v>-3</v>
      </c>
      <c r="E68" s="29" t="n">
        <f aca="false">1000/C68</f>
        <v>10</v>
      </c>
      <c r="F68" s="21" t="s">
        <v>33</v>
      </c>
      <c r="G68" s="29" t="n">
        <f aca="false">ABS(B68-B69)</f>
        <v>20</v>
      </c>
      <c r="H68" s="29" t="n">
        <f aca="false">E68-E69</f>
        <v>0.291262135922331</v>
      </c>
      <c r="I68" s="29"/>
      <c r="J68" s="29" t="n">
        <f aca="false">8.16992827816686-E68</f>
        <v>-1.83007172183314</v>
      </c>
      <c r="K68" s="29" t="n">
        <f aca="false">E68-10.8695652173913</f>
        <v>-0.869565217391299</v>
      </c>
      <c r="L68" s="29"/>
      <c r="M68" s="29"/>
      <c r="N68" s="29" t="n">
        <f aca="false">E68-5.10204081632653</f>
        <v>4.89795918367347</v>
      </c>
      <c r="O68" s="29"/>
      <c r="P68" s="29" t="n">
        <f aca="false">N68/7.09308113489298</f>
        <v>0.690526315789474</v>
      </c>
      <c r="Q68" s="29" t="n">
        <f aca="false">LOG(1+E68)</f>
        <v>1.04139268515823</v>
      </c>
      <c r="R68" s="29" t="n">
        <f aca="false">Q68-0.785475108295916</f>
        <v>0.255917576862309</v>
      </c>
      <c r="S68" s="29"/>
      <c r="T68" s="29" t="n">
        <f aca="false">R68/0.334938300090918</f>
        <v>0.764073791479926</v>
      </c>
      <c r="U68" s="29" t="n">
        <f aca="false">LOG(1+C68)</f>
        <v>2.00432137378264</v>
      </c>
      <c r="V68" s="2" t="n">
        <f aca="false">U68-1.91907809237607</f>
        <v>0.0852432814065727</v>
      </c>
      <c r="X68" s="2" t="n">
        <f aca="false">V68/0.375388133785523</f>
        <v>0.227080383567149</v>
      </c>
      <c r="AA68" s="2" t="n">
        <f aca="false">C68-$Z$2</f>
        <v>-27.5185185185185</v>
      </c>
      <c r="AB68" s="2" t="n">
        <f aca="false">AA68/$Y$2</f>
        <v>-1.04162652240174</v>
      </c>
      <c r="AE68" s="2" t="n">
        <f aca="false">E68-$AD$2</f>
        <v>1.83007172183314</v>
      </c>
      <c r="AF68" s="2" t="n">
        <f aca="false">AE68/$AC$2</f>
        <v>1.10986866549034</v>
      </c>
    </row>
    <row r="69" customFormat="false" ht="12.8" hidden="false" customHeight="false" outlineLevel="0" collapsed="false">
      <c r="A69" s="29" t="n">
        <v>25.3</v>
      </c>
      <c r="B69" s="29" t="n">
        <v>1530</v>
      </c>
      <c r="C69" s="29" t="n">
        <v>103</v>
      </c>
      <c r="D69" s="29" t="n">
        <f aca="false">C69-C70</f>
        <v>-9</v>
      </c>
      <c r="E69" s="29" t="n">
        <f aca="false">1000/C69</f>
        <v>9.70873786407767</v>
      </c>
      <c r="F69" s="21" t="s">
        <v>32</v>
      </c>
      <c r="G69" s="29" t="n">
        <f aca="false">ABS(B69-B70)</f>
        <v>30</v>
      </c>
      <c r="H69" s="29" t="n">
        <f aca="false">E69-E70</f>
        <v>0.78016643550624</v>
      </c>
      <c r="I69" s="29"/>
      <c r="J69" s="29" t="n">
        <f aca="false">8.16992827816686-E69</f>
        <v>-1.53880958591081</v>
      </c>
      <c r="K69" s="29" t="n">
        <f aca="false">E69-10.8695652173913</f>
        <v>-1.16082735331363</v>
      </c>
      <c r="L69" s="29"/>
      <c r="M69" s="29"/>
      <c r="N69" s="29" t="n">
        <f aca="false">E69-5.10204081632653</f>
        <v>4.60669704775114</v>
      </c>
      <c r="O69" s="29"/>
      <c r="P69" s="29" t="n">
        <f aca="false">N69/7.09308113489298</f>
        <v>0.649463464486459</v>
      </c>
      <c r="Q69" s="29" t="n">
        <f aca="false">LOG(1+E69)</f>
        <v>1.02973828773502</v>
      </c>
      <c r="R69" s="29" t="n">
        <f aca="false">Q69-0.785475108295916</f>
        <v>0.244263179439102</v>
      </c>
      <c r="S69" s="29"/>
      <c r="T69" s="29" t="n">
        <f aca="false">R69/0.334938300090918</f>
        <v>0.729278136817431</v>
      </c>
      <c r="U69" s="29" t="n">
        <f aca="false">LOG(1+C69)</f>
        <v>2.01703333929878</v>
      </c>
      <c r="V69" s="2" t="n">
        <f aca="false">U69-1.91907809237607</f>
        <v>0.0979552469227103</v>
      </c>
      <c r="X69" s="2" t="n">
        <f aca="false">V69/0.375388133785523</f>
        <v>0.260943908734943</v>
      </c>
      <c r="AA69" s="2" t="n">
        <f aca="false">C69-$Z$2</f>
        <v>-24.5185185185185</v>
      </c>
      <c r="AB69" s="2" t="n">
        <f aca="false">AA69/$Y$2</f>
        <v>-0.928071006500607</v>
      </c>
      <c r="AE69" s="2" t="n">
        <f aca="false">E69-$AD$2</f>
        <v>1.53880958591081</v>
      </c>
      <c r="AF69" s="2" t="n">
        <f aca="false">AE69/$AC$2</f>
        <v>0.933229294340353</v>
      </c>
    </row>
    <row r="70" customFormat="false" ht="12.8" hidden="false" customHeight="false" outlineLevel="0" collapsed="false">
      <c r="A70" s="29" t="n">
        <v>26</v>
      </c>
      <c r="B70" s="29" t="n">
        <v>1560</v>
      </c>
      <c r="C70" s="29" t="n">
        <v>112</v>
      </c>
      <c r="D70" s="29" t="n">
        <f aca="false">C70-C71</f>
        <v>-11</v>
      </c>
      <c r="E70" s="29" t="n">
        <f aca="false">1000/C70</f>
        <v>8.92857142857143</v>
      </c>
      <c r="F70" s="21" t="s">
        <v>33</v>
      </c>
      <c r="G70" s="29" t="n">
        <f aca="false">ABS(B70-B71)</f>
        <v>30</v>
      </c>
      <c r="H70" s="29" t="n">
        <f aca="false">E70-E71</f>
        <v>0.79849012775842</v>
      </c>
      <c r="I70" s="29"/>
      <c r="J70" s="29" t="n">
        <f aca="false">8.16992827816686-E70</f>
        <v>-0.758643150404568</v>
      </c>
      <c r="K70" s="29" t="n">
        <f aca="false">E70-10.8695652173913</f>
        <v>-1.94099378881987</v>
      </c>
      <c r="L70" s="29"/>
      <c r="M70" s="29"/>
      <c r="N70" s="29" t="n">
        <f aca="false">E70-5.10204081632653</f>
        <v>3.8265306122449</v>
      </c>
      <c r="O70" s="29"/>
      <c r="P70" s="29" t="n">
        <f aca="false">N70/7.09308113489298</f>
        <v>0.539473684210527</v>
      </c>
      <c r="Q70" s="29" t="n">
        <f aca="false">LOG(1+E70)</f>
        <v>0.996886764575857</v>
      </c>
      <c r="R70" s="29" t="n">
        <f aca="false">Q70-0.785475108295916</f>
        <v>0.211411656279941</v>
      </c>
      <c r="S70" s="29"/>
      <c r="T70" s="29" t="n">
        <f aca="false">R70/0.334938300090918</f>
        <v>0.631195823895188</v>
      </c>
      <c r="U70" s="29" t="n">
        <f aca="false">LOG(1+C70)</f>
        <v>2.05307844348342</v>
      </c>
      <c r="V70" s="2" t="n">
        <f aca="false">U70-1.91907809237607</f>
        <v>0.13400035110735</v>
      </c>
      <c r="X70" s="2" t="n">
        <f aca="false">V70/0.375388133785523</f>
        <v>0.356964802685826</v>
      </c>
      <c r="AA70" s="2" t="n">
        <f aca="false">C70-$Z$2</f>
        <v>-15.5185185185185</v>
      </c>
      <c r="AB70" s="2" t="n">
        <f aca="false">AA70/$Y$2</f>
        <v>-0.587404458797212</v>
      </c>
      <c r="AE70" s="2" t="n">
        <f aca="false">E70-$AD$2</f>
        <v>0.758643150404573</v>
      </c>
      <c r="AF70" s="2" t="n">
        <f aca="false">AE70/$AC$2</f>
        <v>0.460088121617171</v>
      </c>
    </row>
    <row r="71" customFormat="false" ht="12.8" hidden="false" customHeight="false" outlineLevel="0" collapsed="false">
      <c r="A71" s="29" t="n">
        <v>26.3</v>
      </c>
      <c r="B71" s="29" t="n">
        <v>1590</v>
      </c>
      <c r="C71" s="29" t="n">
        <v>123</v>
      </c>
      <c r="D71" s="29" t="n">
        <f aca="false">C71-C72</f>
        <v>-8</v>
      </c>
      <c r="E71" s="29" t="n">
        <f aca="false">1000/C71</f>
        <v>8.13008130081301</v>
      </c>
      <c r="F71" s="21" t="s">
        <v>33</v>
      </c>
      <c r="G71" s="29" t="n">
        <f aca="false">ABS(B71-B72)</f>
        <v>13</v>
      </c>
      <c r="H71" s="29" t="n">
        <f aca="false">E71-E72</f>
        <v>0.496493514553467</v>
      </c>
      <c r="I71" s="29"/>
      <c r="J71" s="29" t="n">
        <f aca="false">8.16992827816686-E71</f>
        <v>0.0398469773538519</v>
      </c>
      <c r="K71" s="29" t="n">
        <f aca="false">E71-10.8695652173913</f>
        <v>-2.73948391657829</v>
      </c>
      <c r="L71" s="29"/>
      <c r="M71" s="29"/>
      <c r="N71" s="29" t="n">
        <f aca="false">E71-5.10204081632653</f>
        <v>3.02804048448648</v>
      </c>
      <c r="O71" s="29"/>
      <c r="P71" s="29" t="n">
        <f aca="false">N71/7.09308113489298</f>
        <v>0.426900584795322</v>
      </c>
      <c r="Q71" s="29" t="n">
        <f aca="false">LOG(1+E71)</f>
        <v>0.96047464482206</v>
      </c>
      <c r="R71" s="29" t="n">
        <f aca="false">Q71-0.785475108295916</f>
        <v>0.174999536526144</v>
      </c>
      <c r="S71" s="29"/>
      <c r="T71" s="29" t="n">
        <f aca="false">R71/0.334938300090918</f>
        <v>0.522482906489466</v>
      </c>
      <c r="U71" s="29" t="n">
        <f aca="false">LOG(1+C71)</f>
        <v>2.09342168516224</v>
      </c>
      <c r="V71" s="2" t="n">
        <f aca="false">U71-1.91907809237607</f>
        <v>0.174343592786165</v>
      </c>
      <c r="X71" s="2" t="n">
        <f aca="false">V71/0.375388133785523</f>
        <v>0.464435545759089</v>
      </c>
      <c r="AA71" s="2" t="n">
        <f aca="false">C71-$Z$2</f>
        <v>-4.51851851851852</v>
      </c>
      <c r="AB71" s="2" t="n">
        <f aca="false">AA71/$Y$2</f>
        <v>-0.171034233826396</v>
      </c>
      <c r="AE71" s="2" t="n">
        <f aca="false">E71-$AD$2</f>
        <v>-0.0398469773538466</v>
      </c>
      <c r="AF71" s="2" t="n">
        <f aca="false">AE71/$AC$2</f>
        <v>-0.0241656712422388</v>
      </c>
    </row>
    <row r="72" customFormat="false" ht="12.8" hidden="false" customHeight="false" outlineLevel="0" collapsed="false">
      <c r="A72" s="29" t="n">
        <v>26.43</v>
      </c>
      <c r="B72" s="29" t="n">
        <v>1603</v>
      </c>
      <c r="C72" s="29" t="n">
        <v>131</v>
      </c>
      <c r="D72" s="29" t="n">
        <f aca="false">C72-C73</f>
        <v>-4</v>
      </c>
      <c r="E72" s="29" t="n">
        <f aca="false">1000/C72</f>
        <v>7.63358778625954</v>
      </c>
      <c r="F72" s="21" t="s">
        <v>34</v>
      </c>
      <c r="G72" s="29" t="n">
        <f aca="false">ABS(B72-B73)</f>
        <v>17</v>
      </c>
      <c r="H72" s="29" t="n">
        <f aca="false">E72-E73</f>
        <v>0.226180378852135</v>
      </c>
      <c r="I72" s="29"/>
      <c r="J72" s="29" t="n">
        <f aca="false">8.16992827816686-E72</f>
        <v>0.536340491907319</v>
      </c>
      <c r="K72" s="29" t="n">
        <f aca="false">E72-10.8695652173913</f>
        <v>-3.23597743113176</v>
      </c>
      <c r="L72" s="29"/>
      <c r="M72" s="29"/>
      <c r="N72" s="29" t="n">
        <f aca="false">E72-5.10204081632653</f>
        <v>2.53154696993301</v>
      </c>
      <c r="O72" s="29"/>
      <c r="P72" s="29" t="n">
        <f aca="false">N72/7.09308113489298</f>
        <v>0.356903709655819</v>
      </c>
      <c r="Q72" s="29" t="n">
        <f aca="false">LOG(1+E72)</f>
        <v>0.936191309269691</v>
      </c>
      <c r="R72" s="29" t="n">
        <f aca="false">Q72-0.785475108295916</f>
        <v>0.150716200973775</v>
      </c>
      <c r="S72" s="29"/>
      <c r="T72" s="29" t="n">
        <f aca="false">R72/0.334938300090918</f>
        <v>0.449981984541223</v>
      </c>
      <c r="U72" s="29" t="n">
        <f aca="false">LOG(1+C72)</f>
        <v>2.12057393120585</v>
      </c>
      <c r="V72" s="2" t="n">
        <f aca="false">U72-1.91907809237607</f>
        <v>0.20149583882978</v>
      </c>
      <c r="X72" s="2" t="n">
        <f aca="false">V72/0.375388133785523</f>
        <v>0.536766670799732</v>
      </c>
      <c r="AA72" s="2" t="n">
        <f aca="false">C72-$Z$2</f>
        <v>3.48148148148148</v>
      </c>
      <c r="AB72" s="2" t="n">
        <f aca="false">AA72/$Y$2</f>
        <v>0.131780475243289</v>
      </c>
      <c r="AE72" s="2" t="n">
        <f aca="false">E72-$AD$2</f>
        <v>-0.536340491907318</v>
      </c>
      <c r="AF72" s="2" t="n">
        <f aca="false">AE72/$AC$2</f>
        <v>-0.325270042097225</v>
      </c>
    </row>
    <row r="73" customFormat="false" ht="12.8" hidden="false" customHeight="false" outlineLevel="0" collapsed="false">
      <c r="A73" s="29" t="n">
        <v>27</v>
      </c>
      <c r="B73" s="29" t="n">
        <v>1620</v>
      </c>
      <c r="C73" s="29" t="n">
        <v>135</v>
      </c>
      <c r="D73" s="29" t="n">
        <f aca="false">C73-C74</f>
        <v>-4</v>
      </c>
      <c r="E73" s="29" t="n">
        <f aca="false">1000/C73</f>
        <v>7.40740740740741</v>
      </c>
      <c r="F73" s="21" t="s">
        <v>36</v>
      </c>
      <c r="G73" s="29" t="n">
        <f aca="false">ABS(B73-B74)</f>
        <v>30</v>
      </c>
      <c r="H73" s="29" t="n">
        <f aca="false">E73-E74</f>
        <v>0.213162803090861</v>
      </c>
      <c r="I73" s="29"/>
      <c r="J73" s="29" t="n">
        <f aca="false">8.16992827816686-E73</f>
        <v>0.762520870759453</v>
      </c>
      <c r="K73" s="29" t="n">
        <f aca="false">E73-10.8695652173913</f>
        <v>-3.46215780998389</v>
      </c>
      <c r="L73" s="29"/>
      <c r="M73" s="29"/>
      <c r="N73" s="29" t="n">
        <f aca="false">E73-5.10204081632653</f>
        <v>2.30536659108088</v>
      </c>
      <c r="O73" s="29"/>
      <c r="P73" s="29" t="n">
        <f aca="false">N73/7.09308113489298</f>
        <v>0.32501624431449</v>
      </c>
      <c r="Q73" s="29" t="n">
        <f aca="false">LOG(1+E73)</f>
        <v>0.924662093034135</v>
      </c>
      <c r="R73" s="29" t="n">
        <f aca="false">Q73-0.785475108295916</f>
        <v>0.139186984738219</v>
      </c>
      <c r="S73" s="29"/>
      <c r="T73" s="29" t="n">
        <f aca="false">R73/0.334938300090918</f>
        <v>0.415560073901484</v>
      </c>
      <c r="U73" s="29" t="n">
        <f aca="false">LOG(1+C73)</f>
        <v>2.13353890837022</v>
      </c>
      <c r="V73" s="2" t="n">
        <f aca="false">U73-1.91907809237607</f>
        <v>0.214460815994147</v>
      </c>
      <c r="X73" s="2" t="n">
        <f aca="false">V73/0.375388133785523</f>
        <v>0.571304196090223</v>
      </c>
      <c r="AA73" s="2" t="n">
        <f aca="false">C73-$Z$2</f>
        <v>7.48148148148148</v>
      </c>
      <c r="AB73" s="2" t="n">
        <f aca="false">AA73/$Y$2</f>
        <v>0.283187829778131</v>
      </c>
      <c r="AE73" s="2" t="n">
        <f aca="false">E73-$AD$2</f>
        <v>-0.762520870759447</v>
      </c>
      <c r="AF73" s="2" t="n">
        <f aca="false">AE73/$AC$2</f>
        <v>-0.46243981104227</v>
      </c>
    </row>
    <row r="74" customFormat="false" ht="12.8" hidden="false" customHeight="false" outlineLevel="0" collapsed="false">
      <c r="A74" s="29" t="n">
        <v>27.3</v>
      </c>
      <c r="B74" s="29" t="n">
        <v>1650</v>
      </c>
      <c r="C74" s="29" t="n">
        <v>139</v>
      </c>
      <c r="D74" s="29" t="n">
        <f aca="false">C74-C75</f>
        <v>-7</v>
      </c>
      <c r="E74" s="29" t="n">
        <f aca="false">1000/C74</f>
        <v>7.19424460431655</v>
      </c>
      <c r="F74" s="21" t="s">
        <v>36</v>
      </c>
      <c r="G74" s="29" t="n">
        <f aca="false">ABS(B74-B75)</f>
        <v>30</v>
      </c>
      <c r="H74" s="29" t="n">
        <f aca="false">E74-E75</f>
        <v>0.344929535823396</v>
      </c>
      <c r="I74" s="29"/>
      <c r="J74" s="29" t="n">
        <f aca="false">8.16992827816686-E74</f>
        <v>0.975683673850314</v>
      </c>
      <c r="K74" s="29" t="n">
        <f aca="false">E74-10.8695652173913</f>
        <v>-3.67532061307475</v>
      </c>
      <c r="L74" s="29"/>
      <c r="M74" s="29"/>
      <c r="N74" s="29" t="n">
        <f aca="false">E74-5.10204081632653</f>
        <v>2.09220378799002</v>
      </c>
      <c r="O74" s="29"/>
      <c r="P74" s="29" t="n">
        <f aca="false">N74/7.09308113489298</f>
        <v>0.294964028776979</v>
      </c>
      <c r="Q74" s="29" t="n">
        <f aca="false">LOG(1+E74)</f>
        <v>0.913508923825005</v>
      </c>
      <c r="R74" s="29" t="n">
        <f aca="false">Q74-0.785475108295916</f>
        <v>0.128033815529089</v>
      </c>
      <c r="S74" s="29"/>
      <c r="T74" s="29" t="n">
        <f aca="false">R74/0.334938300090918</f>
        <v>0.382260898482899</v>
      </c>
      <c r="U74" s="29" t="n">
        <f aca="false">LOG(1+C74)</f>
        <v>2.14612803567824</v>
      </c>
      <c r="V74" s="2" t="n">
        <f aca="false">U74-1.91907809237607</f>
        <v>0.227049943302168</v>
      </c>
      <c r="X74" s="2" t="n">
        <f aca="false">V74/0.375388133785523</f>
        <v>0.604840491393615</v>
      </c>
      <c r="AA74" s="2" t="n">
        <f aca="false">C74-$Z$2</f>
        <v>11.4814814814815</v>
      </c>
      <c r="AB74" s="2" t="n">
        <f aca="false">AA74/$Y$2</f>
        <v>0.434595184312973</v>
      </c>
      <c r="AE74" s="2" t="n">
        <f aca="false">E74-$AD$2</f>
        <v>-0.975683673850307</v>
      </c>
      <c r="AF74" s="2" t="n">
        <f aca="false">AE74/$AC$2</f>
        <v>-0.591714917026452</v>
      </c>
    </row>
    <row r="75" customFormat="false" ht="12.8" hidden="false" customHeight="false" outlineLevel="0" collapsed="false">
      <c r="A75" s="29" t="n">
        <v>28</v>
      </c>
      <c r="B75" s="29" t="n">
        <v>1680</v>
      </c>
      <c r="C75" s="29" t="n">
        <v>146</v>
      </c>
      <c r="D75" s="29" t="n">
        <f aca="false">C75-C76</f>
        <v>9</v>
      </c>
      <c r="E75" s="29" t="n">
        <f aca="false">1000/C75</f>
        <v>6.84931506849315</v>
      </c>
      <c r="F75" s="21" t="s">
        <v>37</v>
      </c>
      <c r="G75" s="29" t="n">
        <f aca="false">ABS(B75-B76)</f>
        <v>30</v>
      </c>
      <c r="H75" s="29" t="n">
        <f aca="false">E75-E76</f>
        <v>-0.44995500449955</v>
      </c>
      <c r="I75" s="29"/>
      <c r="J75" s="29" t="n">
        <f aca="false">8.16992827816686-E75</f>
        <v>1.32061320967371</v>
      </c>
      <c r="K75" s="29" t="n">
        <f aca="false">E75-10.8695652173913</f>
        <v>-4.02025014889815</v>
      </c>
      <c r="L75" s="29"/>
      <c r="M75" s="29"/>
      <c r="N75" s="29" t="n">
        <f aca="false">E75-5.10204081632653</f>
        <v>1.74727425216662</v>
      </c>
      <c r="O75" s="29"/>
      <c r="P75" s="29" t="n">
        <f aca="false">N75/7.09308113489298</f>
        <v>0.246335015621245</v>
      </c>
      <c r="Q75" s="29" t="n">
        <f aca="false">LOG(1+E75)</f>
        <v>0.894831761846934</v>
      </c>
      <c r="R75" s="29" t="n">
        <f aca="false">Q75-0.785475108295916</f>
        <v>0.109356653551018</v>
      </c>
      <c r="S75" s="29"/>
      <c r="T75" s="29" t="n">
        <f aca="false">R75/0.334938300090918</f>
        <v>0.326497905797377</v>
      </c>
      <c r="U75" s="29" t="n">
        <f aca="false">LOG(1+C75)</f>
        <v>2.16731733474818</v>
      </c>
      <c r="V75" s="2" t="n">
        <f aca="false">U75-1.91907809237607</f>
        <v>0.248239242372106</v>
      </c>
      <c r="X75" s="2" t="n">
        <f aca="false">V75/0.375388133785523</f>
        <v>0.661286865593723</v>
      </c>
      <c r="AA75" s="2" t="n">
        <f aca="false">C75-$Z$2</f>
        <v>18.4814814814815</v>
      </c>
      <c r="AB75" s="2" t="n">
        <f aca="false">AA75/$Y$2</f>
        <v>0.699558054748947</v>
      </c>
      <c r="AE75" s="2" t="n">
        <f aca="false">E75-$AD$2</f>
        <v>-1.32061320967371</v>
      </c>
      <c r="AF75" s="2" t="n">
        <f aca="false">AE75/$AC$2</f>
        <v>-0.800901518319352</v>
      </c>
    </row>
    <row r="76" customFormat="false" ht="12.8" hidden="false" customHeight="false" outlineLevel="0" collapsed="false">
      <c r="A76" s="29" t="n">
        <v>28.3</v>
      </c>
      <c r="B76" s="29" t="n">
        <v>1710</v>
      </c>
      <c r="C76" s="29" t="n">
        <v>137</v>
      </c>
      <c r="D76" s="29" t="n">
        <f aca="false">C76-C77</f>
        <v>15</v>
      </c>
      <c r="E76" s="29" t="n">
        <f aca="false">1000/C76</f>
        <v>7.2992700729927</v>
      </c>
      <c r="F76" s="21" t="s">
        <v>36</v>
      </c>
      <c r="G76" s="29" t="n">
        <f aca="false">ABS(B76-B77)</f>
        <v>30</v>
      </c>
      <c r="H76" s="29" t="n">
        <f aca="false">E76-E77</f>
        <v>-0.897451238482709</v>
      </c>
      <c r="I76" s="29"/>
      <c r="J76" s="29" t="n">
        <f aca="false">8.16992827816686-E76</f>
        <v>0.87065820517416</v>
      </c>
      <c r="K76" s="29" t="n">
        <f aca="false">E76-10.8695652173913</f>
        <v>-3.5702951443986</v>
      </c>
      <c r="L76" s="29"/>
      <c r="M76" s="29"/>
      <c r="N76" s="29" t="n">
        <f aca="false">E76-5.10204081632653</f>
        <v>2.19722925666617</v>
      </c>
      <c r="O76" s="29"/>
      <c r="P76" s="29" t="n">
        <f aca="false">N76/7.09308113489298</f>
        <v>0.309770777308234</v>
      </c>
      <c r="Q76" s="29" t="n">
        <f aca="false">LOG(1+E76)</f>
        <v>0.919039897531328</v>
      </c>
      <c r="R76" s="29" t="n">
        <f aca="false">Q76-0.785475108295916</f>
        <v>0.133564789235412</v>
      </c>
      <c r="S76" s="29"/>
      <c r="T76" s="29" t="n">
        <f aca="false">R76/0.334938300090918</f>
        <v>0.398774309176216</v>
      </c>
      <c r="U76" s="29" t="n">
        <f aca="false">LOG(1+C76)</f>
        <v>2.13987908640124</v>
      </c>
      <c r="V76" s="2" t="n">
        <f aca="false">U76-1.91907809237607</f>
        <v>0.220800994025166</v>
      </c>
      <c r="X76" s="2" t="n">
        <f aca="false">V76/0.375388133785523</f>
        <v>0.588193856312252</v>
      </c>
      <c r="AA76" s="2" t="n">
        <f aca="false">C76-$Z$2</f>
        <v>9.48148148148148</v>
      </c>
      <c r="AB76" s="2" t="n">
        <f aca="false">AA76/$Y$2</f>
        <v>0.358891507045552</v>
      </c>
      <c r="AE76" s="2" t="n">
        <f aca="false">E76-$AD$2</f>
        <v>-0.870658205174157</v>
      </c>
      <c r="AF76" s="2" t="n">
        <f aca="false">AE76/$AC$2</f>
        <v>-0.528020977946657</v>
      </c>
    </row>
    <row r="77" customFormat="false" ht="12.8" hidden="false" customHeight="false" outlineLevel="0" collapsed="false">
      <c r="A77" s="29" t="n">
        <v>29</v>
      </c>
      <c r="B77" s="29" t="n">
        <v>1740</v>
      </c>
      <c r="C77" s="29" t="n">
        <v>122</v>
      </c>
      <c r="D77" s="29" t="n">
        <f aca="false">C77-C78</f>
        <v>20</v>
      </c>
      <c r="E77" s="29" t="n">
        <f aca="false">1000/C77</f>
        <v>8.19672131147541</v>
      </c>
      <c r="F77" s="21" t="s">
        <v>34</v>
      </c>
      <c r="G77" s="31" t="n">
        <f aca="false">ABS(B77-B78)</f>
        <v>10</v>
      </c>
      <c r="H77" s="29" t="n">
        <f aca="false">E77-E78</f>
        <v>-1.60720025715204</v>
      </c>
      <c r="I77" s="29"/>
      <c r="J77" s="29" t="n">
        <f aca="false">8.16992827816686-E77</f>
        <v>-0.0267930333085484</v>
      </c>
      <c r="K77" s="29" t="n">
        <f aca="false">E77-10.8695652173913</f>
        <v>-2.67284390591589</v>
      </c>
      <c r="L77" s="29"/>
      <c r="M77" s="29"/>
      <c r="N77" s="29" t="n">
        <f aca="false">E77-5.10204081632653</f>
        <v>3.09468049514888</v>
      </c>
      <c r="O77" s="29"/>
      <c r="P77" s="29" t="n">
        <f aca="false">N77/7.09308113489298</f>
        <v>0.436295657175726</v>
      </c>
      <c r="Q77" s="29" t="n">
        <f aca="false">LOG(1+E77)</f>
        <v>0.963633026245394</v>
      </c>
      <c r="R77" s="29" t="n">
        <f aca="false">Q77-0.785475108295916</f>
        <v>0.178157917949478</v>
      </c>
      <c r="S77" s="29"/>
      <c r="T77" s="29" t="n">
        <f aca="false">R77/0.334938300090918</f>
        <v>0.53191264749692</v>
      </c>
      <c r="U77" s="29" t="n">
        <f aca="false">LOG(1+C77)</f>
        <v>2.0899051114394</v>
      </c>
      <c r="V77" s="2" t="n">
        <f aca="false">U77-1.91907809237607</f>
        <v>0.170827019063328</v>
      </c>
      <c r="X77" s="2" t="n">
        <f aca="false">V77/0.375388133785523</f>
        <v>0.455067711759182</v>
      </c>
      <c r="AA77" s="2" t="n">
        <f aca="false">C77-$Z$2</f>
        <v>-5.51851851851852</v>
      </c>
      <c r="AB77" s="2" t="n">
        <f aca="false">AA77/$Y$2</f>
        <v>-0.208886072460106</v>
      </c>
      <c r="AE77" s="2" t="n">
        <f aca="false">E77-$AD$2</f>
        <v>0.026793033308552</v>
      </c>
      <c r="AF77" s="2" t="n">
        <f aca="false">AE77/$AC$2</f>
        <v>0.0162489523048934</v>
      </c>
    </row>
    <row r="78" customFormat="false" ht="12.8" hidden="false" customHeight="false" outlineLevel="0" collapsed="false">
      <c r="A78" s="29" t="n">
        <v>29.1</v>
      </c>
      <c r="B78" s="29" t="n">
        <v>1750</v>
      </c>
      <c r="C78" s="29" t="n">
        <v>102</v>
      </c>
      <c r="D78" s="29" t="n">
        <f aca="false">C78-C79</f>
        <v>-20</v>
      </c>
      <c r="E78" s="29" t="n">
        <f aca="false">1000/C78</f>
        <v>9.80392156862745</v>
      </c>
      <c r="F78" s="21" t="s">
        <v>32</v>
      </c>
      <c r="G78" s="29" t="n">
        <f aca="false">ABS(B78-B79)</f>
        <v>20</v>
      </c>
      <c r="H78" s="29" t="n">
        <f aca="false">E78-E79</f>
        <v>1.60720025715204</v>
      </c>
      <c r="I78" s="29"/>
      <c r="J78" s="29" t="n">
        <f aca="false">8.16992827816686-E78</f>
        <v>-1.63399329046059</v>
      </c>
      <c r="K78" s="29" t="n">
        <f aca="false">E78-10.8695652173913</f>
        <v>-1.06564364876385</v>
      </c>
      <c r="L78" s="29"/>
      <c r="M78" s="29"/>
      <c r="N78" s="29" t="n">
        <f aca="false">E78-5.10204081632653</f>
        <v>4.70188075230092</v>
      </c>
      <c r="O78" s="29"/>
      <c r="P78" s="29" t="n">
        <f aca="false">N78/7.09308113489298</f>
        <v>0.662882696938425</v>
      </c>
      <c r="Q78" s="29" t="n">
        <f aca="false">LOG(1+E78)</f>
        <v>1.03358142275385</v>
      </c>
      <c r="R78" s="29" t="n">
        <f aca="false">Q78-0.785475108295916</f>
        <v>0.248106314457933</v>
      </c>
      <c r="S78" s="29"/>
      <c r="T78" s="29" t="n">
        <f aca="false">R78/0.334938300090918</f>
        <v>0.740752294946815</v>
      </c>
      <c r="U78" s="29" t="n">
        <f aca="false">LOG(1+C78)</f>
        <v>2.01283722470517</v>
      </c>
      <c r="V78" s="2" t="n">
        <f aca="false">U78-1.91907809237607</f>
        <v>0.093759132329102</v>
      </c>
      <c r="X78" s="2" t="n">
        <f aca="false">V78/0.375388133785523</f>
        <v>0.249765839382315</v>
      </c>
      <c r="AA78" s="2" t="n">
        <f aca="false">C78-$Z$2</f>
        <v>-25.5185185185185</v>
      </c>
      <c r="AB78" s="2" t="n">
        <f aca="false">AA78/$Y$2</f>
        <v>-0.965922845134318</v>
      </c>
      <c r="AE78" s="2" t="n">
        <f aca="false">E78-$AD$2</f>
        <v>1.63399329046059</v>
      </c>
      <c r="AF78" s="2" t="n">
        <f aca="false">AE78/$AC$2</f>
        <v>0.990954579029891</v>
      </c>
    </row>
    <row r="79" customFormat="false" ht="12.8" hidden="false" customHeight="false" outlineLevel="0" collapsed="false">
      <c r="A79" s="29" t="n">
        <v>29.3</v>
      </c>
      <c r="B79" s="29" t="n">
        <v>1770</v>
      </c>
      <c r="C79" s="29" t="n">
        <v>122</v>
      </c>
      <c r="D79" s="29" t="n">
        <f aca="false">C79-C80</f>
        <v>2</v>
      </c>
      <c r="E79" s="29" t="n">
        <f aca="false">1000/C79</f>
        <v>8.19672131147541</v>
      </c>
      <c r="F79" s="21" t="s">
        <v>33</v>
      </c>
      <c r="G79" s="29" t="n">
        <f aca="false">ABS(B79-B80)</f>
        <v>30</v>
      </c>
      <c r="H79" s="29" t="n">
        <f aca="false">E79-E80</f>
        <v>-0.136612021857925</v>
      </c>
      <c r="I79" s="29"/>
      <c r="J79" s="29" t="n">
        <f aca="false">8.16992827816686-E79</f>
        <v>-0.0267930333085484</v>
      </c>
      <c r="K79" s="29" t="n">
        <f aca="false">E79-10.8695652173913</f>
        <v>-2.67284390591589</v>
      </c>
      <c r="L79" s="29"/>
      <c r="M79" s="29"/>
      <c r="N79" s="29" t="n">
        <f aca="false">E79-5.10204081632653</f>
        <v>3.09468049514888</v>
      </c>
      <c r="O79" s="29"/>
      <c r="P79" s="29" t="n">
        <f aca="false">N79/7.09308113489298</f>
        <v>0.436295657175726</v>
      </c>
      <c r="Q79" s="29" t="n">
        <f aca="false">LOG(1+E79)</f>
        <v>0.963633026245394</v>
      </c>
      <c r="R79" s="29" t="n">
        <f aca="false">Q79-0.785475108295916</f>
        <v>0.178157917949478</v>
      </c>
      <c r="S79" s="29"/>
      <c r="T79" s="29" t="n">
        <f aca="false">R79/0.334938300090918</f>
        <v>0.53191264749692</v>
      </c>
      <c r="U79" s="29" t="n">
        <f aca="false">LOG(1+C79)</f>
        <v>2.0899051114394</v>
      </c>
      <c r="V79" s="2" t="n">
        <f aca="false">U79-1.91907809237607</f>
        <v>0.170827019063328</v>
      </c>
      <c r="X79" s="2" t="n">
        <f aca="false">V79/0.375388133785523</f>
        <v>0.455067711759182</v>
      </c>
      <c r="AA79" s="2" t="n">
        <f aca="false">C79-$Z$2</f>
        <v>-5.51851851851852</v>
      </c>
      <c r="AB79" s="2" t="n">
        <f aca="false">AA79/$Y$2</f>
        <v>-0.208886072460106</v>
      </c>
      <c r="AE79" s="2" t="n">
        <f aca="false">E79-$AD$2</f>
        <v>0.026793033308552</v>
      </c>
      <c r="AF79" s="2" t="n">
        <f aca="false">AE79/$AC$2</f>
        <v>0.0162489523048934</v>
      </c>
    </row>
    <row r="80" customFormat="false" ht="12.8" hidden="false" customHeight="false" outlineLevel="0" collapsed="false">
      <c r="A80" s="28" t="n">
        <v>30</v>
      </c>
      <c r="B80" s="28" t="n">
        <v>1800</v>
      </c>
      <c r="C80" s="28" t="n">
        <v>120</v>
      </c>
      <c r="D80" s="29" t="n">
        <f aca="false">C80-C81</f>
        <v>-10</v>
      </c>
      <c r="E80" s="29" t="n">
        <f aca="false">1000/C80</f>
        <v>8.33333333333333</v>
      </c>
      <c r="F80" s="33" t="s">
        <v>33</v>
      </c>
      <c r="G80" s="28" t="n">
        <f aca="false">ABS(B80-B81)</f>
        <v>30</v>
      </c>
      <c r="H80" s="29" t="n">
        <f aca="false">E80-E81</f>
        <v>0.641025641025641</v>
      </c>
      <c r="I80" s="29"/>
      <c r="J80" s="29" t="n">
        <f aca="false">8.16992827816686-E80</f>
        <v>-0.163405055166473</v>
      </c>
      <c r="K80" s="29" t="n">
        <f aca="false">E80-10.8695652173913</f>
        <v>-2.53623188405797</v>
      </c>
      <c r="L80" s="29"/>
      <c r="M80" s="29"/>
      <c r="N80" s="29" t="n">
        <f aca="false">E80-5.10204081632653</f>
        <v>3.2312925170068</v>
      </c>
      <c r="O80" s="29"/>
      <c r="P80" s="29" t="n">
        <f aca="false">N80/7.09308113489298</f>
        <v>0.455555555555556</v>
      </c>
      <c r="Q80" s="29" t="n">
        <f aca="false">LOG(1+E80)</f>
        <v>0.970036776622557</v>
      </c>
      <c r="R80" s="29" t="n">
        <f aca="false">Q80-0.785475108295916</f>
        <v>0.184561668326641</v>
      </c>
      <c r="S80" s="29"/>
      <c r="T80" s="29" t="n">
        <f aca="false">R80/0.334938300090918</f>
        <v>0.551031841615432</v>
      </c>
      <c r="U80" s="29" t="n">
        <f aca="false">LOG(1+C80)</f>
        <v>2.08278537031645</v>
      </c>
      <c r="V80" s="2" t="n">
        <f aca="false">U80-1.91907809237607</f>
        <v>0.16370727794038</v>
      </c>
      <c r="X80" s="2" t="n">
        <f aca="false">V80/0.375388133785523</f>
        <v>0.436101366043482</v>
      </c>
      <c r="AA80" s="2" t="n">
        <f aca="false">C80-$Z$2</f>
        <v>-7.51851851851852</v>
      </c>
      <c r="AB80" s="2" t="n">
        <f aca="false">AA80/$Y$2</f>
        <v>-0.284589749727528</v>
      </c>
      <c r="AE80" s="2" t="n">
        <f aca="false">E80-$AD$2</f>
        <v>0.163405055166473</v>
      </c>
      <c r="AF80" s="2" t="n">
        <f aca="false">AE80/$AC$2</f>
        <v>0.0990989305765168</v>
      </c>
    </row>
    <row r="81" customFormat="false" ht="12.8" hidden="false" customHeight="false" outlineLevel="0" collapsed="false">
      <c r="A81" s="29" t="n">
        <v>30.3</v>
      </c>
      <c r="B81" s="29" t="n">
        <v>1830</v>
      </c>
      <c r="C81" s="29" t="n">
        <v>130</v>
      </c>
      <c r="D81" s="29" t="n">
        <f aca="false">C81-C82</f>
        <v>-2</v>
      </c>
      <c r="E81" s="29" t="n">
        <f aca="false">1000/C81</f>
        <v>7.69230769230769</v>
      </c>
      <c r="F81" s="21" t="s">
        <v>34</v>
      </c>
      <c r="G81" s="29" t="n">
        <f aca="false">ABS(B81-B82)</f>
        <v>30</v>
      </c>
      <c r="H81" s="29" t="n">
        <f aca="false">E81-E82</f>
        <v>0.116550116550116</v>
      </c>
      <c r="I81" s="29"/>
      <c r="J81" s="29" t="n">
        <f aca="false">8.16992827816686-E81</f>
        <v>0.477620585859168</v>
      </c>
      <c r="K81" s="29" t="n">
        <f aca="false">E81-10.8695652173913</f>
        <v>-3.17725752508361</v>
      </c>
      <c r="L81" s="29"/>
      <c r="M81" s="29"/>
      <c r="N81" s="29" t="n">
        <f aca="false">E81-5.10204081632653</f>
        <v>2.59026687598116</v>
      </c>
      <c r="O81" s="29"/>
      <c r="P81" s="29" t="n">
        <f aca="false">N81/7.09308113489298</f>
        <v>0.365182186234818</v>
      </c>
      <c r="Q81" s="29" t="n">
        <f aca="false">LOG(1+E81)</f>
        <v>0.939135091176583</v>
      </c>
      <c r="R81" s="29" t="n">
        <f aca="false">Q81-0.785475108295916</f>
        <v>0.153659982880667</v>
      </c>
      <c r="S81" s="29"/>
      <c r="T81" s="29" t="n">
        <f aca="false">R81/0.334938300090918</f>
        <v>0.458771011971328</v>
      </c>
      <c r="U81" s="29" t="n">
        <f aca="false">LOG(1+C81)</f>
        <v>2.11727129565576</v>
      </c>
      <c r="V81" s="2" t="n">
        <f aca="false">U81-1.91907809237607</f>
        <v>0.198193203279694</v>
      </c>
      <c r="X81" s="2" t="n">
        <f aca="false">V81/0.375388133785523</f>
        <v>0.52796874872164</v>
      </c>
      <c r="AA81" s="2" t="n">
        <f aca="false">C81-$Z$2</f>
        <v>2.48148148148148</v>
      </c>
      <c r="AB81" s="2" t="n">
        <f aca="false">AA81/$Y$2</f>
        <v>0.0939286366095781</v>
      </c>
      <c r="AE81" s="2" t="n">
        <f aca="false">E81-$AD$2</f>
        <v>-0.477620585859167</v>
      </c>
      <c r="AF81" s="2" t="n">
        <f aca="false">AE81/$AC$2</f>
        <v>-0.289658659774953</v>
      </c>
    </row>
    <row r="82" customFormat="false" ht="12.8" hidden="false" customHeight="false" outlineLevel="0" collapsed="false">
      <c r="A82" s="29" t="n">
        <v>31</v>
      </c>
      <c r="B82" s="29" t="n">
        <v>1860</v>
      </c>
      <c r="C82" s="29" t="n">
        <v>132</v>
      </c>
      <c r="D82" s="29"/>
      <c r="E82" s="29" t="n">
        <f aca="false">1000/C82</f>
        <v>7.57575757575758</v>
      </c>
      <c r="F82" s="21" t="s">
        <v>35</v>
      </c>
      <c r="G82" s="29"/>
      <c r="H82" s="29"/>
      <c r="I82" s="29"/>
      <c r="J82" s="29" t="n">
        <f aca="false">8.16992827816686-E82</f>
        <v>0.594170702409285</v>
      </c>
      <c r="K82" s="29" t="n">
        <f aca="false">E82-10.8695652173913</f>
        <v>-3.29380764163372</v>
      </c>
      <c r="N82" s="29" t="n">
        <f aca="false">E82-5.10204081632653</f>
        <v>2.47371675943105</v>
      </c>
      <c r="P82" s="29" t="n">
        <f aca="false">N82/7.09308113489298</f>
        <v>0.348750664540138</v>
      </c>
      <c r="Q82" s="29" t="n">
        <f aca="false">LOG(1+E82)</f>
        <v>0.933272495646403</v>
      </c>
      <c r="R82" s="29" t="n">
        <f aca="false">Q82-0.785475108295916</f>
        <v>0.147797387350487</v>
      </c>
      <c r="T82" s="29" t="n">
        <f aca="false">R82/0.334938300090918</f>
        <v>0.44126750303076</v>
      </c>
      <c r="U82" s="29" t="n">
        <f aca="false">LOG(1+C82)</f>
        <v>2.12385164096709</v>
      </c>
      <c r="V82" s="2" t="n">
        <f aca="false">U82-1.91907809237607</f>
        <v>0.204773548591016</v>
      </c>
      <c r="X82" s="2" t="n">
        <f aca="false">V82/0.375388133785523</f>
        <v>0.545498192833161</v>
      </c>
      <c r="AA82" s="2" t="n">
        <f aca="false">C82-$Z$2</f>
        <v>4.48148148148148</v>
      </c>
      <c r="AB82" s="2" t="n">
        <f aca="false">AA82/$Y$2</f>
        <v>0.169632313876999</v>
      </c>
      <c r="AE82" s="2" t="n">
        <f aca="false">E82-$AD$2</f>
        <v>-0.594170702409278</v>
      </c>
      <c r="AF82" s="2" t="n">
        <f aca="false">AE82/$AC$2</f>
        <v>-0.360341858020671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2022-07-12T15:29:21Z</dcterms:created>
  <dc:creator/>
  <dc:description/>
  <dc:language>en-IN</dc:language>
  <cp:lastModifiedBy/>
  <dcterms:modified xsi:type="dcterms:W3CDTF">2022-09-03T13:41:18Z</dcterms:modified>
  <cp:revision>74</cp:revision>
  <dc:subject/>
  <dc:title/>
</cp:coreProperties>
</file>