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out_Task" sheetId="1" state="visible" r:id="rId2"/>
    <sheet name="With_Task_RMAP_V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<sst xmlns="http://schemas.openxmlformats.org/spreadsheetml/2006/main" count="155" uniqueCount="45">
  <si>
    <t xml:space="preserve">Time mm:ss</t>
  </si>
  <si>
    <t xml:space="preserve">Time Seconds</t>
  </si>
  <si>
    <t xml:space="preserve"> GSR Value Resistivity    (kΩ)</t>
  </si>
  <si>
    <t xml:space="preserve"> GSR  Diff   (kΩ)</t>
  </si>
  <si>
    <t xml:space="preserve">GSR Value Conductivity  (µS)= 1000/ kΩ</t>
  </si>
  <si>
    <t xml:space="preserve">Color</t>
  </si>
  <si>
    <t xml:space="preserve">Time Diff Seconds</t>
  </si>
  <si>
    <t xml:space="preserve">GSR Diff (µS)</t>
  </si>
  <si>
    <t xml:space="preserve">Mean  GSR   (µS)</t>
  </si>
  <si>
    <t xml:space="preserve">Mean GSR  – GSR value     (µS)</t>
  </si>
  <si>
    <t xml:space="preserve"> GSR Value   -  Start GSR     (µS)</t>
  </si>
  <si>
    <t xml:space="preserve">Max GSR    (µS)</t>
  </si>
  <si>
    <t xml:space="preserve">Min GSR   (µS)</t>
  </si>
  <si>
    <t xml:space="preserve">SCL – SCL min (µS)</t>
  </si>
  <si>
    <t xml:space="preserve">SCL max- SCLmin   (µS)</t>
  </si>
  <si>
    <t xml:space="preserve">Ratio =                      [SCL-SCLmin/                   SCL max- SCLmin]          </t>
  </si>
  <si>
    <r>
      <rPr>
        <sz val="9"/>
        <color rgb="FF000000"/>
        <rFont val="Calibri"/>
        <family val="2"/>
        <charset val="1"/>
      </rPr>
      <t xml:space="preserve">log(1+</t>
    </r>
    <r>
      <rPr>
        <sz val="11"/>
        <color rgb="FF000000"/>
        <rFont val="Calibri"/>
        <family val="2"/>
        <charset val="1"/>
      </rPr>
      <t xml:space="preserve">µS</t>
    </r>
    <r>
      <rPr>
        <sz val="9"/>
        <color rgb="FF000000"/>
        <rFont val="Calibri"/>
        <family val="2"/>
        <charset val="1"/>
      </rPr>
      <t xml:space="preserve">)</t>
    </r>
  </si>
  <si>
    <t xml:space="preserve">SCL -SCL Min</t>
  </si>
  <si>
    <t xml:space="preserve">SCL Max -SCL Min</t>
  </si>
  <si>
    <t xml:space="preserve">Ratio</t>
  </si>
  <si>
    <t xml:space="preserve"> Log(1+kΩ)</t>
  </si>
  <si>
    <t xml:space="preserve">SCL -SCL min</t>
  </si>
  <si>
    <t xml:space="preserve">   SCL max-SCL min</t>
  </si>
  <si>
    <t xml:space="preserve">SD SRR (kΩ)</t>
  </si>
  <si>
    <t xml:space="preserve">Mean SRR (kΩ)</t>
  </si>
  <si>
    <t xml:space="preserve">Raw SRR -Mean SRR(kΩ)</t>
  </si>
  <si>
    <t xml:space="preserve">Z-Score SRR</t>
  </si>
  <si>
    <t xml:space="preserve">SD SCR (µS)</t>
  </si>
  <si>
    <t xml:space="preserve">Mean SRR (µS)</t>
  </si>
  <si>
    <t xml:space="preserve">Raw SCR -Mean SCR       (µS)</t>
  </si>
  <si>
    <t xml:space="preserve">Z-Score SCR </t>
  </si>
  <si>
    <t xml:space="preserve">yellow</t>
  </si>
  <si>
    <t xml:space="preserve">G1</t>
  </si>
  <si>
    <t xml:space="preserve">G2</t>
  </si>
  <si>
    <t xml:space="preserve">G4</t>
  </si>
  <si>
    <t xml:space="preserve">G3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</si>
  <si>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</si>
  <si>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</si>
  <si>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</si>
  <si>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</si>
  <si>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</si>
  <si>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</si>
  <si>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</si>
  <si>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Mean GSR  –  GSR value     (µS)</t>
  </si>
  <si>
    <t xml:space="preserve"> GSR Value   - Start GSR     (µS)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</si>
</sst>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3FAF46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C2CD"/>
        <bgColor rgb="FFCCCCCC"/>
      </patternFill>
    </fill>
    <fill>
      <patternFill patternType="solid">
        <fgColor rgb="FFCCCCCC"/>
        <bgColor rgb="FFE0C2CD"/>
      </patternFill>
    </fill>
    <fill>
      <patternFill patternType="solid">
        <fgColor rgb="FFFFDBB6"/>
        <bgColor rgb="FFFFE994"/>
      </patternFill>
    </fill>
    <fill>
      <patternFill patternType="solid">
        <fgColor rgb="FFFFE994"/>
        <bgColor rgb="FFFFDBB6"/>
      </patternFill>
    </fill>
    <fill>
      <patternFill patternType="solid">
        <fgColor rgb="FFFFA6A6"/>
        <bgColor rgb="FFFFAA95"/>
      </patternFill>
    </fill>
    <fill>
      <patternFill patternType="solid">
        <fgColor rgb="FF81D41A"/>
        <bgColor rgb="FF3FAF46"/>
      </patternFill>
    </fill>
    <fill>
      <patternFill patternType="solid">
        <fgColor rgb="FFEC9BA4"/>
        <bgColor rgb="FFFFA6A6"/>
      </patternFill>
    </fill>
    <fill>
      <patternFill patternType="solid">
        <fgColor rgb="FFFFFF00"/>
        <bgColor rgb="FFFFFF00"/>
      </patternFill>
    </fill>
    <fill>
      <patternFill patternType="solid">
        <fgColor rgb="FFFF6D6D"/>
        <bgColor rgb="FFFF6600"/>
      </patternFill>
    </fill>
    <fill>
      <patternFill patternType="solid">
        <fgColor rgb="FFFFAA95"/>
        <bgColor rgb="FFFFA6A6"/>
      </patternFill>
    </fill>
    <fill>
      <patternFill patternType="solid">
        <fgColor rgb="FFFFD42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A6A6"/>
      <rgbColor rgb="FFEC9BA4"/>
      <rgbColor rgb="FFFFDBB6"/>
      <rgbColor rgb="FF3366FF"/>
      <rgbColor rgb="FF33CCCC"/>
      <rgbColor rgb="FF81D41A"/>
      <rgbColor rgb="FFFFD428"/>
      <rgbColor rgb="FFFFAA95"/>
      <rgbColor rgb="FFFF6600"/>
      <rgbColor rgb="FF666699"/>
      <rgbColor rgb="FFB3B3B3"/>
      <rgbColor rgb="FF00458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GSR vs TIME
without_Task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Without_Task!$C$1:$C$1</c:f>
              <c:strCache>
                <c:ptCount val="1"/>
                <c:pt idx="0">
                  <c:v> GSR Value Resistivity    (kΩ)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Without_Task!$A$2:$A$43</c:f>
              <c:numCache>
                <c:formatCode>General</c:formatCode>
                <c:ptCount val="42"/>
                <c:pt idx="0">
                  <c:v>0</c:v>
                </c:pt>
                <c:pt idx="1">
                  <c:v>0.15</c:v>
                </c:pt>
                <c:pt idx="2">
                  <c:v>1</c:v>
                </c:pt>
                <c:pt idx="3">
                  <c:v>1.1</c:v>
                </c:pt>
                <c:pt idx="4">
                  <c:v>1.4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4.2</c:v>
                </c:pt>
                <c:pt idx="9">
                  <c:v>5</c:v>
                </c:pt>
                <c:pt idx="10">
                  <c:v>5.2</c:v>
                </c:pt>
                <c:pt idx="11">
                  <c:v>6.1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8.1</c:v>
                </c:pt>
                <c:pt idx="16">
                  <c:v>8.4</c:v>
                </c:pt>
                <c:pt idx="17">
                  <c:v>9</c:v>
                </c:pt>
                <c:pt idx="18">
                  <c:v>10</c:v>
                </c:pt>
                <c:pt idx="19">
                  <c:v>10.2</c:v>
                </c:pt>
                <c:pt idx="20">
                  <c:v>10.3</c:v>
                </c:pt>
                <c:pt idx="21">
                  <c:v>11</c:v>
                </c:pt>
                <c:pt idx="22">
                  <c:v>11.48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14.3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</c:numCache>
            </c:numRef>
          </c:xVal>
          <c:yVal>
            <c:numRef>
              <c:f>Without_Task!$C$2:$C$43</c:f>
              <c:numCache>
                <c:formatCode>General</c:formatCode>
                <c:ptCount val="42"/>
                <c:pt idx="0">
                  <c:v>129</c:v>
                </c:pt>
                <c:pt idx="1">
                  <c:v>141</c:v>
                </c:pt>
                <c:pt idx="2">
                  <c:v>153</c:v>
                </c:pt>
                <c:pt idx="3">
                  <c:v>153</c:v>
                </c:pt>
                <c:pt idx="4">
                  <c:v>154</c:v>
                </c:pt>
                <c:pt idx="5">
                  <c:v>158</c:v>
                </c:pt>
                <c:pt idx="6">
                  <c:v>153</c:v>
                </c:pt>
                <c:pt idx="7">
                  <c:v>158</c:v>
                </c:pt>
                <c:pt idx="8">
                  <c:v>170</c:v>
                </c:pt>
                <c:pt idx="9">
                  <c:v>185</c:v>
                </c:pt>
                <c:pt idx="10">
                  <c:v>196</c:v>
                </c:pt>
                <c:pt idx="11">
                  <c:v>210</c:v>
                </c:pt>
                <c:pt idx="12">
                  <c:v>217</c:v>
                </c:pt>
                <c:pt idx="13">
                  <c:v>231</c:v>
                </c:pt>
                <c:pt idx="14">
                  <c:v>229</c:v>
                </c:pt>
                <c:pt idx="15">
                  <c:v>236</c:v>
                </c:pt>
                <c:pt idx="16">
                  <c:v>251</c:v>
                </c:pt>
                <c:pt idx="17">
                  <c:v>256</c:v>
                </c:pt>
                <c:pt idx="18">
                  <c:v>241</c:v>
                </c:pt>
                <c:pt idx="19">
                  <c:v>253</c:v>
                </c:pt>
                <c:pt idx="20">
                  <c:v>265</c:v>
                </c:pt>
                <c:pt idx="21">
                  <c:v>261</c:v>
                </c:pt>
                <c:pt idx="22">
                  <c:v>280</c:v>
                </c:pt>
                <c:pt idx="23">
                  <c:v>290</c:v>
                </c:pt>
                <c:pt idx="24">
                  <c:v>232</c:v>
                </c:pt>
                <c:pt idx="25">
                  <c:v>256</c:v>
                </c:pt>
                <c:pt idx="26">
                  <c:v>277</c:v>
                </c:pt>
                <c:pt idx="27">
                  <c:v>299</c:v>
                </c:pt>
                <c:pt idx="28">
                  <c:v>318</c:v>
                </c:pt>
                <c:pt idx="29">
                  <c:v>359</c:v>
                </c:pt>
                <c:pt idx="30">
                  <c:v>392</c:v>
                </c:pt>
                <c:pt idx="31">
                  <c:v>424</c:v>
                </c:pt>
                <c:pt idx="32">
                  <c:v>338</c:v>
                </c:pt>
                <c:pt idx="33">
                  <c:v>393</c:v>
                </c:pt>
                <c:pt idx="34">
                  <c:v>368</c:v>
                </c:pt>
                <c:pt idx="35">
                  <c:v>377</c:v>
                </c:pt>
                <c:pt idx="36">
                  <c:v>431</c:v>
                </c:pt>
                <c:pt idx="37">
                  <c:v>215</c:v>
                </c:pt>
                <c:pt idx="38">
                  <c:v>232</c:v>
                </c:pt>
                <c:pt idx="39">
                  <c:v>256</c:v>
                </c:pt>
                <c:pt idx="40">
                  <c:v>238</c:v>
                </c:pt>
                <c:pt idx="41">
                  <c:v>285</c:v>
                </c:pt>
              </c:numCache>
            </c:numRef>
          </c:yVal>
          <c:smooth val="0"/>
        </c:ser>
        <c:axId val="2470511"/>
        <c:axId val="76393252"/>
      </c:scatterChart>
      <c:valAx>
        <c:axId val="24705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93252"/>
        <c:crosses val="autoZero"/>
        <c:crossBetween val="midCat"/>
      </c:valAx>
      <c:valAx>
        <c:axId val="76393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GSR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05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GSR vs Time 
With Task RMAP V2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With_Task_RMAP_V2!$C$1</c:f>
              <c:strCache>
                <c:ptCount val="1"/>
                <c:pt idx="0">
                  <c:v> GSR Value Resistivity    (kΩ)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With_Task_RMAP_V2!$A$2:$A$50</c:f>
              <c:numCache>
                <c:formatCode>General</c:formatCode>
                <c:ptCount val="49"/>
                <c:pt idx="0">
                  <c:v>0</c:v>
                </c:pt>
                <c:pt idx="1">
                  <c:v>0.23</c:v>
                </c:pt>
                <c:pt idx="2">
                  <c:v>0.44</c:v>
                </c:pt>
                <c:pt idx="3">
                  <c:v>1</c:v>
                </c:pt>
                <c:pt idx="4">
                  <c:v>2</c:v>
                </c:pt>
                <c:pt idx="5">
                  <c:v>2.13</c:v>
                </c:pt>
                <c:pt idx="6">
                  <c:v>2.45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5.11</c:v>
                </c:pt>
                <c:pt idx="11">
                  <c:v>6</c:v>
                </c:pt>
                <c:pt idx="12">
                  <c:v>6.43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11.3</c:v>
                </c:pt>
                <c:pt idx="19">
                  <c:v>11.5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18.45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22.48</c:v>
                </c:pt>
                <c:pt idx="32">
                  <c:v>23</c:v>
                </c:pt>
                <c:pt idx="33">
                  <c:v>24</c:v>
                </c:pt>
                <c:pt idx="34">
                  <c:v>24.4</c:v>
                </c:pt>
                <c:pt idx="35">
                  <c:v>25</c:v>
                </c:pt>
                <c:pt idx="36">
                  <c:v>25.15</c:v>
                </c:pt>
                <c:pt idx="37">
                  <c:v>26</c:v>
                </c:pt>
                <c:pt idx="38">
                  <c:v>26.1</c:v>
                </c:pt>
                <c:pt idx="39">
                  <c:v>26.15</c:v>
                </c:pt>
                <c:pt idx="40">
                  <c:v>27</c:v>
                </c:pt>
                <c:pt idx="41">
                  <c:v>27.3</c:v>
                </c:pt>
                <c:pt idx="42">
                  <c:v>28</c:v>
                </c:pt>
                <c:pt idx="43">
                  <c:v>28.3</c:v>
                </c:pt>
                <c:pt idx="44">
                  <c:v>29</c:v>
                </c:pt>
                <c:pt idx="45">
                  <c:v>29.5</c:v>
                </c:pt>
                <c:pt idx="46">
                  <c:v>30</c:v>
                </c:pt>
                <c:pt idx="47">
                  <c:v>30.3</c:v>
                </c:pt>
                <c:pt idx="48">
                  <c:v>31</c:v>
                </c:pt>
              </c:numCache>
            </c:numRef>
          </c:xVal>
          <c:yVal>
            <c:numRef>
              <c:f>With_Task_RMAP_V2!$C$2:$C$50</c:f>
              <c:numCache>
                <c:formatCode>General</c:formatCode>
                <c:ptCount val="49"/>
                <c:pt idx="0">
                  <c:v>196</c:v>
                </c:pt>
                <c:pt idx="1">
                  <c:v>234</c:v>
                </c:pt>
                <c:pt idx="2">
                  <c:v>256</c:v>
                </c:pt>
                <c:pt idx="3">
                  <c:v>245</c:v>
                </c:pt>
                <c:pt idx="4">
                  <c:v>246</c:v>
                </c:pt>
                <c:pt idx="5">
                  <c:v>224</c:v>
                </c:pt>
                <c:pt idx="6">
                  <c:v>279</c:v>
                </c:pt>
                <c:pt idx="7">
                  <c:v>266</c:v>
                </c:pt>
                <c:pt idx="8">
                  <c:v>258</c:v>
                </c:pt>
                <c:pt idx="9">
                  <c:v>272</c:v>
                </c:pt>
                <c:pt idx="10">
                  <c:v>291</c:v>
                </c:pt>
                <c:pt idx="11">
                  <c:v>270</c:v>
                </c:pt>
                <c:pt idx="12">
                  <c:v>333</c:v>
                </c:pt>
                <c:pt idx="13">
                  <c:v>305</c:v>
                </c:pt>
                <c:pt idx="14">
                  <c:v>301</c:v>
                </c:pt>
                <c:pt idx="15">
                  <c:v>256</c:v>
                </c:pt>
                <c:pt idx="16">
                  <c:v>318</c:v>
                </c:pt>
                <c:pt idx="17">
                  <c:v>321</c:v>
                </c:pt>
                <c:pt idx="18">
                  <c:v>356</c:v>
                </c:pt>
                <c:pt idx="19">
                  <c:v>374</c:v>
                </c:pt>
                <c:pt idx="20">
                  <c:v>384</c:v>
                </c:pt>
                <c:pt idx="21">
                  <c:v>290</c:v>
                </c:pt>
                <c:pt idx="22">
                  <c:v>320</c:v>
                </c:pt>
                <c:pt idx="23">
                  <c:v>344</c:v>
                </c:pt>
                <c:pt idx="24">
                  <c:v>354</c:v>
                </c:pt>
                <c:pt idx="25">
                  <c:v>341</c:v>
                </c:pt>
                <c:pt idx="26">
                  <c:v>340</c:v>
                </c:pt>
                <c:pt idx="27">
                  <c:v>399</c:v>
                </c:pt>
                <c:pt idx="28">
                  <c:v>339</c:v>
                </c:pt>
                <c:pt idx="29">
                  <c:v>321</c:v>
                </c:pt>
                <c:pt idx="30">
                  <c:v>398</c:v>
                </c:pt>
                <c:pt idx="31">
                  <c:v>418</c:v>
                </c:pt>
                <c:pt idx="32">
                  <c:v>397</c:v>
                </c:pt>
                <c:pt idx="33">
                  <c:v>413</c:v>
                </c:pt>
                <c:pt idx="34">
                  <c:v>240</c:v>
                </c:pt>
                <c:pt idx="35">
                  <c:v>230</c:v>
                </c:pt>
                <c:pt idx="36">
                  <c:v>231</c:v>
                </c:pt>
                <c:pt idx="37">
                  <c:v>230</c:v>
                </c:pt>
                <c:pt idx="38">
                  <c:v>250</c:v>
                </c:pt>
                <c:pt idx="39">
                  <c:v>266</c:v>
                </c:pt>
                <c:pt idx="40">
                  <c:v>259</c:v>
                </c:pt>
                <c:pt idx="41">
                  <c:v>278</c:v>
                </c:pt>
                <c:pt idx="42">
                  <c:v>280</c:v>
                </c:pt>
                <c:pt idx="43">
                  <c:v>275</c:v>
                </c:pt>
                <c:pt idx="44">
                  <c:v>253</c:v>
                </c:pt>
                <c:pt idx="45">
                  <c:v>236</c:v>
                </c:pt>
                <c:pt idx="46">
                  <c:v>232</c:v>
                </c:pt>
                <c:pt idx="47">
                  <c:v>245</c:v>
                </c:pt>
                <c:pt idx="48">
                  <c:v>257</c:v>
                </c:pt>
              </c:numCache>
            </c:numRef>
          </c:yVal>
          <c:smooth val="0"/>
        </c:ser>
        <c:axId val="51751142"/>
        <c:axId val="21651459"/>
      </c:scatterChart>
      <c:valAx>
        <c:axId val="517511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51459"/>
        <c:crosses val="autoZero"/>
        <c:crossBetween val="midCat"/>
      </c:valAx>
      <c:valAx>
        <c:axId val="21651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GSR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51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342720</xdr:colOff>
      <xdr:row>44</xdr:row>
      <xdr:rowOff>75240</xdr:rowOff>
    </xdr:from>
    <xdr:to>
      <xdr:col>9</xdr:col>
      <xdr:colOff>1288800</xdr:colOff>
      <xdr:row>62</xdr:row>
      <xdr:rowOff>16200</xdr:rowOff>
    </xdr:to>
    <xdr:graphicFrame>
      <xdr:nvGraphicFramePr>
        <xdr:cNvPr id="0" name=""/>
        <xdr:cNvGraphicFramePr/>
      </xdr:nvGraphicFramePr>
      <xdr:xfrm>
        <a:off x="342720" y="8260920"/>
        <a:ext cx="8550000" cy="309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644400</xdr:colOff>
      <xdr:row>50</xdr:row>
      <xdr:rowOff>158760</xdr:rowOff>
    </xdr:from>
    <xdr:to>
      <xdr:col>10</xdr:col>
      <xdr:colOff>990360</xdr:colOff>
      <xdr:row>66</xdr:row>
      <xdr:rowOff>14040</xdr:rowOff>
    </xdr:to>
    <xdr:graphicFrame>
      <xdr:nvGraphicFramePr>
        <xdr:cNvPr id="1" name=""/>
        <xdr:cNvGraphicFramePr/>
      </xdr:nvGraphicFramePr>
      <xdr:xfrm>
        <a:off x="1258920" y="9443520"/>
        <a:ext cx="10039680" cy="26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"/>
  <sheetViews>
    <sheetView showFormulas="false" showGridLines="true" showRowColHeaders="true" showZeros="true" rightToLeft="false" tabSelected="true" showOutlineSymbols="true" defaultGridColor="true" view="normal" topLeftCell="H1" colorId="64" zoomScale="140" zoomScaleNormal="140" zoomScalePageLayoutView="100" workbookViewId="0">
      <selection pane="topLeft" activeCell="J6" activeCellId="0" sqref="J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4.72"/>
    <col collapsed="false" customWidth="true" hidden="false" outlineLevel="0" max="2" min="2" style="1" width="5.51"/>
    <col collapsed="false" customWidth="true" hidden="false" outlineLevel="0" max="3" min="3" style="1" width="7.64"/>
    <col collapsed="false" customWidth="false" hidden="false" outlineLevel="0" max="4" min="4" style="1" width="8.57"/>
    <col collapsed="false" customWidth="true" hidden="false" outlineLevel="0" max="5" min="5" style="1" width="16.14"/>
    <col collapsed="false" customWidth="true" hidden="false" outlineLevel="0" max="6" min="6" style="1" width="6.61"/>
    <col collapsed="false" customWidth="true" hidden="false" outlineLevel="0" max="7" min="7" style="1" width="6.22"/>
    <col collapsed="false" customWidth="true" hidden="false" outlineLevel="0" max="8" min="8" style="1" width="15.83"/>
    <col collapsed="false" customWidth="true" hidden="false" outlineLevel="0" max="9" min="9" style="1" width="14.26"/>
    <col collapsed="false" customWidth="true" hidden="false" outlineLevel="0" max="10" min="10" style="1" width="17.09"/>
    <col collapsed="false" customWidth="true" hidden="false" outlineLevel="0" max="11" min="11" style="1" width="19.45"/>
    <col collapsed="false" customWidth="true" hidden="false" outlineLevel="0" max="12" min="12" style="1" width="16.85"/>
    <col collapsed="false" customWidth="true" hidden="false" outlineLevel="0" max="13" min="13" style="1" width="15.98"/>
    <col collapsed="false" customWidth="true" hidden="false" outlineLevel="0" max="14" min="14" style="1" width="19.21"/>
    <col collapsed="false" customWidth="true" hidden="false" outlineLevel="0" max="15" min="15" style="1" width="15.04"/>
    <col collapsed="false" customWidth="true" hidden="false" outlineLevel="0" max="16" min="16" style="2" width="16.61"/>
    <col collapsed="false" customWidth="true" hidden="false" outlineLevel="0" max="17" min="17" style="1" width="18.03"/>
    <col collapsed="false" customWidth="true" hidden="false" outlineLevel="0" max="18" min="18" style="1" width="16.93"/>
    <col collapsed="false" customWidth="true" hidden="false" outlineLevel="0" max="19" min="19" style="1" width="17.26"/>
    <col collapsed="false" customWidth="true" hidden="false" outlineLevel="0" max="20" min="20" style="1" width="18.83"/>
    <col collapsed="false" customWidth="true" hidden="false" outlineLevel="0" max="21" min="21" style="1" width="17.17"/>
    <col collapsed="false" customWidth="true" hidden="false" outlineLevel="0" max="22" min="22" style="1" width="17.26"/>
    <col collapsed="false" customWidth="true" hidden="false" outlineLevel="0" max="23" min="23" style="1" width="17.32"/>
    <col collapsed="false" customWidth="true" hidden="false" outlineLevel="0" max="24" min="24" style="1" width="20.47"/>
    <col collapsed="false" customWidth="true" hidden="false" outlineLevel="0" max="25" min="25" style="1" width="16.3"/>
    <col collapsed="false" customWidth="true" hidden="false" outlineLevel="0" max="26" min="26" style="1" width="16.06"/>
    <col collapsed="false" customWidth="true" hidden="false" outlineLevel="0" max="27" min="27" style="1" width="17.56"/>
    <col collapsed="false" customWidth="true" hidden="false" outlineLevel="0" max="28" min="28" style="1" width="15.74"/>
    <col collapsed="false" customWidth="true" hidden="false" outlineLevel="0" max="29" min="29" style="1" width="15.2"/>
    <col collapsed="false" customWidth="true" hidden="false" outlineLevel="0" max="30" min="30" style="1" width="14.65"/>
    <col collapsed="false" customWidth="true" hidden="false" outlineLevel="0" max="31" min="31" style="1" width="15.2"/>
    <col collapsed="false" customWidth="true" hidden="false" outlineLevel="0" max="32" min="32" style="1" width="15.67"/>
    <col collapsed="false" customWidth="false" hidden="false" outlineLevel="0" max="1016" min="33" style="1" width="8.54"/>
    <col collapsed="false" customWidth="false" hidden="false" outlineLevel="0" max="1024" min="1017" style="2" width="8.54"/>
  </cols>
  <sheetData>
    <row r="1" s="1" customFormat="true" ht="51.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6" t="s">
        <v>18</v>
      </c>
      <c r="T1" s="5" t="s">
        <v>19</v>
      </c>
      <c r="U1" s="7" t="s">
        <v>20</v>
      </c>
      <c r="V1" s="7" t="s">
        <v>21</v>
      </c>
      <c r="W1" s="4" t="s">
        <v>22</v>
      </c>
      <c r="X1" s="7" t="s">
        <v>19</v>
      </c>
      <c r="Y1" s="5" t="s">
        <v>23</v>
      </c>
      <c r="Z1" s="6" t="s">
        <v>24</v>
      </c>
      <c r="AA1" s="6" t="s">
        <v>25</v>
      </c>
      <c r="AB1" s="5" t="s">
        <v>26</v>
      </c>
      <c r="AC1" s="8" t="s">
        <v>27</v>
      </c>
      <c r="AD1" s="9" t="s">
        <v>28</v>
      </c>
      <c r="AE1" s="9" t="s">
        <v>29</v>
      </c>
      <c r="AF1" s="8" t="s">
        <v>30</v>
      </c>
    </row>
    <row r="2" s="17" customFormat="true" ht="13.8" hidden="false" customHeight="false" outlineLevel="0" collapsed="false">
      <c r="A2" s="10" t="n">
        <v>0</v>
      </c>
      <c r="B2" s="10" t="n">
        <v>0</v>
      </c>
      <c r="C2" s="10" t="n">
        <v>129</v>
      </c>
      <c r="D2" s="11" t="n">
        <f aca="false">C2-C3</f>
        <v>-12</v>
      </c>
      <c r="E2" s="12" t="n">
        <f aca="false">1000/C2</f>
        <v>7.75193798449612</v>
      </c>
      <c r="F2" s="13" t="s">
        <v>31</v>
      </c>
      <c r="G2" s="14" t="n">
        <f aca="false">ABS(B2-B3)</f>
        <v>15</v>
      </c>
      <c r="H2" s="11" t="n">
        <f aca="false">E2-E3</f>
        <v>0.65973940293584</v>
      </c>
      <c r="I2" s="11" t="n">
        <f aca="false">AVERAGE(E2:E43)</f>
        <v>4.34990634191164</v>
      </c>
      <c r="J2" s="15" t="n">
        <f aca="false">4.34990634191164 -E2</f>
        <v>-3.40203164258448</v>
      </c>
      <c r="K2" s="16" t="n">
        <f aca="false">E2-7.75193798449612</f>
        <v>0</v>
      </c>
      <c r="L2" s="11" t="n">
        <f aca="false">MAX(E2:E43)</f>
        <v>7.75193798449612</v>
      </c>
      <c r="M2" s="11" t="n">
        <f aca="false">MIN(E2:E43)</f>
        <v>2.32018561484919</v>
      </c>
      <c r="N2" s="16" t="n">
        <f aca="false">E2-2.32018561484919</f>
        <v>5.43175236964693</v>
      </c>
      <c r="O2" s="11" t="n">
        <f aca="false">N2-N38</f>
        <v>5.43175236964693</v>
      </c>
      <c r="P2" s="12" t="n">
        <f aca="false">N2/5.43175236964693</f>
        <v>1</v>
      </c>
      <c r="Q2" s="12" t="n">
        <f aca="false">LOG(1+E2)</f>
        <v>0.942104231625719</v>
      </c>
      <c r="R2" s="16" t="n">
        <f aca="false">Q2-0.521162363599045</f>
        <v>0.420941868026674</v>
      </c>
      <c r="S2" s="11" t="n">
        <f aca="false">R2-R38</f>
        <v>0.420941868026674</v>
      </c>
      <c r="T2" s="11" t="n">
        <f aca="false">R2/0.420941868026674</f>
        <v>1</v>
      </c>
      <c r="U2" s="15" t="n">
        <f aca="false">LOG(1+C2)</f>
        <v>2.11394335230684</v>
      </c>
      <c r="V2" s="15" t="n">
        <f aca="false">U2-2.11394335230684</f>
        <v>0</v>
      </c>
      <c r="W2" s="17" t="n">
        <f aca="false">V38-V2</f>
        <v>0.521540394508072</v>
      </c>
      <c r="X2" s="15" t="n">
        <f aca="false">V2/0.521540394508072</f>
        <v>0</v>
      </c>
      <c r="Y2" s="17" t="n">
        <f aca="false">_xlfn.STDEV.S(C2:C43)</f>
        <v>80.3772319707509</v>
      </c>
      <c r="Z2" s="17" t="n">
        <f aca="false">AVERAGE(C2:C43)</f>
        <v>253.809523809524</v>
      </c>
      <c r="AA2" s="17" t="n">
        <f aca="false">C2-$Z$2</f>
        <v>-124.809523809524</v>
      </c>
      <c r="AB2" s="18" t="n">
        <f aca="false">AA2/$Y$2</f>
        <v>-1.5527969892636</v>
      </c>
      <c r="AC2" s="17" t="n">
        <f aca="false">_xlfn.STDEV.S(E2:E43)</f>
        <v>1.40924395358802</v>
      </c>
      <c r="AD2" s="17" t="n">
        <f aca="false">AVERAGE(E2:E43)</f>
        <v>4.34990634191164</v>
      </c>
      <c r="AE2" s="17" t="n">
        <f aca="false">E2-$AD$2</f>
        <v>3.40203164258448</v>
      </c>
      <c r="AF2" s="19" t="n">
        <f aca="false">AE2/$AC$2</f>
        <v>2.41408283776752</v>
      </c>
      <c r="AMC2" s="20"/>
      <c r="AMD2" s="20"/>
      <c r="AME2" s="20"/>
      <c r="AMF2" s="20"/>
      <c r="AMG2" s="20"/>
      <c r="AMH2" s="20"/>
      <c r="AMI2" s="20"/>
      <c r="AMJ2" s="20"/>
    </row>
    <row r="3" customFormat="false" ht="13.8" hidden="false" customHeight="false" outlineLevel="0" collapsed="false">
      <c r="A3" s="1" t="n">
        <v>0.15</v>
      </c>
      <c r="B3" s="1" t="n">
        <v>15</v>
      </c>
      <c r="C3" s="1" t="n">
        <v>141</v>
      </c>
      <c r="D3" s="21" t="n">
        <f aca="false">C3-C4</f>
        <v>-12</v>
      </c>
      <c r="E3" s="21" t="n">
        <f aca="false">1000/C3</f>
        <v>7.09219858156028</v>
      </c>
      <c r="F3" s="22" t="s">
        <v>32</v>
      </c>
      <c r="G3" s="21" t="n">
        <f aca="false">ABS(B3-B4)</f>
        <v>45</v>
      </c>
      <c r="H3" s="21" t="n">
        <f aca="false">E3-E4</f>
        <v>0.556250869141983</v>
      </c>
      <c r="J3" s="21" t="n">
        <f aca="false">4.34990634191164 -E3</f>
        <v>-2.74229223964864</v>
      </c>
      <c r="K3" s="21" t="n">
        <f aca="false">E3-7.75193798449612</f>
        <v>-0.659739402935837</v>
      </c>
      <c r="N3" s="21" t="n">
        <f aca="false">E3-2.32018561484919</f>
        <v>4.77201296671109</v>
      </c>
      <c r="P3" s="21" t="n">
        <f aca="false">N3/5.43175236964693</f>
        <v>0.878540228265465</v>
      </c>
      <c r="Q3" s="21" t="n">
        <f aca="false">LOG(1+E3)</f>
        <v>0.908066531762835</v>
      </c>
      <c r="R3" s="1" t="n">
        <f aca="false">Q3-0.521162363599045</f>
        <v>0.38690416816379</v>
      </c>
      <c r="T3" s="21" t="n">
        <f aca="false">R3/0.420941868026674</f>
        <v>0.919139191303424</v>
      </c>
      <c r="U3" s="21" t="n">
        <f aca="false">LOG(1+C3)</f>
        <v>2.15228834438306</v>
      </c>
      <c r="V3" s="1" t="n">
        <f aca="false">U3-2.11394335230684</f>
        <v>0.0383449920762162</v>
      </c>
      <c r="X3" s="1" t="n">
        <f aca="false">V3/0.521540394508072</f>
        <v>0.0735225736683043</v>
      </c>
      <c r="AA3" s="1" t="n">
        <f aca="false">C3-$Z$2</f>
        <v>-112.809523809524</v>
      </c>
      <c r="AB3" s="1" t="n">
        <f aca="false">AA3/$Y$2</f>
        <v>-1.40350097961292</v>
      </c>
      <c r="AE3" s="1" t="n">
        <f aca="false">E3-$AD$2</f>
        <v>2.74229223964864</v>
      </c>
      <c r="AF3" s="1" t="n">
        <f aca="false">AE3/$AC$2</f>
        <v>1.94593152780014</v>
      </c>
    </row>
    <row r="4" customFormat="false" ht="13.8" hidden="false" customHeight="false" outlineLevel="0" collapsed="false">
      <c r="A4" s="1" t="n">
        <v>1</v>
      </c>
      <c r="B4" s="1" t="n">
        <v>60</v>
      </c>
      <c r="C4" s="1" t="n">
        <v>153</v>
      </c>
      <c r="D4" s="21" t="n">
        <f aca="false">C4-C5</f>
        <v>0</v>
      </c>
      <c r="E4" s="21" t="n">
        <f aca="false">1000/C4</f>
        <v>6.5359477124183</v>
      </c>
      <c r="F4" s="22" t="s">
        <v>32</v>
      </c>
      <c r="G4" s="21" t="n">
        <f aca="false">ABS(B4-B5)</f>
        <v>10</v>
      </c>
      <c r="H4" s="21" t="n">
        <f aca="false">E4-E5</f>
        <v>0</v>
      </c>
      <c r="J4" s="21" t="n">
        <f aca="false">4.34990634191164 -E4</f>
        <v>-2.18604137050666</v>
      </c>
      <c r="K4" s="21" t="n">
        <f aca="false">E4-7.75193798449612</f>
        <v>-1.21599027207782</v>
      </c>
      <c r="N4" s="21" t="n">
        <f aca="false">E4-2.32018561484919</f>
        <v>4.21576209756911</v>
      </c>
      <c r="P4" s="21" t="n">
        <f aca="false">N4/5.43175236964693</f>
        <v>0.776132969744189</v>
      </c>
      <c r="Q4" s="21" t="n">
        <f aca="false">LOG(1+E4)</f>
        <v>0.8771378764771</v>
      </c>
      <c r="R4" s="1" t="n">
        <f aca="false">Q4-0.521162363599045</f>
        <v>0.355975512878055</v>
      </c>
      <c r="T4" s="21" t="n">
        <f aca="false">R4/0.420941868026674</f>
        <v>0.845664306444086</v>
      </c>
      <c r="U4" s="21" t="n">
        <f aca="false">LOG(1+C4)</f>
        <v>2.18752072083646</v>
      </c>
      <c r="V4" s="1" t="n">
        <f aca="false">U4-2.11394335230684</f>
        <v>0.073577368529623</v>
      </c>
      <c r="X4" s="1" t="n">
        <f aca="false">V4/0.521540394508072</f>
        <v>0.141077027406521</v>
      </c>
      <c r="AA4" s="1" t="n">
        <f aca="false">C4-$Z$2</f>
        <v>-100.809523809524</v>
      </c>
      <c r="AB4" s="1" t="n">
        <f aca="false">AA4/$Y$2</f>
        <v>-1.25420496996224</v>
      </c>
      <c r="AE4" s="1" t="n">
        <f aca="false">E4-$AD$2</f>
        <v>2.18604137050666</v>
      </c>
      <c r="AF4" s="1" t="n">
        <f aca="false">AE4/$AC$2</f>
        <v>1.55121571743549</v>
      </c>
    </row>
    <row r="5" customFormat="false" ht="13.8" hidden="false" customHeight="false" outlineLevel="0" collapsed="false">
      <c r="A5" s="1" t="n">
        <v>1.1</v>
      </c>
      <c r="B5" s="1" t="n">
        <v>70</v>
      </c>
      <c r="C5" s="1" t="n">
        <v>153</v>
      </c>
      <c r="D5" s="21" t="n">
        <f aca="false">C5-C6</f>
        <v>-1</v>
      </c>
      <c r="E5" s="21" t="n">
        <f aca="false">1000/C5</f>
        <v>6.5359477124183</v>
      </c>
      <c r="F5" s="22" t="s">
        <v>33</v>
      </c>
      <c r="G5" s="21" t="n">
        <f aca="false">ABS(B5-B6)</f>
        <v>30</v>
      </c>
      <c r="H5" s="21" t="n">
        <f aca="false">E5-E6</f>
        <v>0.0424412189118071</v>
      </c>
      <c r="I5" s="21"/>
      <c r="J5" s="21" t="n">
        <f aca="false">4.34990634191164 -E5</f>
        <v>-2.18604137050666</v>
      </c>
      <c r="K5" s="21" t="n">
        <f aca="false">E5-7.75193798449612</f>
        <v>-1.21599027207782</v>
      </c>
      <c r="M5" s="21" t="n">
        <f aca="false">MIN(N2:N43)</f>
        <v>0</v>
      </c>
      <c r="N5" s="21" t="n">
        <f aca="false">E5-2.32018561484919</f>
        <v>4.21576209756911</v>
      </c>
      <c r="P5" s="21" t="n">
        <f aca="false">N5/5.43175236964693</f>
        <v>0.776132969744189</v>
      </c>
      <c r="Q5" s="21" t="n">
        <f aca="false">LOG(1+E5)</f>
        <v>0.8771378764771</v>
      </c>
      <c r="R5" s="1" t="n">
        <f aca="false">Q5-0.521162363599045</f>
        <v>0.355975512878055</v>
      </c>
      <c r="T5" s="21" t="n">
        <f aca="false">R5/0.420941868026674</f>
        <v>0.845664306444086</v>
      </c>
      <c r="U5" s="21" t="n">
        <f aca="false">LOG(1+C5)</f>
        <v>2.18752072083646</v>
      </c>
      <c r="V5" s="1" t="n">
        <f aca="false">U5-2.11394335230684</f>
        <v>0.073577368529623</v>
      </c>
      <c r="X5" s="1" t="n">
        <f aca="false">V5/0.521540394508072</f>
        <v>0.141077027406521</v>
      </c>
      <c r="AA5" s="1" t="n">
        <f aca="false">C5-$Z$2</f>
        <v>-100.809523809524</v>
      </c>
      <c r="AB5" s="1" t="n">
        <f aca="false">AA5/$Y$2</f>
        <v>-1.25420496996224</v>
      </c>
      <c r="AE5" s="1" t="n">
        <f aca="false">E5-$AD$2</f>
        <v>2.18604137050666</v>
      </c>
      <c r="AF5" s="1" t="n">
        <f aca="false">AE5/$AC$2</f>
        <v>1.55121571743549</v>
      </c>
    </row>
    <row r="6" customFormat="false" ht="13.8" hidden="false" customHeight="false" outlineLevel="0" collapsed="false">
      <c r="A6" s="1" t="n">
        <v>1.4</v>
      </c>
      <c r="B6" s="1" t="n">
        <v>100</v>
      </c>
      <c r="C6" s="1" t="n">
        <v>154</v>
      </c>
      <c r="D6" s="21" t="n">
        <f aca="false">C6-C7</f>
        <v>-4</v>
      </c>
      <c r="E6" s="21" t="n">
        <f aca="false">1000/C6</f>
        <v>6.49350649350649</v>
      </c>
      <c r="F6" s="22" t="s">
        <v>34</v>
      </c>
      <c r="G6" s="21" t="n">
        <f aca="false">ABS(B6-B7)</f>
        <v>70</v>
      </c>
      <c r="H6" s="21" t="n">
        <f aca="false">E6-E7</f>
        <v>0.164392569455861</v>
      </c>
      <c r="J6" s="21" t="n">
        <f aca="false">4.34990634191164 -E6</f>
        <v>-2.14360015159485</v>
      </c>
      <c r="K6" s="21" t="n">
        <f aca="false">E6-7.75193798449612</f>
        <v>-1.25843149098963</v>
      </c>
      <c r="N6" s="21" t="n">
        <f aca="false">E6-2.32018561484919</f>
        <v>4.1733208786573</v>
      </c>
      <c r="P6" s="21" t="n">
        <f aca="false">N6/5.43175236964693</f>
        <v>0.768319428915456</v>
      </c>
      <c r="Q6" s="21" t="n">
        <f aca="false">LOG(1+E6)</f>
        <v>0.87468508798325</v>
      </c>
      <c r="R6" s="1" t="n">
        <f aca="false">Q6-0.521162363599045</f>
        <v>0.353522724384205</v>
      </c>
      <c r="T6" s="21" t="n">
        <f aca="false">R6/0.420941868026674</f>
        <v>0.8398374009254</v>
      </c>
      <c r="U6" s="21" t="n">
        <f aca="false">LOG(1+C6)</f>
        <v>2.19033169817029</v>
      </c>
      <c r="V6" s="1" t="n">
        <f aca="false">U6-2.11394335230684</f>
        <v>0.0763883458634513</v>
      </c>
      <c r="X6" s="1" t="n">
        <f aca="false">V6/0.521540394508072</f>
        <v>0.14646678697918</v>
      </c>
      <c r="AA6" s="1" t="n">
        <f aca="false">C6-$Z$2</f>
        <v>-99.8095238095238</v>
      </c>
      <c r="AB6" s="1" t="n">
        <f aca="false">AA6/$Y$2</f>
        <v>-1.24176363582468</v>
      </c>
      <c r="AE6" s="1" t="n">
        <f aca="false">E6-$AD$2</f>
        <v>2.14360015159485</v>
      </c>
      <c r="AF6" s="1" t="n">
        <f aca="false">AE6/$AC$2</f>
        <v>1.5210994137226</v>
      </c>
    </row>
    <row r="7" customFormat="false" ht="13.8" hidden="false" customHeight="false" outlineLevel="0" collapsed="false">
      <c r="A7" s="1" t="n">
        <v>2.5</v>
      </c>
      <c r="B7" s="1" t="n">
        <v>170</v>
      </c>
      <c r="C7" s="1" t="n">
        <v>158</v>
      </c>
      <c r="D7" s="21" t="n">
        <f aca="false">C7-C8</f>
        <v>5</v>
      </c>
      <c r="E7" s="21" t="n">
        <f aca="false">1000/C7</f>
        <v>6.32911392405063</v>
      </c>
      <c r="F7" s="22" t="s">
        <v>33</v>
      </c>
      <c r="G7" s="23" t="n">
        <f aca="false">ABS(B7-B8)</f>
        <v>10</v>
      </c>
      <c r="H7" s="21" t="n">
        <f aca="false">E7-E8</f>
        <v>-0.206833788367668</v>
      </c>
      <c r="J7" s="21" t="n">
        <f aca="false">4.34990634191164 -E7</f>
        <v>-1.97920758213899</v>
      </c>
      <c r="K7" s="21" t="n">
        <f aca="false">E7-7.75193798449612</f>
        <v>-1.42282406044549</v>
      </c>
      <c r="N7" s="21" t="n">
        <f aca="false">E7-2.32018561484919</f>
        <v>4.00892830920144</v>
      </c>
      <c r="P7" s="21" t="n">
        <f aca="false">N7/5.43175236964693</f>
        <v>0.738054321401626</v>
      </c>
      <c r="Q7" s="21" t="n">
        <f aca="false">LOG(1+E7)</f>
        <v>0.865051472436995</v>
      </c>
      <c r="R7" s="1" t="n">
        <f aca="false">Q7-0.521162363599045</f>
        <v>0.34388910883795</v>
      </c>
      <c r="T7" s="21" t="n">
        <f aca="false">R7/0.420941868026674</f>
        <v>0.816951543570758</v>
      </c>
      <c r="U7" s="21" t="n">
        <f aca="false">LOG(1+C7)</f>
        <v>2.20139712432045</v>
      </c>
      <c r="V7" s="1" t="n">
        <f aca="false">U7-2.11394335230684</f>
        <v>0.0874537720136113</v>
      </c>
      <c r="X7" s="1" t="n">
        <f aca="false">V7/0.521540394508072</f>
        <v>0.167683602141881</v>
      </c>
      <c r="AA7" s="1" t="n">
        <f aca="false">C7-$Z$2</f>
        <v>-95.8095238095238</v>
      </c>
      <c r="AB7" s="1" t="n">
        <f aca="false">AA7/$Y$2</f>
        <v>-1.19199829927446</v>
      </c>
      <c r="AE7" s="1" t="n">
        <f aca="false">E7-$AD$2</f>
        <v>1.97920758213899</v>
      </c>
      <c r="AF7" s="1" t="n">
        <f aca="false">AE7/$AC$2</f>
        <v>1.40444638921445</v>
      </c>
    </row>
    <row r="8" customFormat="false" ht="13.8" hidden="false" customHeight="false" outlineLevel="0" collapsed="false">
      <c r="A8" s="1" t="n">
        <v>3</v>
      </c>
      <c r="B8" s="1" t="n">
        <v>180</v>
      </c>
      <c r="C8" s="1" t="n">
        <v>153</v>
      </c>
      <c r="D8" s="21" t="n">
        <f aca="false">C8-C9</f>
        <v>-5</v>
      </c>
      <c r="E8" s="21" t="n">
        <f aca="false">1000/C8</f>
        <v>6.5359477124183</v>
      </c>
      <c r="F8" s="22" t="s">
        <v>35</v>
      </c>
      <c r="G8" s="21" t="n">
        <f aca="false">ABS(B8-B9)</f>
        <v>60</v>
      </c>
      <c r="H8" s="21" t="n">
        <f aca="false">E8-E9</f>
        <v>0.206833788367668</v>
      </c>
      <c r="I8" s="21"/>
      <c r="J8" s="21" t="n">
        <f aca="false">4.34990634191164 -E8</f>
        <v>-2.18604137050666</v>
      </c>
      <c r="K8" s="21" t="n">
        <f aca="false">E8-7.75193798449612</f>
        <v>-1.21599027207782</v>
      </c>
      <c r="N8" s="21" t="n">
        <f aca="false">E8-2.32018561484919</f>
        <v>4.21576209756911</v>
      </c>
      <c r="P8" s="21" t="n">
        <f aca="false">N8/5.43175236964693</f>
        <v>0.776132969744189</v>
      </c>
      <c r="Q8" s="21" t="n">
        <f aca="false">LOG(1+E8)</f>
        <v>0.8771378764771</v>
      </c>
      <c r="R8" s="1" t="n">
        <f aca="false">Q8-0.521162363599045</f>
        <v>0.355975512878055</v>
      </c>
      <c r="T8" s="21" t="n">
        <f aca="false">R8/0.420941868026674</f>
        <v>0.845664306444086</v>
      </c>
      <c r="U8" s="21" t="n">
        <f aca="false">LOG(1+C8)</f>
        <v>2.18752072083646</v>
      </c>
      <c r="V8" s="1" t="n">
        <f aca="false">U8-2.11394335230684</f>
        <v>0.073577368529623</v>
      </c>
      <c r="X8" s="1" t="n">
        <f aca="false">V8/0.521540394508072</f>
        <v>0.141077027406521</v>
      </c>
      <c r="AA8" s="1" t="n">
        <f aca="false">C8-$Z$2</f>
        <v>-100.809523809524</v>
      </c>
      <c r="AB8" s="1" t="n">
        <f aca="false">AA8/$Y$2</f>
        <v>-1.25420496996224</v>
      </c>
      <c r="AE8" s="1" t="n">
        <f aca="false">E8-$AD$2</f>
        <v>2.18604137050666</v>
      </c>
      <c r="AF8" s="1" t="n">
        <f aca="false">AE8/$AC$2</f>
        <v>1.55121571743549</v>
      </c>
    </row>
    <row r="9" customFormat="false" ht="13.8" hidden="false" customHeight="false" outlineLevel="0" collapsed="false">
      <c r="A9" s="1" t="n">
        <v>4</v>
      </c>
      <c r="B9" s="1" t="n">
        <v>240</v>
      </c>
      <c r="C9" s="1" t="n">
        <v>158</v>
      </c>
      <c r="D9" s="21" t="n">
        <f aca="false">C9-C10</f>
        <v>-12</v>
      </c>
      <c r="E9" s="21" t="n">
        <f aca="false">1000/C9</f>
        <v>6.32911392405063</v>
      </c>
      <c r="F9" s="22" t="s">
        <v>35</v>
      </c>
      <c r="G9" s="21" t="n">
        <f aca="false">ABS(B9-B10)</f>
        <v>20</v>
      </c>
      <c r="H9" s="21" t="n">
        <f aca="false">E9-E10</f>
        <v>0.446760982874162</v>
      </c>
      <c r="J9" s="21" t="n">
        <f aca="false">4.34990634191164 -E9</f>
        <v>-1.97920758213899</v>
      </c>
      <c r="K9" s="21" t="n">
        <f aca="false">E9-7.75193798449612</f>
        <v>-1.42282406044549</v>
      </c>
      <c r="N9" s="21" t="n">
        <f aca="false">E9-2.32018561484919</f>
        <v>4.00892830920144</v>
      </c>
      <c r="P9" s="21" t="n">
        <f aca="false">N9/5.43175236964693</f>
        <v>0.738054321401626</v>
      </c>
      <c r="Q9" s="21" t="n">
        <f aca="false">LOG(1+E9)</f>
        <v>0.865051472436995</v>
      </c>
      <c r="R9" s="1" t="n">
        <f aca="false">Q9-0.521162363599045</f>
        <v>0.34388910883795</v>
      </c>
      <c r="T9" s="21" t="n">
        <f aca="false">R9/0.420941868026674</f>
        <v>0.816951543570758</v>
      </c>
      <c r="U9" s="21" t="n">
        <f aca="false">LOG(1+C9)</f>
        <v>2.20139712432045</v>
      </c>
      <c r="V9" s="1" t="n">
        <f aca="false">U9-2.11394335230684</f>
        <v>0.0874537720136113</v>
      </c>
      <c r="X9" s="1" t="n">
        <f aca="false">V9/0.521540394508072</f>
        <v>0.167683602141881</v>
      </c>
      <c r="AA9" s="1" t="n">
        <f aca="false">C9-$Z$2</f>
        <v>-95.8095238095238</v>
      </c>
      <c r="AB9" s="1" t="n">
        <f aca="false">AA9/$Y$2</f>
        <v>-1.19199829927446</v>
      </c>
      <c r="AE9" s="1" t="n">
        <f aca="false">E9-$AD$2</f>
        <v>1.97920758213899</v>
      </c>
      <c r="AF9" s="1" t="n">
        <f aca="false">AE9/$AC$2</f>
        <v>1.40444638921445</v>
      </c>
    </row>
    <row r="10" customFormat="false" ht="13.8" hidden="false" customHeight="false" outlineLevel="0" collapsed="false">
      <c r="A10" s="1" t="n">
        <v>4.2</v>
      </c>
      <c r="B10" s="1" t="n">
        <v>260</v>
      </c>
      <c r="C10" s="1" t="n">
        <v>170</v>
      </c>
      <c r="D10" s="21" t="n">
        <f aca="false">C10-C11</f>
        <v>-15</v>
      </c>
      <c r="E10" s="21" t="n">
        <f aca="false">1000/C10</f>
        <v>5.88235294117647</v>
      </c>
      <c r="F10" s="22" t="s">
        <v>35</v>
      </c>
      <c r="G10" s="21" t="n">
        <f aca="false">ABS(B10-B11)</f>
        <v>40</v>
      </c>
      <c r="H10" s="21" t="n">
        <f aca="false">E10-E11</f>
        <v>0.476947535771066</v>
      </c>
      <c r="J10" s="21" t="n">
        <f aca="false">4.34990634191164 -E10</f>
        <v>-1.53244659926483</v>
      </c>
      <c r="K10" s="21" t="n">
        <f aca="false">E10-7.75193798449612</f>
        <v>-1.86958504331965</v>
      </c>
      <c r="N10" s="21" t="n">
        <f aca="false">E10-2.32018561484919</f>
        <v>3.56216732632728</v>
      </c>
      <c r="P10" s="21" t="n">
        <f aca="false">N10/5.43175236964693</f>
        <v>0.655804440981691</v>
      </c>
      <c r="Q10" s="21" t="n">
        <f aca="false">LOG(1+E10)</f>
        <v>0.837736940367888</v>
      </c>
      <c r="R10" s="1" t="n">
        <f aca="false">Q10-0.521162363599045</f>
        <v>0.316574576768843</v>
      </c>
      <c r="T10" s="21" t="n">
        <f aca="false">R10/0.420941868026674</f>
        <v>0.752062459961294</v>
      </c>
      <c r="U10" s="21" t="n">
        <f aca="false">LOG(1+C10)</f>
        <v>2.23299611039215</v>
      </c>
      <c r="V10" s="1" t="n">
        <f aca="false">U10-2.11394335230684</f>
        <v>0.119052758085314</v>
      </c>
      <c r="X10" s="1" t="n">
        <f aca="false">V10/0.521540394508072</f>
        <v>0.228271403977455</v>
      </c>
      <c r="AA10" s="1" t="n">
        <f aca="false">C10-$Z$2</f>
        <v>-83.8095238095238</v>
      </c>
      <c r="AB10" s="1" t="n">
        <f aca="false">AA10/$Y$2</f>
        <v>-1.04270228962378</v>
      </c>
      <c r="AE10" s="1" t="n">
        <f aca="false">E10-$AD$2</f>
        <v>1.53244659926483</v>
      </c>
      <c r="AF10" s="1" t="n">
        <f aca="false">AE10/$AC$2</f>
        <v>1.08742464025702</v>
      </c>
    </row>
    <row r="11" customFormat="false" ht="13.8" hidden="false" customHeight="false" outlineLevel="0" collapsed="false">
      <c r="A11" s="24" t="n">
        <v>5</v>
      </c>
      <c r="B11" s="24" t="n">
        <v>300</v>
      </c>
      <c r="C11" s="24" t="n">
        <v>185</v>
      </c>
      <c r="D11" s="21" t="n">
        <f aca="false">C11-C12</f>
        <v>-11</v>
      </c>
      <c r="E11" s="21" t="n">
        <f aca="false">1000/C11</f>
        <v>5.40540540540541</v>
      </c>
      <c r="F11" s="25" t="s">
        <v>34</v>
      </c>
      <c r="G11" s="26" t="n">
        <f aca="false">ABS(B11-B12)</f>
        <v>20</v>
      </c>
      <c r="H11" s="21" t="n">
        <f aca="false">E11-E12</f>
        <v>0.303364589078875</v>
      </c>
      <c r="I11" s="21"/>
      <c r="J11" s="21" t="n">
        <f aca="false">4.34990634191164 -E11</f>
        <v>-1.05549906349377</v>
      </c>
      <c r="K11" s="21" t="n">
        <f aca="false">E11-7.75193798449612</f>
        <v>-2.34653257909071</v>
      </c>
      <c r="N11" s="21" t="n">
        <f aca="false">E11-2.32018561484919</f>
        <v>3.08521979055621</v>
      </c>
      <c r="P11" s="21" t="n">
        <f aca="false">N11/5.43175236964693</f>
        <v>0.567997136209057</v>
      </c>
      <c r="Q11" s="21" t="n">
        <f aca="false">LOG(1+E11)</f>
        <v>0.806546621943109</v>
      </c>
      <c r="R11" s="1" t="n">
        <f aca="false">Q11-0.521162363599045</f>
        <v>0.285384258344064</v>
      </c>
      <c r="T11" s="21" t="n">
        <f aca="false">R11/0.420941868026674</f>
        <v>0.677965961622947</v>
      </c>
      <c r="U11" s="21" t="n">
        <f aca="false">LOG(1+C11)</f>
        <v>2.26951294421792</v>
      </c>
      <c r="V11" s="1" t="n">
        <f aca="false">U11-2.11394335230684</f>
        <v>0.155569591911076</v>
      </c>
      <c r="X11" s="1" t="n">
        <f aca="false">V11/0.521540394508072</f>
        <v>0.298288672458081</v>
      </c>
      <c r="AA11" s="1" t="n">
        <f aca="false">C11-$Z$2</f>
        <v>-68.8095238095238</v>
      </c>
      <c r="AB11" s="1" t="n">
        <f aca="false">AA11/$Y$2</f>
        <v>-0.856082277560434</v>
      </c>
      <c r="AE11" s="1" t="n">
        <f aca="false">E11-$AD$2</f>
        <v>1.05549906349377</v>
      </c>
      <c r="AF11" s="1" t="n">
        <f aca="false">AE11/$AC$2</f>
        <v>0.74898250285652</v>
      </c>
    </row>
    <row r="12" customFormat="false" ht="13.8" hidden="false" customHeight="false" outlineLevel="0" collapsed="false">
      <c r="A12" s="1" t="n">
        <v>5.2</v>
      </c>
      <c r="B12" s="1" t="n">
        <v>320</v>
      </c>
      <c r="C12" s="1" t="n">
        <v>196</v>
      </c>
      <c r="D12" s="21" t="n">
        <f aca="false">C12-C13</f>
        <v>-14</v>
      </c>
      <c r="E12" s="21" t="n">
        <f aca="false">1000/C12</f>
        <v>5.10204081632653</v>
      </c>
      <c r="F12" s="22" t="s">
        <v>36</v>
      </c>
      <c r="G12" s="21" t="n">
        <f aca="false">ABS(B12-B13)</f>
        <v>50</v>
      </c>
      <c r="H12" s="21" t="n">
        <f aca="false">E12-E13</f>
        <v>0.340136054421769</v>
      </c>
      <c r="J12" s="21" t="n">
        <f aca="false">4.34990634191164 -E12</f>
        <v>-0.75213447441489</v>
      </c>
      <c r="K12" s="21" t="n">
        <f aca="false">E12-7.75193798449612</f>
        <v>-2.64989716816959</v>
      </c>
      <c r="N12" s="21" t="n">
        <f aca="false">E12-2.32018561484919</f>
        <v>2.78185520147734</v>
      </c>
      <c r="P12" s="21" t="n">
        <f aca="false">N12/5.43175236964693</f>
        <v>0.512146911744831</v>
      </c>
      <c r="Q12" s="21" t="n">
        <f aca="false">LOG(1+E12)</f>
        <v>0.785475108295916</v>
      </c>
      <c r="R12" s="1" t="n">
        <f aca="false">Q12-0.521162363599045</f>
        <v>0.264312744696871</v>
      </c>
      <c r="T12" s="21" t="n">
        <f aca="false">R12/0.420941868026674</f>
        <v>0.627907948277841</v>
      </c>
      <c r="U12" s="21" t="n">
        <f aca="false">LOG(1+C12)</f>
        <v>2.29446622616159</v>
      </c>
      <c r="V12" s="1" t="n">
        <f aca="false">U12-2.11394335230684</f>
        <v>0.180522873854753</v>
      </c>
      <c r="X12" s="1" t="n">
        <f aca="false">V12/0.521540394508072</f>
        <v>0.346134020980342</v>
      </c>
      <c r="AA12" s="1" t="n">
        <f aca="false">C12-$Z$2</f>
        <v>-57.8095238095238</v>
      </c>
      <c r="AB12" s="1" t="n">
        <f aca="false">AA12/$Y$2</f>
        <v>-0.719227602047313</v>
      </c>
      <c r="AE12" s="1" t="n">
        <f aca="false">E12-$AD$2</f>
        <v>0.752134474414889</v>
      </c>
      <c r="AF12" s="1" t="n">
        <f aca="false">AE12/$AC$2</f>
        <v>0.533714884850073</v>
      </c>
    </row>
    <row r="13" customFormat="false" ht="13.8" hidden="false" customHeight="false" outlineLevel="0" collapsed="false">
      <c r="A13" s="1" t="n">
        <v>6.1</v>
      </c>
      <c r="B13" s="1" t="n">
        <v>370</v>
      </c>
      <c r="C13" s="1" t="n">
        <v>210</v>
      </c>
      <c r="D13" s="21" t="n">
        <f aca="false">C13-C14</f>
        <v>-7</v>
      </c>
      <c r="E13" s="21" t="n">
        <f aca="false">1000/C13</f>
        <v>4.76190476190476</v>
      </c>
      <c r="F13" s="22" t="s">
        <v>37</v>
      </c>
      <c r="G13" s="21" t="n">
        <f aca="false">ABS(B13-B14)</f>
        <v>50</v>
      </c>
      <c r="H13" s="21" t="n">
        <f aca="false">E13-E14</f>
        <v>0.153609831029186</v>
      </c>
      <c r="J13" s="21" t="n">
        <f aca="false">4.34990634191164 -E13</f>
        <v>-0.411998419993122</v>
      </c>
      <c r="K13" s="21" t="n">
        <f aca="false">E13-7.75193798449612</f>
        <v>-2.99003322259136</v>
      </c>
      <c r="N13" s="21" t="n">
        <f aca="false">E13-2.32018561484919</f>
        <v>2.44171914705557</v>
      </c>
      <c r="P13" s="21" t="n">
        <f aca="false">N13/5.43175236964693</f>
        <v>0.449526963103122</v>
      </c>
      <c r="Q13" s="21" t="n">
        <f aca="false">LOG(1+E13)</f>
        <v>0.760566075582531</v>
      </c>
      <c r="R13" s="1" t="n">
        <f aca="false">Q13-0.521162363599045</f>
        <v>0.239403711983486</v>
      </c>
      <c r="T13" s="21" t="n">
        <f aca="false">R13/0.420941868026674</f>
        <v>0.568733428931131</v>
      </c>
      <c r="U13" s="21" t="n">
        <f aca="false">LOG(1+C13)</f>
        <v>2.32428245529769</v>
      </c>
      <c r="V13" s="1" t="n">
        <f aca="false">U13-2.11394335230684</f>
        <v>0.210339102990853</v>
      </c>
      <c r="X13" s="1" t="n">
        <f aca="false">V13/0.521540394508072</f>
        <v>0.403303569974189</v>
      </c>
      <c r="AA13" s="1" t="n">
        <f aca="false">C13-$Z$2</f>
        <v>-43.8095238095238</v>
      </c>
      <c r="AB13" s="1" t="n">
        <f aca="false">AA13/$Y$2</f>
        <v>-0.545048924121522</v>
      </c>
      <c r="AE13" s="1" t="n">
        <f aca="false">E13-$AD$2</f>
        <v>0.411998419993119</v>
      </c>
      <c r="AF13" s="1" t="n">
        <f aca="false">AE13/$AC$2</f>
        <v>0.292354222236787</v>
      </c>
    </row>
    <row r="14" customFormat="false" ht="13.8" hidden="false" customHeight="false" outlineLevel="0" collapsed="false">
      <c r="A14" s="1" t="n">
        <v>7</v>
      </c>
      <c r="B14" s="1" t="n">
        <v>420</v>
      </c>
      <c r="C14" s="1" t="n">
        <v>217</v>
      </c>
      <c r="D14" s="21" t="n">
        <f aca="false">C14-C15</f>
        <v>-14</v>
      </c>
      <c r="E14" s="21" t="n">
        <f aca="false">1000/C14</f>
        <v>4.60829493087558</v>
      </c>
      <c r="F14" s="22" t="s">
        <v>37</v>
      </c>
      <c r="G14" s="21" t="n">
        <f aca="false">ABS(B14-B15)</f>
        <v>50</v>
      </c>
      <c r="H14" s="21" t="n">
        <f aca="false">E14-E15</f>
        <v>0.279290601871247</v>
      </c>
      <c r="I14" s="21"/>
      <c r="J14" s="21" t="n">
        <f aca="false">4.34990634191164 -E14</f>
        <v>-0.258388588963935</v>
      </c>
      <c r="K14" s="21" t="n">
        <f aca="false">E14-7.75193798449612</f>
        <v>-3.14364305362054</v>
      </c>
      <c r="N14" s="21" t="n">
        <f aca="false">E14-2.32018561484919</f>
        <v>2.28810931602639</v>
      </c>
      <c r="P14" s="21" t="n">
        <f aca="false">N14/5.43175236964693</f>
        <v>0.421246986297189</v>
      </c>
      <c r="Q14" s="21" t="n">
        <f aca="false">LOG(1+E14)</f>
        <v>0.748830844381535</v>
      </c>
      <c r="R14" s="1" t="n">
        <f aca="false">Q14-0.521162363599045</f>
        <v>0.22766848078249</v>
      </c>
      <c r="T14" s="21" t="n">
        <f aca="false">R14/0.420941868026674</f>
        <v>0.540854921012665</v>
      </c>
      <c r="U14" s="21" t="n">
        <f aca="false">LOG(1+C14)</f>
        <v>2.3384564936046</v>
      </c>
      <c r="V14" s="1" t="n">
        <f aca="false">U14-2.11394335230684</f>
        <v>0.224513141297765</v>
      </c>
      <c r="X14" s="1" t="n">
        <f aca="false">V14/0.521540394508072</f>
        <v>0.430480828833077</v>
      </c>
      <c r="AA14" s="1" t="n">
        <f aca="false">C14-$Z$2</f>
        <v>-36.8095238095238</v>
      </c>
      <c r="AB14" s="1" t="n">
        <f aca="false">AA14/$Y$2</f>
        <v>-0.457959585158627</v>
      </c>
      <c r="AE14" s="1" t="n">
        <f aca="false">E14-$AD$2</f>
        <v>0.258388588963939</v>
      </c>
      <c r="AF14" s="1" t="n">
        <f aca="false">AE14/$AC$2</f>
        <v>0.183352632669501</v>
      </c>
    </row>
    <row r="15" customFormat="false" ht="13.8" hidden="false" customHeight="false" outlineLevel="0" collapsed="false">
      <c r="A15" s="1" t="n">
        <v>7.5</v>
      </c>
      <c r="B15" s="1" t="n">
        <v>470</v>
      </c>
      <c r="C15" s="1" t="n">
        <v>231</v>
      </c>
      <c r="D15" s="21" t="n">
        <f aca="false">C15-C16</f>
        <v>2</v>
      </c>
      <c r="E15" s="21" t="n">
        <f aca="false">1000/C15</f>
        <v>4.32900432900433</v>
      </c>
      <c r="F15" s="22" t="s">
        <v>38</v>
      </c>
      <c r="G15" s="21" t="n">
        <f aca="false">ABS(B15-B16)</f>
        <v>10</v>
      </c>
      <c r="H15" s="21" t="n">
        <f aca="false">E15-E16</f>
        <v>-0.0378078980699073</v>
      </c>
      <c r="J15" s="21" t="n">
        <f aca="false">4.34990634191164 -E15</f>
        <v>0.0209020129073112</v>
      </c>
      <c r="K15" s="21" t="n">
        <f aca="false">E15-7.75193798449612</f>
        <v>-3.42293365549179</v>
      </c>
      <c r="N15" s="21" t="n">
        <f aca="false">E15-2.32018561484919</f>
        <v>2.00881871415514</v>
      </c>
      <c r="P15" s="21" t="n">
        <f aca="false">N15/5.43175236964693</f>
        <v>0.369828846650039</v>
      </c>
      <c r="Q15" s="21" t="n">
        <f aca="false">LOG(1+E15)</f>
        <v>0.726646073039172</v>
      </c>
      <c r="R15" s="1" t="n">
        <f aca="false">Q15-0.521162363599045</f>
        <v>0.205483709440127</v>
      </c>
      <c r="T15" s="21" t="n">
        <f aca="false">R15/0.420941868026674</f>
        <v>0.488152224922197</v>
      </c>
      <c r="U15" s="21" t="n">
        <f aca="false">LOG(1+C15)</f>
        <v>2.3654879848909</v>
      </c>
      <c r="V15" s="1" t="n">
        <f aca="false">U15-2.11394335230684</f>
        <v>0.251544632584059</v>
      </c>
      <c r="X15" s="1" t="n">
        <f aca="false">V15/0.521540394508072</f>
        <v>0.482310929762826</v>
      </c>
      <c r="AA15" s="1" t="n">
        <f aca="false">C15-$Z$2</f>
        <v>-22.8095238095238</v>
      </c>
      <c r="AB15" s="1" t="n">
        <f aca="false">AA15/$Y$2</f>
        <v>-0.283780907232836</v>
      </c>
      <c r="AE15" s="1" t="n">
        <f aca="false">E15-$AD$2</f>
        <v>-0.0209020129073112</v>
      </c>
      <c r="AF15" s="1" t="n">
        <f aca="false">AE15/$AC$2</f>
        <v>-0.0148320756346646</v>
      </c>
    </row>
    <row r="16" customFormat="false" ht="13.8" hidden="false" customHeight="false" outlineLevel="0" collapsed="false">
      <c r="A16" s="1" t="n">
        <v>8</v>
      </c>
      <c r="B16" s="1" t="n">
        <v>480</v>
      </c>
      <c r="C16" s="1" t="n">
        <v>229</v>
      </c>
      <c r="D16" s="21" t="n">
        <f aca="false">C16-C17</f>
        <v>-7</v>
      </c>
      <c r="E16" s="21" t="n">
        <f aca="false">1000/C16</f>
        <v>4.36681222707424</v>
      </c>
      <c r="F16" s="22" t="s">
        <v>38</v>
      </c>
      <c r="G16" s="21" t="n">
        <f aca="false">ABS(B16-B17)</f>
        <v>10</v>
      </c>
      <c r="H16" s="21" t="n">
        <f aca="false">E16-E17</f>
        <v>0.129524091481016</v>
      </c>
      <c r="J16" s="21" t="n">
        <f aca="false">4.34990634191164 -E16</f>
        <v>-0.0169058851625961</v>
      </c>
      <c r="K16" s="21" t="n">
        <f aca="false">E16-7.75193798449612</f>
        <v>-3.38512575742188</v>
      </c>
      <c r="N16" s="21" t="n">
        <f aca="false">E16-2.32018561484919</f>
        <v>2.04662661222505</v>
      </c>
      <c r="P16" s="21" t="n">
        <f aca="false">N16/5.43175236964693</f>
        <v>0.376789380838081</v>
      </c>
      <c r="Q16" s="21" t="n">
        <f aca="false">LOG(1+E16)</f>
        <v>0.729716400546566</v>
      </c>
      <c r="R16" s="1" t="n">
        <f aca="false">Q16-0.521162363599045</f>
        <v>0.208554036947521</v>
      </c>
      <c r="T16" s="21" t="n">
        <f aca="false">R16/0.420941868026674</f>
        <v>0.495446171522918</v>
      </c>
      <c r="U16" s="21" t="n">
        <f aca="false">LOG(1+C16)</f>
        <v>2.36172783601759</v>
      </c>
      <c r="V16" s="1" t="n">
        <f aca="false">U16-2.11394335230684</f>
        <v>0.247784483710753</v>
      </c>
      <c r="X16" s="1" t="n">
        <f aca="false">V16/0.521540394508072</f>
        <v>0.475101231505698</v>
      </c>
      <c r="AA16" s="1" t="n">
        <f aca="false">C16-$Z$2</f>
        <v>-24.8095238095238</v>
      </c>
      <c r="AB16" s="1" t="n">
        <f aca="false">AA16/$Y$2</f>
        <v>-0.308663575507949</v>
      </c>
      <c r="AE16" s="1" t="n">
        <f aca="false">E16-$AD$2</f>
        <v>0.0169058851625987</v>
      </c>
      <c r="AF16" s="1" t="n">
        <f aca="false">AE16/$AC$2</f>
        <v>0.0119964219960323</v>
      </c>
    </row>
    <row r="17" customFormat="false" ht="13.8" hidden="false" customHeight="false" outlineLevel="0" collapsed="false">
      <c r="A17" s="1" t="n">
        <v>8.1</v>
      </c>
      <c r="B17" s="1" t="n">
        <v>490</v>
      </c>
      <c r="C17" s="1" t="n">
        <v>236</v>
      </c>
      <c r="D17" s="21" t="n">
        <f aca="false">C17-C18</f>
        <v>-15</v>
      </c>
      <c r="E17" s="21" t="n">
        <f aca="false">1000/C17</f>
        <v>4.23728813559322</v>
      </c>
      <c r="F17" s="22" t="s">
        <v>39</v>
      </c>
      <c r="G17" s="21" t="n">
        <f aca="false">ABS(B17-B18)</f>
        <v>30</v>
      </c>
      <c r="H17" s="21" t="n">
        <f aca="false">E17-E18</f>
        <v>0.2532243905733</v>
      </c>
      <c r="I17" s="21"/>
      <c r="J17" s="21" t="n">
        <f aca="false">4.34990634191164 -E17</f>
        <v>0.11261820631842</v>
      </c>
      <c r="K17" s="21" t="n">
        <f aca="false">E17-7.75193798449612</f>
        <v>-3.5146498489029</v>
      </c>
      <c r="N17" s="21" t="n">
        <f aca="false">E17-2.32018561484919</f>
        <v>1.91710252074403</v>
      </c>
      <c r="P17" s="21" t="n">
        <f aca="false">N17/5.43175236964693</f>
        <v>0.35294365248625</v>
      </c>
      <c r="Q17" s="21" t="n">
        <f aca="false">LOG(1+E17)</f>
        <v>0.719106467782691</v>
      </c>
      <c r="R17" s="1" t="n">
        <f aca="false">Q17-0.521162363599045</f>
        <v>0.197944104183646</v>
      </c>
      <c r="T17" s="21" t="n">
        <f aca="false">R17/0.420941868026674</f>
        <v>0.470240950636686</v>
      </c>
      <c r="U17" s="21" t="n">
        <f aca="false">LOG(1+C17)</f>
        <v>2.3747483460101</v>
      </c>
      <c r="V17" s="1" t="n">
        <f aca="false">U17-2.11394335230684</f>
        <v>0.260804993703264</v>
      </c>
      <c r="X17" s="1" t="n">
        <f aca="false">V17/0.521540394508072</f>
        <v>0.500066718608174</v>
      </c>
      <c r="AA17" s="1" t="n">
        <f aca="false">C17-$Z$2</f>
        <v>-17.8095238095238</v>
      </c>
      <c r="AB17" s="1" t="n">
        <f aca="false">AA17/$Y$2</f>
        <v>-0.221574236545053</v>
      </c>
      <c r="AE17" s="1" t="n">
        <f aca="false">E17-$AD$2</f>
        <v>-0.112618206318421</v>
      </c>
      <c r="AF17" s="1" t="n">
        <f aca="false">AE17/$AC$2</f>
        <v>-0.0799139184040414</v>
      </c>
    </row>
    <row r="18" customFormat="false" ht="13.8" hidden="false" customHeight="false" outlineLevel="0" collapsed="false">
      <c r="A18" s="1" t="n">
        <v>8.4</v>
      </c>
      <c r="B18" s="1" t="n">
        <v>520</v>
      </c>
      <c r="C18" s="1" t="n">
        <v>251</v>
      </c>
      <c r="D18" s="21" t="n">
        <f aca="false">C18-C19</f>
        <v>-5</v>
      </c>
      <c r="E18" s="21" t="n">
        <f aca="false">1000/C18</f>
        <v>3.98406374501992</v>
      </c>
      <c r="F18" s="22" t="s">
        <v>40</v>
      </c>
      <c r="G18" s="21" t="n">
        <f aca="false">ABS(B18-B19)</f>
        <v>20</v>
      </c>
      <c r="H18" s="21" t="n">
        <f aca="false">E18-E19</f>
        <v>0.0778137450199203</v>
      </c>
      <c r="J18" s="21" t="n">
        <f aca="false">4.34990634191164 -E18</f>
        <v>0.36584259689172</v>
      </c>
      <c r="K18" s="21" t="n">
        <f aca="false">E18-7.75193798449612</f>
        <v>-3.7678742394762</v>
      </c>
      <c r="N18" s="21" t="n">
        <f aca="false">E18-2.32018561484919</f>
        <v>1.66387813017073</v>
      </c>
      <c r="P18" s="21" t="n">
        <f aca="false">N18/5.43175236964693</f>
        <v>0.306324371388618</v>
      </c>
      <c r="Q18" s="21" t="n">
        <f aca="false">LOG(1+E18)</f>
        <v>0.697583588212382</v>
      </c>
      <c r="R18" s="1" t="n">
        <f aca="false">Q18-0.521162363599045</f>
        <v>0.176421224613337</v>
      </c>
      <c r="T18" s="21" t="n">
        <f aca="false">R18/0.420941868026674</f>
        <v>0.419110661147533</v>
      </c>
      <c r="U18" s="21" t="n">
        <f aca="false">LOG(1+C18)</f>
        <v>2.40140054078154</v>
      </c>
      <c r="V18" s="1" t="n">
        <f aca="false">U18-2.11394335230684</f>
        <v>0.287457188474704</v>
      </c>
      <c r="X18" s="1" t="n">
        <f aca="false">V18/0.521540394508072</f>
        <v>0.551169557529363</v>
      </c>
      <c r="AA18" s="1" t="n">
        <f aca="false">C18-$Z$2</f>
        <v>-2.8095238095238</v>
      </c>
      <c r="AB18" s="1" t="n">
        <f aca="false">AA18/$Y$2</f>
        <v>-0.0349542244817061</v>
      </c>
      <c r="AE18" s="1" t="n">
        <f aca="false">E18-$AD$2</f>
        <v>-0.365842596891721</v>
      </c>
      <c r="AF18" s="1" t="n">
        <f aca="false">AE18/$AC$2</f>
        <v>-0.259602034097975</v>
      </c>
    </row>
    <row r="19" customFormat="false" ht="13.8" hidden="false" customHeight="false" outlineLevel="0" collapsed="false">
      <c r="A19" s="1" t="n">
        <v>9</v>
      </c>
      <c r="B19" s="1" t="n">
        <v>540</v>
      </c>
      <c r="C19" s="1" t="n">
        <v>256</v>
      </c>
      <c r="D19" s="21" t="n">
        <f aca="false">C19-C20</f>
        <v>15</v>
      </c>
      <c r="E19" s="21" t="n">
        <f aca="false">1000/C19</f>
        <v>3.90625</v>
      </c>
      <c r="F19" s="22" t="s">
        <v>40</v>
      </c>
      <c r="G19" s="23" t="n">
        <f aca="false">ABS(B19-B20)</f>
        <v>60</v>
      </c>
      <c r="H19" s="21" t="n">
        <f aca="false">E19-E20</f>
        <v>-0.243127593360996</v>
      </c>
      <c r="J19" s="21" t="n">
        <f aca="false">4.34990634191164 -E19</f>
        <v>0.44365634191164</v>
      </c>
      <c r="K19" s="21" t="n">
        <f aca="false">E19-7.75193798449612</f>
        <v>-3.84568798449612</v>
      </c>
      <c r="N19" s="21" t="n">
        <f aca="false">E19-2.32018561484919</f>
        <v>1.58606438515081</v>
      </c>
      <c r="P19" s="21" t="n">
        <f aca="false">N19/5.43175236964693</f>
        <v>0.291998654801324</v>
      </c>
      <c r="Q19" s="21" t="n">
        <f aca="false">LOG(1+E19)</f>
        <v>0.690749674089328</v>
      </c>
      <c r="R19" s="1" t="n">
        <f aca="false">Q19-0.521162363599045</f>
        <v>0.169587310490283</v>
      </c>
      <c r="T19" s="21" t="n">
        <f aca="false">R19/0.420941868026674</f>
        <v>0.402875844318571</v>
      </c>
      <c r="U19" s="21" t="n">
        <f aca="false">LOG(1+C19)</f>
        <v>2.40993312333129</v>
      </c>
      <c r="V19" s="1" t="n">
        <f aca="false">U19-2.11394335230684</f>
        <v>0.295989771024455</v>
      </c>
      <c r="X19" s="1" t="n">
        <f aca="false">V19/0.521540394508072</f>
        <v>0.567529905911964</v>
      </c>
      <c r="AA19" s="1" t="n">
        <f aca="false">C19-$Z$2</f>
        <v>2.1904761904762</v>
      </c>
      <c r="AB19" s="1" t="n">
        <f aca="false">AA19/$Y$2</f>
        <v>0.0272524462060763</v>
      </c>
      <c r="AE19" s="1" t="n">
        <f aca="false">E19-$AD$2</f>
        <v>-0.443656341911641</v>
      </c>
      <c r="AF19" s="1" t="n">
        <f aca="false">AE19/$AC$2</f>
        <v>-0.314818694649757</v>
      </c>
    </row>
    <row r="20" customFormat="false" ht="13.8" hidden="false" customHeight="false" outlineLevel="0" collapsed="false">
      <c r="A20" s="24" t="n">
        <v>10</v>
      </c>
      <c r="B20" s="24" t="n">
        <v>600</v>
      </c>
      <c r="C20" s="24" t="n">
        <v>241</v>
      </c>
      <c r="D20" s="21" t="n">
        <f aca="false">C20-C21</f>
        <v>-12</v>
      </c>
      <c r="E20" s="21" t="n">
        <f aca="false">1000/C20</f>
        <v>4.149377593361</v>
      </c>
      <c r="F20" s="25" t="s">
        <v>39</v>
      </c>
      <c r="G20" s="26" t="n">
        <f aca="false">ABS(B20-B21)</f>
        <v>20</v>
      </c>
      <c r="H20" s="21" t="n">
        <f aca="false">E20-E21</f>
        <v>0.196808423400522</v>
      </c>
      <c r="I20" s="21"/>
      <c r="J20" s="21" t="n">
        <f aca="false">4.34990634191164 -E20</f>
        <v>0.200528748550644</v>
      </c>
      <c r="K20" s="21" t="n">
        <f aca="false">E20-7.75193798449612</f>
        <v>-3.60256039113512</v>
      </c>
      <c r="N20" s="21" t="n">
        <f aca="false">E20-2.32018561484919</f>
        <v>1.82919197851181</v>
      </c>
      <c r="P20" s="21" t="n">
        <f aca="false">N20/5.43175236964693</f>
        <v>0.336759088785689</v>
      </c>
      <c r="Q20" s="21" t="n">
        <f aca="false">LOG(1+E20)</f>
        <v>0.711754738923861</v>
      </c>
      <c r="R20" s="1" t="n">
        <f aca="false">Q20-0.521162363599045</f>
        <v>0.190592375324816</v>
      </c>
      <c r="T20" s="21" t="n">
        <f aca="false">R20/0.420941868026674</f>
        <v>0.452776000207086</v>
      </c>
      <c r="U20" s="21" t="n">
        <f aca="false">LOG(1+C20)</f>
        <v>2.38381536598043</v>
      </c>
      <c r="V20" s="1" t="n">
        <f aca="false">U20-2.11394335230684</f>
        <v>0.269872013673591</v>
      </c>
      <c r="X20" s="1" t="n">
        <f aca="false">V20/0.521540394508072</f>
        <v>0.517451795710168</v>
      </c>
      <c r="AA20" s="1" t="n">
        <f aca="false">C20-$Z$2</f>
        <v>-12.8095238095238</v>
      </c>
      <c r="AB20" s="1" t="n">
        <f aca="false">AA20/$Y$2</f>
        <v>-0.159367565857271</v>
      </c>
      <c r="AE20" s="1" t="n">
        <f aca="false">E20-$AD$2</f>
        <v>-0.200528748550641</v>
      </c>
      <c r="AF20" s="1" t="n">
        <f aca="false">AE20/$AC$2</f>
        <v>-0.142295269772195</v>
      </c>
    </row>
    <row r="21" customFormat="false" ht="13.8" hidden="false" customHeight="false" outlineLevel="0" collapsed="false">
      <c r="A21" s="1" t="n">
        <v>10.2</v>
      </c>
      <c r="B21" s="1" t="n">
        <v>620</v>
      </c>
      <c r="C21" s="1" t="n">
        <v>253</v>
      </c>
      <c r="D21" s="21" t="n">
        <f aca="false">C21-C22</f>
        <v>-12</v>
      </c>
      <c r="E21" s="21" t="n">
        <f aca="false">1000/C21</f>
        <v>3.95256916996047</v>
      </c>
      <c r="F21" s="22" t="s">
        <v>40</v>
      </c>
      <c r="G21" s="21" t="n">
        <f aca="false">ABS(B21-B22)</f>
        <v>10</v>
      </c>
      <c r="H21" s="21" t="n">
        <f aca="false">E21-E22</f>
        <v>0.178984264300097</v>
      </c>
      <c r="J21" s="21" t="n">
        <f aca="false">4.34990634191164 -E21</f>
        <v>0.397337171951166</v>
      </c>
      <c r="K21" s="21" t="n">
        <f aca="false">E21-7.75193798449612</f>
        <v>-3.79936881453565</v>
      </c>
      <c r="N21" s="21" t="n">
        <f aca="false">E21-2.32018561484919</f>
        <v>1.63238355511128</v>
      </c>
      <c r="P21" s="21" t="n">
        <f aca="false">N21/5.43175236964693</f>
        <v>0.300526136690836</v>
      </c>
      <c r="Q21" s="21" t="n">
        <f aca="false">LOG(1+E21)</f>
        <v>0.694830549818332</v>
      </c>
      <c r="R21" s="1" t="n">
        <f aca="false">Q21-0.521162363599045</f>
        <v>0.173668186219287</v>
      </c>
      <c r="T21" s="21" t="n">
        <f aca="false">R21/0.420941868026674</f>
        <v>0.412570474477683</v>
      </c>
      <c r="U21" s="21" t="n">
        <f aca="false">LOG(1+C21)</f>
        <v>2.40483371661994</v>
      </c>
      <c r="V21" s="1" t="n">
        <f aca="false">U21-2.11394335230684</f>
        <v>0.290890364313098</v>
      </c>
      <c r="X21" s="1" t="n">
        <f aca="false">V21/0.521540394508072</f>
        <v>0.557752318662626</v>
      </c>
      <c r="AA21" s="1" t="n">
        <f aca="false">C21-$Z$2</f>
        <v>-0.809523809523796</v>
      </c>
      <c r="AB21" s="1" t="n">
        <f aca="false">AA21/$Y$2</f>
        <v>-0.0100715562065932</v>
      </c>
      <c r="AE21" s="1" t="n">
        <f aca="false">E21-$AD$2</f>
        <v>-0.397337171951171</v>
      </c>
      <c r="AF21" s="1" t="n">
        <f aca="false">AE21/$AC$2</f>
        <v>-0.281950595522889</v>
      </c>
    </row>
    <row r="22" customFormat="false" ht="13.8" hidden="false" customHeight="false" outlineLevel="0" collapsed="false">
      <c r="A22" s="1" t="n">
        <v>10.3</v>
      </c>
      <c r="B22" s="1" t="n">
        <v>630</v>
      </c>
      <c r="C22" s="1" t="n">
        <v>265</v>
      </c>
      <c r="D22" s="21" t="n">
        <f aca="false">C22-C23</f>
        <v>4</v>
      </c>
      <c r="E22" s="21" t="n">
        <f aca="false">1000/C22</f>
        <v>3.77358490566038</v>
      </c>
      <c r="F22" s="22" t="s">
        <v>41</v>
      </c>
      <c r="G22" s="21" t="n">
        <f aca="false">ABS(B22-B23)</f>
        <v>30</v>
      </c>
      <c r="H22" s="21" t="n">
        <f aca="false">E22-E23</f>
        <v>-0.0578327188606953</v>
      </c>
      <c r="J22" s="21" t="n">
        <f aca="false">4.34990634191164 -E22</f>
        <v>0.576321436251263</v>
      </c>
      <c r="K22" s="21" t="n">
        <f aca="false">E22-7.75193798449612</f>
        <v>-3.97835307883574</v>
      </c>
      <c r="N22" s="21" t="n">
        <f aca="false">E22-2.32018561484919</f>
        <v>1.45339929081119</v>
      </c>
      <c r="P22" s="21" t="n">
        <f aca="false">N22/5.43175236964693</f>
        <v>0.267574659502686</v>
      </c>
      <c r="Q22" s="21" t="n">
        <f aca="false">LOG(1+E22)</f>
        <v>0.678844651575029</v>
      </c>
      <c r="R22" s="1" t="n">
        <f aca="false">Q22-0.521162363599045</f>
        <v>0.157682287975984</v>
      </c>
      <c r="T22" s="21" t="n">
        <f aca="false">R22/0.420941868026674</f>
        <v>0.374593975921616</v>
      </c>
      <c r="U22" s="21" t="n">
        <f aca="false">LOG(1+C22)</f>
        <v>2.42488163663107</v>
      </c>
      <c r="V22" s="1" t="n">
        <f aca="false">U22-2.11394335230684</f>
        <v>0.310938284324227</v>
      </c>
      <c r="X22" s="1" t="n">
        <f aca="false">V22/0.521540394508072</f>
        <v>0.59619214081684</v>
      </c>
      <c r="AA22" s="1" t="n">
        <f aca="false">C22-$Z$2</f>
        <v>11.1904761904762</v>
      </c>
      <c r="AB22" s="1" t="n">
        <f aca="false">AA22/$Y$2</f>
        <v>0.139224453444085</v>
      </c>
      <c r="AE22" s="1" t="n">
        <f aca="false">E22-$AD$2</f>
        <v>-0.576321436251261</v>
      </c>
      <c r="AF22" s="1" t="n">
        <f aca="false">AE22/$AC$2</f>
        <v>-0.408957891771623</v>
      </c>
    </row>
    <row r="23" customFormat="false" ht="13.8" hidden="false" customHeight="false" outlineLevel="0" collapsed="false">
      <c r="A23" s="1" t="n">
        <v>11</v>
      </c>
      <c r="B23" s="1" t="n">
        <v>660</v>
      </c>
      <c r="C23" s="1" t="n">
        <v>261</v>
      </c>
      <c r="D23" s="21" t="n">
        <f aca="false">C23-C24</f>
        <v>-19</v>
      </c>
      <c r="E23" s="21" t="n">
        <f aca="false">1000/C23</f>
        <v>3.83141762452107</v>
      </c>
      <c r="F23" s="22" t="s">
        <v>41</v>
      </c>
      <c r="G23" s="21" t="n">
        <f aca="false">ABS(B23-B24)</f>
        <v>48</v>
      </c>
      <c r="H23" s="21" t="n">
        <f aca="false">E23-E24</f>
        <v>0.259989053092501</v>
      </c>
      <c r="I23" s="21"/>
      <c r="J23" s="21" t="n">
        <f aca="false">4.34990634191164 -E23</f>
        <v>0.518488717390567</v>
      </c>
      <c r="K23" s="21" t="n">
        <f aca="false">E23-7.75193798449612</f>
        <v>-3.92052035997505</v>
      </c>
      <c r="N23" s="21" t="n">
        <f aca="false">E23-2.32018561484919</f>
        <v>1.51123200967188</v>
      </c>
      <c r="P23" s="21" t="n">
        <f aca="false">N23/5.43175236964693</f>
        <v>0.278221816244196</v>
      </c>
      <c r="Q23" s="21" t="n">
        <f aca="false">LOG(1+E23)</f>
        <v>0.684074579234801</v>
      </c>
      <c r="R23" s="1" t="n">
        <f aca="false">Q23-0.521162363599045</f>
        <v>0.162912215635756</v>
      </c>
      <c r="T23" s="21" t="n">
        <f aca="false">R23/0.420941868026674</f>
        <v>0.387018322504884</v>
      </c>
      <c r="U23" s="21" t="n">
        <f aca="false">LOG(1+C23)</f>
        <v>2.41830129131975</v>
      </c>
      <c r="V23" s="1" t="n">
        <f aca="false">U23-2.11394335230684</f>
        <v>0.304357939012905</v>
      </c>
      <c r="X23" s="1" t="n">
        <f aca="false">V23/0.521540394508072</f>
        <v>0.583575006304127</v>
      </c>
      <c r="AA23" s="1" t="n">
        <f aca="false">C23-$Z$2</f>
        <v>7.1904761904762</v>
      </c>
      <c r="AB23" s="1" t="n">
        <f aca="false">AA23/$Y$2</f>
        <v>0.0894591168938587</v>
      </c>
      <c r="AE23" s="1" t="n">
        <f aca="false">E23-$AD$2</f>
        <v>-0.518488717390571</v>
      </c>
      <c r="AF23" s="1" t="n">
        <f aca="false">AE23/$AC$2</f>
        <v>-0.367919774337487</v>
      </c>
    </row>
    <row r="24" customFormat="false" ht="13.8" hidden="false" customHeight="false" outlineLevel="0" collapsed="false">
      <c r="A24" s="1" t="n">
        <v>11.48</v>
      </c>
      <c r="B24" s="1" t="n">
        <v>708</v>
      </c>
      <c r="C24" s="1" t="n">
        <v>280</v>
      </c>
      <c r="D24" s="21" t="n">
        <f aca="false">C24-C25</f>
        <v>-10</v>
      </c>
      <c r="E24" s="21" t="n">
        <f aca="false">1000/C24</f>
        <v>3.57142857142857</v>
      </c>
      <c r="F24" s="22" t="s">
        <v>42</v>
      </c>
      <c r="G24" s="21" t="n">
        <f aca="false">ABS(B24-B25)</f>
        <v>12</v>
      </c>
      <c r="H24" s="21" t="n">
        <f aca="false">E24-E25</f>
        <v>0.123152709359606</v>
      </c>
      <c r="J24" s="21" t="n">
        <f aca="false">4.34990634191164 -E24</f>
        <v>0.778477770483069</v>
      </c>
      <c r="K24" s="21" t="n">
        <f aca="false">E24-7.75193798449612</f>
        <v>-4.18050941306755</v>
      </c>
      <c r="N24" s="21" t="n">
        <f aca="false">E24-2.32018561484919</f>
        <v>1.25124295657938</v>
      </c>
      <c r="P24" s="21" t="n">
        <f aca="false">N24/5.43175236964693</f>
        <v>0.230357142857143</v>
      </c>
      <c r="Q24" s="21" t="n">
        <f aca="false">LOG(1+E24)</f>
        <v>0.660051938305649</v>
      </c>
      <c r="R24" s="1" t="n">
        <f aca="false">Q24-0.521162363599045</f>
        <v>0.138889574706604</v>
      </c>
      <c r="T24" s="21" t="n">
        <f aca="false">R24/0.420941868026674</f>
        <v>0.329949537587463</v>
      </c>
      <c r="U24" s="21" t="n">
        <f aca="false">LOG(1+C24)</f>
        <v>2.44870631990508</v>
      </c>
      <c r="V24" s="1" t="n">
        <f aca="false">U24-2.11394335230684</f>
        <v>0.334762967598239</v>
      </c>
      <c r="X24" s="1" t="n">
        <f aca="false">V24/0.521540394508072</f>
        <v>0.641873517609302</v>
      </c>
      <c r="AA24" s="1" t="n">
        <f aca="false">C24-$Z$2</f>
        <v>26.1904761904762</v>
      </c>
      <c r="AB24" s="1" t="n">
        <f aca="false">AA24/$Y$2</f>
        <v>0.325844465507432</v>
      </c>
      <c r="AE24" s="1" t="n">
        <f aca="false">E24-$AD$2</f>
        <v>-0.778477770483071</v>
      </c>
      <c r="AF24" s="1" t="n">
        <f aca="false">AE24/$AC$2</f>
        <v>-0.55240809690971</v>
      </c>
    </row>
    <row r="25" customFormat="false" ht="13.8" hidden="false" customHeight="false" outlineLevel="0" collapsed="false">
      <c r="A25" s="1" t="n">
        <v>12</v>
      </c>
      <c r="B25" s="1" t="n">
        <v>720</v>
      </c>
      <c r="C25" s="1" t="n">
        <v>290</v>
      </c>
      <c r="D25" s="21" t="n">
        <f aca="false">C25-C26</f>
        <v>58</v>
      </c>
      <c r="E25" s="21" t="n">
        <f aca="false">1000/C25</f>
        <v>3.44827586206897</v>
      </c>
      <c r="F25" s="22" t="s">
        <v>42</v>
      </c>
      <c r="G25" s="23" t="n">
        <f aca="false">ABS(B25-B26)</f>
        <v>60</v>
      </c>
      <c r="H25" s="21" t="n">
        <f aca="false">E25-E26</f>
        <v>-0.862068965517242</v>
      </c>
      <c r="J25" s="21" t="n">
        <f aca="false">4.34990634191164 -E25</f>
        <v>0.901630479842675</v>
      </c>
      <c r="K25" s="21" t="n">
        <f aca="false">E25-7.75193798449612</f>
        <v>-4.30366212242716</v>
      </c>
      <c r="N25" s="21" t="n">
        <f aca="false">E25-2.32018561484919</f>
        <v>1.12809024721978</v>
      </c>
      <c r="P25" s="21" t="n">
        <f aca="false">N25/5.43175236964693</f>
        <v>0.207684402831697</v>
      </c>
      <c r="Q25" s="21" t="n">
        <f aca="false">LOG(1+E25)</f>
        <v>0.648191712400293</v>
      </c>
      <c r="R25" s="1" t="n">
        <f aca="false">Q25-0.521162363599045</f>
        <v>0.127029348801248</v>
      </c>
      <c r="T25" s="21" t="n">
        <f aca="false">R25/0.420941868026674</f>
        <v>0.301774089131942</v>
      </c>
      <c r="U25" s="21" t="n">
        <f aca="false">LOG(1+C25)</f>
        <v>2.46389298898591</v>
      </c>
      <c r="V25" s="1" t="n">
        <f aca="false">U25-2.11394335230684</f>
        <v>0.349949636679067</v>
      </c>
      <c r="X25" s="1" t="n">
        <f aca="false">V25/0.521540394508072</f>
        <v>0.670992391699874</v>
      </c>
      <c r="AA25" s="1" t="n">
        <f aca="false">C25-$Z$2</f>
        <v>36.1904761904762</v>
      </c>
      <c r="AB25" s="1" t="n">
        <f aca="false">AA25/$Y$2</f>
        <v>0.450257806882997</v>
      </c>
      <c r="AE25" s="1" t="n">
        <f aca="false">E25-$AD$2</f>
        <v>-0.901630479842671</v>
      </c>
      <c r="AF25" s="1" t="n">
        <f aca="false">AE25/$AC$2</f>
        <v>-0.639797302338654</v>
      </c>
    </row>
    <row r="26" customFormat="false" ht="13.8" hidden="false" customHeight="false" outlineLevel="0" collapsed="false">
      <c r="A26" s="1" t="n">
        <v>13</v>
      </c>
      <c r="B26" s="1" t="n">
        <v>780</v>
      </c>
      <c r="C26" s="1" t="n">
        <v>232</v>
      </c>
      <c r="D26" s="21" t="n">
        <f aca="false">C26-C27</f>
        <v>-24</v>
      </c>
      <c r="E26" s="21" t="n">
        <f aca="false">1000/C26</f>
        <v>4.31034482758621</v>
      </c>
      <c r="F26" s="22" t="s">
        <v>38</v>
      </c>
      <c r="G26" s="21" t="n">
        <f aca="false">ABS(B26-B27)</f>
        <v>60</v>
      </c>
      <c r="H26" s="21" t="n">
        <f aca="false">E26-E27</f>
        <v>0.404094827586207</v>
      </c>
      <c r="I26" s="21"/>
      <c r="J26" s="21" t="n">
        <f aca="false">4.34990634191164 -E26</f>
        <v>0.0395615143254329</v>
      </c>
      <c r="K26" s="21" t="n">
        <f aca="false">E26-7.75193798449612</f>
        <v>-3.44159315690991</v>
      </c>
      <c r="N26" s="21" t="n">
        <f aca="false">E26-2.32018561484919</f>
        <v>1.99015921273702</v>
      </c>
      <c r="P26" s="21" t="n">
        <f aca="false">N26/5.43175236964693</f>
        <v>0.36639358300982</v>
      </c>
      <c r="Q26" s="21" t="n">
        <f aca="false">LOG(1+E26)</f>
        <v>0.725122722937507</v>
      </c>
      <c r="R26" s="1" t="n">
        <f aca="false">Q26-0.521162363599045</f>
        <v>0.203960359338462</v>
      </c>
      <c r="T26" s="21" t="n">
        <f aca="false">R26/0.420941868026674</f>
        <v>0.484533316428238</v>
      </c>
      <c r="U26" s="21" t="n">
        <f aca="false">LOG(1+C26)</f>
        <v>2.36735592102602</v>
      </c>
      <c r="V26" s="1" t="n">
        <f aca="false">U26-2.11394335230684</f>
        <v>0.253412568719178</v>
      </c>
      <c r="X26" s="1" t="n">
        <f aca="false">V26/0.521540394508072</f>
        <v>0.485892504948159</v>
      </c>
      <c r="AA26" s="1" t="n">
        <f aca="false">C26-$Z$2</f>
        <v>-21.8095238095238</v>
      </c>
      <c r="AB26" s="1" t="n">
        <f aca="false">AA26/$Y$2</f>
        <v>-0.271339573095279</v>
      </c>
      <c r="AE26" s="1" t="n">
        <f aca="false">E26-$AD$2</f>
        <v>-0.0395615143254311</v>
      </c>
      <c r="AF26" s="1" t="n">
        <f aca="false">AE26/$AC$2</f>
        <v>-0.0280728643360188</v>
      </c>
    </row>
    <row r="27" customFormat="false" ht="13.8" hidden="false" customHeight="false" outlineLevel="0" collapsed="false">
      <c r="A27" s="1" t="n">
        <v>14</v>
      </c>
      <c r="B27" s="1" t="n">
        <v>840</v>
      </c>
      <c r="C27" s="1" t="n">
        <v>256</v>
      </c>
      <c r="D27" s="21" t="n">
        <f aca="false">C27-C28</f>
        <v>-21</v>
      </c>
      <c r="E27" s="21" t="n">
        <f aca="false">1000/C27</f>
        <v>3.90625</v>
      </c>
      <c r="F27" s="22" t="s">
        <v>40</v>
      </c>
      <c r="G27" s="21" t="n">
        <f aca="false">ABS(B27-B28)</f>
        <v>30</v>
      </c>
      <c r="H27" s="21" t="n">
        <f aca="false">E27-E28</f>
        <v>0.296141696750903</v>
      </c>
      <c r="J27" s="21" t="n">
        <f aca="false">4.34990634191164 -E27</f>
        <v>0.44365634191164</v>
      </c>
      <c r="K27" s="21" t="n">
        <f aca="false">E27-7.75193798449612</f>
        <v>-3.84568798449612</v>
      </c>
      <c r="N27" s="21" t="n">
        <f aca="false">E27-2.32018561484919</f>
        <v>1.58606438515081</v>
      </c>
      <c r="P27" s="21" t="n">
        <f aca="false">N27/5.43175236964693</f>
        <v>0.291998654801324</v>
      </c>
      <c r="Q27" s="21" t="n">
        <f aca="false">LOG(1+E27)</f>
        <v>0.690749674089328</v>
      </c>
      <c r="R27" s="1" t="n">
        <f aca="false">Q27-0.521162363599045</f>
        <v>0.169587310490283</v>
      </c>
      <c r="T27" s="21" t="n">
        <f aca="false">R27/0.420941868026674</f>
        <v>0.402875844318571</v>
      </c>
      <c r="U27" s="21" t="n">
        <f aca="false">LOG(1+C27)</f>
        <v>2.40993312333129</v>
      </c>
      <c r="V27" s="1" t="n">
        <f aca="false">U27-2.11394335230684</f>
        <v>0.295989771024455</v>
      </c>
      <c r="X27" s="1" t="n">
        <f aca="false">V27/0.521540394508072</f>
        <v>0.567529905911964</v>
      </c>
      <c r="AA27" s="1" t="n">
        <f aca="false">C27-$Z$2</f>
        <v>2.1904761904762</v>
      </c>
      <c r="AB27" s="1" t="n">
        <f aca="false">AA27/$Y$2</f>
        <v>0.0272524462060763</v>
      </c>
      <c r="AE27" s="1" t="n">
        <f aca="false">E27-$AD$2</f>
        <v>-0.443656341911641</v>
      </c>
      <c r="AF27" s="1" t="n">
        <f aca="false">AE27/$AC$2</f>
        <v>-0.314818694649757</v>
      </c>
    </row>
    <row r="28" customFormat="false" ht="13.8" hidden="false" customHeight="false" outlineLevel="0" collapsed="false">
      <c r="A28" s="1" t="n">
        <v>14.3</v>
      </c>
      <c r="B28" s="1" t="n">
        <v>870</v>
      </c>
      <c r="C28" s="1" t="n">
        <v>277</v>
      </c>
      <c r="D28" s="21" t="n">
        <f aca="false">C28-C29</f>
        <v>-22</v>
      </c>
      <c r="E28" s="21" t="n">
        <f aca="false">1000/C28</f>
        <v>3.6101083032491</v>
      </c>
      <c r="F28" s="22" t="s">
        <v>42</v>
      </c>
      <c r="G28" s="21" t="n">
        <f aca="false">ABS(B28-B29)</f>
        <v>30</v>
      </c>
      <c r="H28" s="21" t="n">
        <f aca="false">E28-E29</f>
        <v>0.265626697897927</v>
      </c>
      <c r="J28" s="21" t="n">
        <f aca="false">4.34990634191164 -E28</f>
        <v>0.739798038662543</v>
      </c>
      <c r="K28" s="21" t="n">
        <f aca="false">E28-7.75193798449612</f>
        <v>-4.14182968124702</v>
      </c>
      <c r="N28" s="21" t="n">
        <f aca="false">E28-2.32018561484919</f>
        <v>1.28992268839991</v>
      </c>
      <c r="P28" s="21" t="n">
        <f aca="false">N28/5.43175236964693</f>
        <v>0.237478183948167</v>
      </c>
      <c r="Q28" s="21" t="n">
        <f aca="false">LOG(1+E28)</f>
        <v>0.663711128198967</v>
      </c>
      <c r="R28" s="1" t="n">
        <f aca="false">Q28-0.521162363599045</f>
        <v>0.142548764599922</v>
      </c>
      <c r="T28" s="21" t="n">
        <f aca="false">R28/0.420941868026674</f>
        <v>0.338642400358447</v>
      </c>
      <c r="U28" s="21" t="n">
        <f aca="false">LOG(1+C28)</f>
        <v>2.44404479591808</v>
      </c>
      <c r="V28" s="1" t="n">
        <f aca="false">U28-2.11394335230684</f>
        <v>0.330101443611236</v>
      </c>
      <c r="X28" s="1" t="n">
        <f aca="false">V28/0.521540394508072</f>
        <v>0.632935525392227</v>
      </c>
      <c r="AA28" s="1" t="n">
        <f aca="false">C28-$Z$2</f>
        <v>23.1904761904762</v>
      </c>
      <c r="AB28" s="1" t="n">
        <f aca="false">AA28/$Y$2</f>
        <v>0.288520463094762</v>
      </c>
      <c r="AE28" s="1" t="n">
        <f aca="false">E28-$AD$2</f>
        <v>-0.739798038662541</v>
      </c>
      <c r="AF28" s="1" t="n">
        <f aca="false">AE28/$AC$2</f>
        <v>-0.524960945746103</v>
      </c>
    </row>
    <row r="29" customFormat="false" ht="13.8" hidden="false" customHeight="false" outlineLevel="0" collapsed="false">
      <c r="A29" s="24" t="n">
        <v>15</v>
      </c>
      <c r="B29" s="24" t="n">
        <v>900</v>
      </c>
      <c r="C29" s="24" t="n">
        <v>299</v>
      </c>
      <c r="D29" s="21" t="n">
        <f aca="false">C29-C30</f>
        <v>-19</v>
      </c>
      <c r="E29" s="21" t="n">
        <f aca="false">1000/C29</f>
        <v>3.34448160535117</v>
      </c>
      <c r="F29" s="25" t="s">
        <v>42</v>
      </c>
      <c r="G29" s="26" t="n">
        <f aca="false">ABS(B29-B30)</f>
        <v>60</v>
      </c>
      <c r="H29" s="21" t="n">
        <f aca="false">E29-E30</f>
        <v>0.199827517300856</v>
      </c>
      <c r="I29" s="21"/>
      <c r="J29" s="21" t="n">
        <f aca="false">4.34990634191164 -E29</f>
        <v>1.00542473656047</v>
      </c>
      <c r="K29" s="21" t="n">
        <f aca="false">E29-7.75193798449612</f>
        <v>-4.40745637914495</v>
      </c>
      <c r="N29" s="21" t="n">
        <f aca="false">E29-2.32018561484919</f>
        <v>1.02429599050198</v>
      </c>
      <c r="P29" s="21" t="n">
        <f aca="false">N29/5.43175236964693</f>
        <v>0.188575605218277</v>
      </c>
      <c r="Q29" s="21" t="n">
        <f aca="false">LOG(1+E29)</f>
        <v>0.637937962748598</v>
      </c>
      <c r="R29" s="1" t="n">
        <f aca="false">Q29-0.521162363599045</f>
        <v>0.116775599149553</v>
      </c>
      <c r="T29" s="21" t="n">
        <f aca="false">R29/0.420941868026674</f>
        <v>0.277415025730235</v>
      </c>
      <c r="U29" s="21" t="n">
        <f aca="false">LOG(1+C29)</f>
        <v>2.47712125471966</v>
      </c>
      <c r="V29" s="1" t="n">
        <f aca="false">U29-2.11394335230684</f>
        <v>0.363177902412822</v>
      </c>
      <c r="X29" s="1" t="n">
        <f aca="false">V29/0.521540394508072</f>
        <v>0.6963562290422</v>
      </c>
      <c r="AA29" s="1" t="n">
        <f aca="false">C29-$Z$2</f>
        <v>45.1904761904762</v>
      </c>
      <c r="AB29" s="1" t="n">
        <f aca="false">AA29/$Y$2</f>
        <v>0.562229814121005</v>
      </c>
      <c r="AE29" s="1" t="n">
        <f aca="false">E29-$AD$2</f>
        <v>-1.00542473656047</v>
      </c>
      <c r="AF29" s="1" t="n">
        <f aca="false">AE29/$AC$2</f>
        <v>-0.713449743034627</v>
      </c>
    </row>
    <row r="30" customFormat="false" ht="13.8" hidden="false" customHeight="false" outlineLevel="0" collapsed="false">
      <c r="A30" s="1" t="n">
        <v>16</v>
      </c>
      <c r="B30" s="1" t="n">
        <v>960</v>
      </c>
      <c r="C30" s="1" t="n">
        <v>318</v>
      </c>
      <c r="D30" s="21" t="n">
        <f aca="false">C30-C31</f>
        <v>-41</v>
      </c>
      <c r="E30" s="21" t="n">
        <f aca="false">1000/C30</f>
        <v>3.14465408805031</v>
      </c>
      <c r="F30" s="22" t="s">
        <v>42</v>
      </c>
      <c r="G30" s="21" t="n">
        <f aca="false">ABS(B30-B31)</f>
        <v>60</v>
      </c>
      <c r="H30" s="21" t="n">
        <f aca="false">E30-E31</f>
        <v>0.359138767716053</v>
      </c>
      <c r="J30" s="21" t="n">
        <f aca="false">4.34990634191164 -E30</f>
        <v>1.20525225386133</v>
      </c>
      <c r="K30" s="21" t="n">
        <f aca="false">E30-7.75193798449612</f>
        <v>-4.60728389644581</v>
      </c>
      <c r="N30" s="21" t="n">
        <f aca="false">E30-2.32018561484919</f>
        <v>0.824468473201124</v>
      </c>
      <c r="P30" s="21" t="n">
        <f aca="false">N30/5.43175236964693</f>
        <v>0.151786829938773</v>
      </c>
      <c r="Q30" s="21" t="n">
        <f aca="false">LOG(1+E30)</f>
        <v>0.617488290273558</v>
      </c>
      <c r="R30" s="1" t="n">
        <f aca="false">Q30-0.521162363599045</f>
        <v>0.0963259266745133</v>
      </c>
      <c r="T30" s="21" t="n">
        <f aca="false">R30/0.420941868026674</f>
        <v>0.228834273782453</v>
      </c>
      <c r="U30" s="21" t="n">
        <f aca="false">LOG(1+C30)</f>
        <v>2.50379068305718</v>
      </c>
      <c r="V30" s="1" t="n">
        <f aca="false">U30-2.11394335230684</f>
        <v>0.389847330750341</v>
      </c>
      <c r="X30" s="1" t="n">
        <f aca="false">V30/0.521540394508072</f>
        <v>0.747492111551691</v>
      </c>
      <c r="AA30" s="1" t="n">
        <f aca="false">C30-$Z$2</f>
        <v>64.1904761904762</v>
      </c>
      <c r="AB30" s="1" t="n">
        <f aca="false">AA30/$Y$2</f>
        <v>0.798615162734578</v>
      </c>
      <c r="AE30" s="1" t="n">
        <f aca="false">E30-$AD$2</f>
        <v>-1.20525225386133</v>
      </c>
      <c r="AF30" s="1" t="n">
        <f aca="false">AE30/$AC$2</f>
        <v>-0.85524741886789</v>
      </c>
    </row>
    <row r="31" customFormat="false" ht="13.8" hidden="false" customHeight="false" outlineLevel="0" collapsed="false">
      <c r="A31" s="1" t="n">
        <v>17</v>
      </c>
      <c r="B31" s="1" t="n">
        <v>1020</v>
      </c>
      <c r="C31" s="1" t="n">
        <v>359</v>
      </c>
      <c r="D31" s="21" t="n">
        <f aca="false">C31-C32</f>
        <v>-33</v>
      </c>
      <c r="E31" s="21" t="n">
        <f aca="false">1000/C31</f>
        <v>2.78551532033426</v>
      </c>
      <c r="F31" s="22" t="s">
        <v>42</v>
      </c>
      <c r="G31" s="21" t="n">
        <f aca="false">ABS(B31-B32)</f>
        <v>60</v>
      </c>
      <c r="H31" s="21" t="n">
        <f aca="false">E31-E32</f>
        <v>0.234494912170997</v>
      </c>
      <c r="J31" s="21" t="n">
        <f aca="false">4.34990634191164 -E31</f>
        <v>1.56439102157738</v>
      </c>
      <c r="K31" s="21" t="n">
        <f aca="false">E31-7.75193798449612</f>
        <v>-4.96642266416186</v>
      </c>
      <c r="N31" s="21" t="n">
        <f aca="false">E31-2.32018561484919</f>
        <v>0.465329705485072</v>
      </c>
      <c r="P31" s="21" t="n">
        <f aca="false">N31/5.43175236964693</f>
        <v>0.0856684314412733</v>
      </c>
      <c r="Q31" s="21" t="n">
        <f aca="false">LOG(1+E31)</f>
        <v>0.578125008154175</v>
      </c>
      <c r="R31" s="1" t="n">
        <f aca="false">Q31-0.521162363599045</f>
        <v>0.0569626445551301</v>
      </c>
      <c r="T31" s="21" t="n">
        <f aca="false">R31/0.420941868026674</f>
        <v>0.135321879056993</v>
      </c>
      <c r="U31" s="21" t="n">
        <f aca="false">LOG(1+C31)</f>
        <v>2.55630250076729</v>
      </c>
      <c r="V31" s="1" t="n">
        <f aca="false">U31-2.11394335230684</f>
        <v>0.442359148460447</v>
      </c>
      <c r="X31" s="1" t="n">
        <f aca="false">V31/0.521540394508072</f>
        <v>0.8481781145211</v>
      </c>
      <c r="AA31" s="1" t="n">
        <f aca="false">C31-$Z$2</f>
        <v>105.190476190476</v>
      </c>
      <c r="AB31" s="1" t="n">
        <f aca="false">AA31/$Y$2</f>
        <v>1.30870986237439</v>
      </c>
      <c r="AE31" s="1" t="n">
        <f aca="false">E31-$AD$2</f>
        <v>-1.56439102157738</v>
      </c>
      <c r="AF31" s="1" t="n">
        <f aca="false">AE31/$AC$2</f>
        <v>-1.11009241344932</v>
      </c>
    </row>
    <row r="32" customFormat="false" ht="13.8" hidden="false" customHeight="false" outlineLevel="0" collapsed="false">
      <c r="A32" s="1" t="n">
        <v>18</v>
      </c>
      <c r="B32" s="1" t="n">
        <v>1080</v>
      </c>
      <c r="C32" s="1" t="n">
        <v>392</v>
      </c>
      <c r="D32" s="21" t="n">
        <f aca="false">C32-C33</f>
        <v>-32</v>
      </c>
      <c r="E32" s="21" t="n">
        <f aca="false">1000/C32</f>
        <v>2.55102040816327</v>
      </c>
      <c r="F32" s="22" t="s">
        <v>42</v>
      </c>
      <c r="G32" s="21" t="n">
        <f aca="false">ABS(B32-B33)</f>
        <v>60</v>
      </c>
      <c r="H32" s="21" t="n">
        <f aca="false">E32-E33</f>
        <v>0.192529842125529</v>
      </c>
      <c r="I32" s="21"/>
      <c r="J32" s="21" t="n">
        <f aca="false">4.34990634191164 -E32</f>
        <v>1.79888593374838</v>
      </c>
      <c r="K32" s="21" t="n">
        <f aca="false">E32-7.75193798449612</f>
        <v>-5.20091757633286</v>
      </c>
      <c r="N32" s="21" t="n">
        <f aca="false">E32-2.32018561484919</f>
        <v>0.230834793314075</v>
      </c>
      <c r="P32" s="21" t="n">
        <f aca="false">N32/5.43175236964693</f>
        <v>0.0424972969320175</v>
      </c>
      <c r="Q32" s="21" t="n">
        <f aca="false">LOG(1+E32)</f>
        <v>0.550353168254086</v>
      </c>
      <c r="R32" s="1" t="n">
        <f aca="false">Q32-0.521162363599045</f>
        <v>0.029190804655041</v>
      </c>
      <c r="T32" s="21" t="n">
        <f aca="false">R32/0.420941868026674</f>
        <v>0.0693464035589618</v>
      </c>
      <c r="U32" s="21" t="n">
        <f aca="false">LOG(1+C32)</f>
        <v>2.59439255037543</v>
      </c>
      <c r="V32" s="1" t="n">
        <f aca="false">U32-2.11394335230684</f>
        <v>0.480449198068587</v>
      </c>
      <c r="X32" s="1" t="n">
        <f aca="false">V32/0.521540394508072</f>
        <v>0.921211862259982</v>
      </c>
      <c r="AA32" s="1" t="n">
        <f aca="false">C32-$Z$2</f>
        <v>138.190476190476</v>
      </c>
      <c r="AB32" s="1" t="n">
        <f aca="false">AA32/$Y$2</f>
        <v>1.71927388891376</v>
      </c>
      <c r="AE32" s="1" t="n">
        <f aca="false">E32-$AD$2</f>
        <v>-1.79888593374837</v>
      </c>
      <c r="AF32" s="1" t="n">
        <f aca="false">AE32/$AC$2</f>
        <v>-1.27649008474956</v>
      </c>
    </row>
    <row r="33" customFormat="false" ht="13.8" hidden="false" customHeight="false" outlineLevel="0" collapsed="false">
      <c r="A33" s="1" t="n">
        <v>19</v>
      </c>
      <c r="B33" s="1" t="n">
        <v>1140</v>
      </c>
      <c r="C33" s="1" t="n">
        <v>424</v>
      </c>
      <c r="D33" s="21" t="n">
        <f aca="false">C33-C34</f>
        <v>86</v>
      </c>
      <c r="E33" s="21" t="n">
        <f aca="false">1000/C33</f>
        <v>2.35849056603774</v>
      </c>
      <c r="F33" s="22" t="s">
        <v>42</v>
      </c>
      <c r="G33" s="23" t="n">
        <f aca="false">ABS(B33-B34)</f>
        <v>60</v>
      </c>
      <c r="H33" s="21" t="n">
        <f aca="false">E33-E34</f>
        <v>-0.600089315619069</v>
      </c>
      <c r="I33" s="21"/>
      <c r="J33" s="21" t="n">
        <f aca="false">4.34990634191164 -E33</f>
        <v>1.9914157758739</v>
      </c>
      <c r="K33" s="21" t="n">
        <f aca="false">E33-7.75193798449612</f>
        <v>-5.39344741845838</v>
      </c>
      <c r="N33" s="21" t="n">
        <f aca="false">E33-2.32018561484919</f>
        <v>0.0383049511885458</v>
      </c>
      <c r="P33" s="21" t="n">
        <f aca="false">N33/5.43175236964693</f>
        <v>0.00705204298388067</v>
      </c>
      <c r="Q33" s="21" t="n">
        <f aca="false">LOG(1+E33)</f>
        <v>0.526144132708105</v>
      </c>
      <c r="R33" s="1" t="n">
        <f aca="false">Q33-0.521162363599045</f>
        <v>0.0049817691090599</v>
      </c>
      <c r="T33" s="21" t="n">
        <f aca="false">R33/0.420941868026674</f>
        <v>0.0118348149411078</v>
      </c>
      <c r="U33" s="21" t="n">
        <f aca="false">LOG(1+C33)</f>
        <v>2.62838893005031</v>
      </c>
      <c r="V33" s="1" t="n">
        <f aca="false">U33-2.11394335230684</f>
        <v>0.514445577743472</v>
      </c>
      <c r="X33" s="1" t="n">
        <f aca="false">V33/0.521540394508072</f>
        <v>0.986396419454159</v>
      </c>
      <c r="AA33" s="1" t="n">
        <f aca="false">C33-$Z$2</f>
        <v>170.190476190476</v>
      </c>
      <c r="AB33" s="1" t="n">
        <f aca="false">AA33/$Y$2</f>
        <v>2.11739658131557</v>
      </c>
      <c r="AE33" s="1" t="n">
        <f aca="false">E33-$AD$2</f>
        <v>-1.9914157758739</v>
      </c>
      <c r="AF33" s="1" t="n">
        <f aca="false">AE33/$AC$2</f>
        <v>-1.41310932773821</v>
      </c>
    </row>
    <row r="34" customFormat="false" ht="13.8" hidden="false" customHeight="false" outlineLevel="0" collapsed="false">
      <c r="A34" s="24" t="n">
        <v>20</v>
      </c>
      <c r="B34" s="24" t="n">
        <v>1200</v>
      </c>
      <c r="C34" s="24" t="n">
        <v>338</v>
      </c>
      <c r="D34" s="27" t="n">
        <f aca="false">C34-C35</f>
        <v>-55</v>
      </c>
      <c r="E34" s="21" t="n">
        <f aca="false">1000/C34</f>
        <v>2.9585798816568</v>
      </c>
      <c r="F34" s="25" t="s">
        <v>42</v>
      </c>
      <c r="G34" s="26" t="n">
        <f aca="false">ABS(B34-B35)</f>
        <v>60</v>
      </c>
      <c r="H34" s="21" t="n">
        <f aca="false">E34-E35</f>
        <v>0.414050619570291</v>
      </c>
      <c r="I34" s="21"/>
      <c r="J34" s="21" t="n">
        <f aca="false">4.34990634191164 -E34</f>
        <v>1.39132646025484</v>
      </c>
      <c r="K34" s="21" t="n">
        <f aca="false">E34-7.75193798449612</f>
        <v>-4.79335810283932</v>
      </c>
      <c r="N34" s="21" t="n">
        <f aca="false">E34-2.32018561484919</f>
        <v>0.638394266807615</v>
      </c>
      <c r="P34" s="21" t="n">
        <f aca="false">N34/5.43175236964693</f>
        <v>0.117530075629923</v>
      </c>
      <c r="Q34" s="21" t="n">
        <f aca="false">LOG(1+E34)</f>
        <v>0.59753941315415</v>
      </c>
      <c r="R34" s="1" t="n">
        <f aca="false">Q34-0.521162363599045</f>
        <v>0.0763770495551045</v>
      </c>
      <c r="T34" s="21" t="n">
        <f aca="false">R34/0.420941868026674</f>
        <v>0.181443223771375</v>
      </c>
      <c r="U34" s="21" t="n">
        <f aca="false">LOG(1+C34)</f>
        <v>2.53019969820308</v>
      </c>
      <c r="V34" s="1" t="n">
        <f aca="false">U34-2.11394335230684</f>
        <v>0.416256345896242</v>
      </c>
      <c r="X34" s="1" t="n">
        <f aca="false">V34/0.521540394508072</f>
        <v>0.798128678582727</v>
      </c>
      <c r="AA34" s="1" t="n">
        <f aca="false">C34-$Z$2</f>
        <v>84.1904761904762</v>
      </c>
      <c r="AB34" s="1" t="n">
        <f aca="false">AA34/$Y$2</f>
        <v>1.04744184548571</v>
      </c>
      <c r="AE34" s="1" t="n">
        <f aca="false">E34-$AD$2</f>
        <v>-1.39132646025484</v>
      </c>
      <c r="AF34" s="1" t="n">
        <f aca="false">AE34/$AC$2</f>
        <v>-0.987285740494004</v>
      </c>
    </row>
    <row r="35" customFormat="false" ht="13.8" hidden="false" customHeight="false" outlineLevel="0" collapsed="false">
      <c r="A35" s="1" t="n">
        <v>21</v>
      </c>
      <c r="B35" s="1" t="n">
        <v>1260</v>
      </c>
      <c r="C35" s="1" t="n">
        <v>393</v>
      </c>
      <c r="D35" s="21" t="n">
        <f aca="false">C35-C36</f>
        <v>25</v>
      </c>
      <c r="E35" s="21" t="n">
        <f aca="false">1000/C35</f>
        <v>2.54452926208651</v>
      </c>
      <c r="F35" s="22" t="s">
        <v>42</v>
      </c>
      <c r="G35" s="21" t="n">
        <f aca="false">ABS(B35-B36)</f>
        <v>60</v>
      </c>
      <c r="H35" s="21" t="n">
        <f aca="false">E35-E36</f>
        <v>-0.172862042261312</v>
      </c>
      <c r="I35" s="21"/>
      <c r="J35" s="21" t="n">
        <f aca="false">4.34990634191164 -E35</f>
        <v>1.80537707982513</v>
      </c>
      <c r="K35" s="21" t="n">
        <f aca="false">E35-7.75193798449612</f>
        <v>-5.20740872240961</v>
      </c>
      <c r="N35" s="21" t="n">
        <f aca="false">E35-2.32018561484919</f>
        <v>0.224343647237324</v>
      </c>
      <c r="P35" s="21" t="n">
        <f aca="false">N35/5.43175236964693</f>
        <v>0.0413022597441986</v>
      </c>
      <c r="Q35" s="21" t="n">
        <f aca="false">LOG(1+E35)</f>
        <v>0.549558566048537</v>
      </c>
      <c r="R35" s="1" t="n">
        <f aca="false">Q35-0.521162363599045</f>
        <v>0.0283962024494918</v>
      </c>
      <c r="T35" s="21" t="n">
        <f aca="false">R35/0.420941868026674</f>
        <v>0.0674587267420318</v>
      </c>
      <c r="U35" s="21" t="n">
        <f aca="false">LOG(1+C35)</f>
        <v>2.59549622182557</v>
      </c>
      <c r="V35" s="1" t="n">
        <f aca="false">U35-2.11394335230684</f>
        <v>0.481552869518734</v>
      </c>
      <c r="X35" s="1" t="n">
        <f aca="false">V35/0.521540394508072</f>
        <v>0.923328038613279</v>
      </c>
      <c r="AA35" s="1" t="n">
        <f aca="false">C35-$Z$2</f>
        <v>139.190476190476</v>
      </c>
      <c r="AB35" s="1" t="n">
        <f aca="false">AA35/$Y$2</f>
        <v>1.73171522305131</v>
      </c>
      <c r="AE35" s="1" t="n">
        <f aca="false">E35-$AD$2</f>
        <v>-1.80537707982513</v>
      </c>
      <c r="AF35" s="1" t="n">
        <f aca="false">AE35/$AC$2</f>
        <v>-1.28109620426509</v>
      </c>
    </row>
    <row r="36" customFormat="false" ht="13.8" hidden="false" customHeight="false" outlineLevel="0" collapsed="false">
      <c r="A36" s="1" t="n">
        <v>22</v>
      </c>
      <c r="B36" s="1" t="n">
        <v>1320</v>
      </c>
      <c r="C36" s="1" t="n">
        <v>368</v>
      </c>
      <c r="D36" s="21" t="n">
        <f aca="false">C36-C37</f>
        <v>-9</v>
      </c>
      <c r="E36" s="21" t="n">
        <f aca="false">1000/C36</f>
        <v>2.71739130434783</v>
      </c>
      <c r="F36" s="22" t="s">
        <v>42</v>
      </c>
      <c r="G36" s="21" t="n">
        <f aca="false">ABS(B36-B37)</f>
        <v>60</v>
      </c>
      <c r="H36" s="21" t="n">
        <f aca="false">E36-E37</f>
        <v>0.0648714104486219</v>
      </c>
      <c r="I36" s="21"/>
      <c r="J36" s="21" t="n">
        <f aca="false">4.34990634191164 -E36</f>
        <v>1.63251503756381</v>
      </c>
      <c r="K36" s="21" t="n">
        <f aca="false">E36-7.75193798449612</f>
        <v>-5.03454668014829</v>
      </c>
      <c r="N36" s="21" t="n">
        <f aca="false">E36-2.32018561484919</f>
        <v>0.397205689498636</v>
      </c>
      <c r="P36" s="21" t="n">
        <f aca="false">N36/5.43175236964693</f>
        <v>0.073126619637201</v>
      </c>
      <c r="Q36" s="21" t="n">
        <f aca="false">LOG(1+E36)</f>
        <v>0.57023827871058</v>
      </c>
      <c r="R36" s="1" t="n">
        <f aca="false">Q36-0.521162363599045</f>
        <v>0.0490759151115346</v>
      </c>
      <c r="T36" s="21" t="n">
        <f aca="false">R36/0.420941868026674</f>
        <v>0.116585967895274</v>
      </c>
      <c r="U36" s="21" t="n">
        <f aca="false">LOG(1+C36)</f>
        <v>2.56702636615906</v>
      </c>
      <c r="V36" s="1" t="n">
        <f aca="false">U36-2.11394335230684</f>
        <v>0.45308301385222</v>
      </c>
      <c r="X36" s="1" t="n">
        <f aca="false">V36/0.521540394508072</f>
        <v>0.868740022102368</v>
      </c>
      <c r="AA36" s="1" t="n">
        <f aca="false">C36-$Z$2</f>
        <v>114.190476190476</v>
      </c>
      <c r="AB36" s="1" t="n">
        <f aca="false">AA36/$Y$2</f>
        <v>1.4206818696124</v>
      </c>
      <c r="AE36" s="1" t="n">
        <f aca="false">E36-$AD$2</f>
        <v>-1.63251503756381</v>
      </c>
      <c r="AF36" s="1" t="n">
        <f aca="false">AE36/$AC$2</f>
        <v>-1.15843323890611</v>
      </c>
    </row>
    <row r="37" customFormat="false" ht="13.8" hidden="false" customHeight="false" outlineLevel="0" collapsed="false">
      <c r="A37" s="1" t="n">
        <v>23</v>
      </c>
      <c r="B37" s="1" t="n">
        <v>1380</v>
      </c>
      <c r="C37" s="1" t="n">
        <v>377</v>
      </c>
      <c r="D37" s="21" t="n">
        <f aca="false">C37-C38</f>
        <v>-54</v>
      </c>
      <c r="E37" s="21" t="n">
        <f aca="false">1000/C37</f>
        <v>2.6525198938992</v>
      </c>
      <c r="F37" s="22" t="s">
        <v>42</v>
      </c>
      <c r="G37" s="21" t="n">
        <f aca="false">ABS(B37-B38)</f>
        <v>60</v>
      </c>
      <c r="H37" s="21" t="n">
        <f aca="false">E37-E38</f>
        <v>0.332334279050016</v>
      </c>
      <c r="I37" s="21"/>
      <c r="J37" s="21" t="n">
        <f aca="false">4.34990634191164 -E37</f>
        <v>1.69738644801244</v>
      </c>
      <c r="K37" s="21" t="n">
        <f aca="false">E37-7.75193798449612</f>
        <v>-5.09941809059692</v>
      </c>
      <c r="N37" s="21" t="n">
        <f aca="false">E37-2.32018561484919</f>
        <v>0.332334279050014</v>
      </c>
      <c r="P37" s="21" t="n">
        <f aca="false">N37/5.43175236964693</f>
        <v>0.0611836211288138</v>
      </c>
      <c r="Q37" s="21" t="n">
        <f aca="false">LOG(1+E37)</f>
        <v>0.562592590051131</v>
      </c>
      <c r="R37" s="1" t="n">
        <f aca="false">Q37-0.521162363599045</f>
        <v>0.0414302264520858</v>
      </c>
      <c r="T37" s="21" t="n">
        <f aca="false">R37/0.420941868026674</f>
        <v>0.0984226792319468</v>
      </c>
      <c r="U37" s="21" t="n">
        <f aca="false">LOG(1+C37)</f>
        <v>2.57749179983722</v>
      </c>
      <c r="V37" s="1" t="n">
        <f aca="false">U37-2.11394335230684</f>
        <v>0.463548447530385</v>
      </c>
      <c r="X37" s="1" t="n">
        <f aca="false">V37/0.521540394508072</f>
        <v>0.888806413485218</v>
      </c>
      <c r="AA37" s="1" t="n">
        <f aca="false">C37-$Z$2</f>
        <v>123.190476190476</v>
      </c>
      <c r="AB37" s="1" t="n">
        <f aca="false">AA37/$Y$2</f>
        <v>1.53265387685041</v>
      </c>
      <c r="AE37" s="1" t="n">
        <f aca="false">E37-$AD$2</f>
        <v>-1.69738644801244</v>
      </c>
      <c r="AF37" s="1" t="n">
        <f aca="false">AE37/$AC$2</f>
        <v>-1.20446601434109</v>
      </c>
    </row>
    <row r="38" s="17" customFormat="true" ht="13.8" hidden="false" customHeight="false" outlineLevel="0" collapsed="false">
      <c r="A38" s="17" t="n">
        <v>24</v>
      </c>
      <c r="B38" s="17" t="n">
        <v>1440</v>
      </c>
      <c r="C38" s="17" t="n">
        <v>431</v>
      </c>
      <c r="D38" s="28" t="n">
        <f aca="false">C38-C39</f>
        <v>216</v>
      </c>
      <c r="E38" s="15" t="n">
        <f aca="false">1000/C38</f>
        <v>2.32018561484919</v>
      </c>
      <c r="F38" s="29" t="s">
        <v>42</v>
      </c>
      <c r="G38" s="30" t="n">
        <f aca="false">ABS(B38-B39)</f>
        <v>60</v>
      </c>
      <c r="H38" s="15" t="n">
        <f aca="false">E38-E39</f>
        <v>-2.33097717584849</v>
      </c>
      <c r="I38" s="11"/>
      <c r="J38" s="12" t="n">
        <f aca="false">4.34990634191164 -E38</f>
        <v>2.02972072706245</v>
      </c>
      <c r="K38" s="15" t="n">
        <f aca="false">E38-7.75193798449612</f>
        <v>-5.43175236964693</v>
      </c>
      <c r="N38" s="15" t="n">
        <f aca="false">E38-2.32018561484919</f>
        <v>0</v>
      </c>
      <c r="P38" s="15" t="n">
        <f aca="false">N38/5.43175236964693</f>
        <v>0</v>
      </c>
      <c r="Q38" s="15" t="n">
        <f aca="false">LOG(1+E38)</f>
        <v>0.521162363599045</v>
      </c>
      <c r="R38" s="15" t="n">
        <f aca="false">Q38-0.521162363599045</f>
        <v>0</v>
      </c>
      <c r="T38" s="11" t="n">
        <f aca="false">R38/0.420941868026674</f>
        <v>0</v>
      </c>
      <c r="U38" s="12" t="n">
        <f aca="false">LOG(1+C38)</f>
        <v>2.63548374681491</v>
      </c>
      <c r="V38" s="12" t="n">
        <f aca="false">U38-2.11394335230684</f>
        <v>0.521540394508072</v>
      </c>
      <c r="X38" s="12" t="n">
        <f aca="false">V38/0.521540394508072</f>
        <v>1</v>
      </c>
      <c r="AA38" s="17" t="n">
        <f aca="false">C38-$Z$2</f>
        <v>177.190476190476</v>
      </c>
      <c r="AB38" s="19" t="n">
        <f aca="false">AA38/$Y$2</f>
        <v>2.20448592027846</v>
      </c>
      <c r="AE38" s="17" t="n">
        <f aca="false">E38-$AD$2</f>
        <v>-2.02972072706245</v>
      </c>
      <c r="AF38" s="18" t="n">
        <f aca="false">AE38/$AC$2</f>
        <v>-1.44029053443491</v>
      </c>
      <c r="AMC38" s="20"/>
      <c r="AMD38" s="20"/>
      <c r="AME38" s="20"/>
      <c r="AMF38" s="20"/>
      <c r="AMG38" s="20"/>
      <c r="AMH38" s="20"/>
      <c r="AMI38" s="20"/>
      <c r="AMJ38" s="20"/>
    </row>
    <row r="39" customFormat="false" ht="13.8" hidden="false" customHeight="false" outlineLevel="0" collapsed="false">
      <c r="A39" s="24" t="n">
        <v>25</v>
      </c>
      <c r="B39" s="24" t="n">
        <v>1500</v>
      </c>
      <c r="C39" s="24" t="n">
        <v>215</v>
      </c>
      <c r="D39" s="21" t="n">
        <f aca="false">C39-C40</f>
        <v>-17</v>
      </c>
      <c r="E39" s="21" t="n">
        <f aca="false">1000/C39</f>
        <v>4.65116279069768</v>
      </c>
      <c r="F39" s="29" t="s">
        <v>39</v>
      </c>
      <c r="G39" s="26" t="n">
        <f aca="false">ABS(B39-B40)</f>
        <v>60</v>
      </c>
      <c r="H39" s="21" t="n">
        <f aca="false">E39-E40</f>
        <v>0.340817963111467</v>
      </c>
      <c r="I39" s="21"/>
      <c r="J39" s="21" t="n">
        <f aca="false">4.34990634191164 -E39</f>
        <v>-0.301256448786035</v>
      </c>
      <c r="K39" s="21" t="n">
        <f aca="false">E39-7.75193798449612</f>
        <v>-3.10077519379845</v>
      </c>
      <c r="N39" s="21" t="n">
        <f aca="false">E39-2.32018561484919</f>
        <v>2.33097717584848</v>
      </c>
      <c r="P39" s="21" t="n">
        <f aca="false">N39/5.43175236964693</f>
        <v>0.429139072847682</v>
      </c>
      <c r="Q39" s="21" t="n">
        <f aca="false">LOG(1+E39)</f>
        <v>0.752137818018726</v>
      </c>
      <c r="R39" s="1" t="n">
        <f aca="false">Q39-0.521162363599045</f>
        <v>0.230975454419681</v>
      </c>
      <c r="T39" s="21" t="n">
        <f aca="false">R39/0.420941868026674</f>
        <v>0.548711050061298</v>
      </c>
      <c r="U39" s="21" t="n">
        <f aca="false">LOG(1+C39)</f>
        <v>2.33445375115093</v>
      </c>
      <c r="V39" s="1" t="n">
        <f aca="false">U39-2.11394335230684</f>
        <v>0.220510398844091</v>
      </c>
      <c r="X39" s="1" t="n">
        <f aca="false">V39/0.521540394508072</f>
        <v>0.422805982367062</v>
      </c>
      <c r="AA39" s="1" t="n">
        <f aca="false">C39-$Z$2</f>
        <v>-38.8095238095238</v>
      </c>
      <c r="AB39" s="1" t="n">
        <f aca="false">AA39/$Y$2</f>
        <v>-0.482842253433739</v>
      </c>
      <c r="AE39" s="1" t="n">
        <f aca="false">E39-$AD$2</f>
        <v>0.301256448786039</v>
      </c>
      <c r="AF39" s="1" t="n">
        <f aca="false">AE39/$AC$2</f>
        <v>0.213771680920839</v>
      </c>
    </row>
    <row r="40" customFormat="false" ht="13.8" hidden="false" customHeight="false" outlineLevel="0" collapsed="false">
      <c r="A40" s="1" t="n">
        <v>26</v>
      </c>
      <c r="B40" s="1" t="n">
        <v>1560</v>
      </c>
      <c r="C40" s="1" t="n">
        <v>232</v>
      </c>
      <c r="D40" s="21" t="n">
        <f aca="false">C40-C41</f>
        <v>-24</v>
      </c>
      <c r="E40" s="21" t="n">
        <f aca="false">1000/C40</f>
        <v>4.31034482758621</v>
      </c>
      <c r="F40" s="22" t="s">
        <v>42</v>
      </c>
      <c r="G40" s="21" t="n">
        <f aca="false">ABS(B40-B41)</f>
        <v>60</v>
      </c>
      <c r="H40" s="21" t="n">
        <f aca="false">E40-E41</f>
        <v>0.404094827586207</v>
      </c>
      <c r="I40" s="21"/>
      <c r="J40" s="21" t="n">
        <f aca="false">4.34990634191164 -E40</f>
        <v>0.0395615143254329</v>
      </c>
      <c r="K40" s="21" t="n">
        <f aca="false">E40-7.75193798449612</f>
        <v>-3.44159315690991</v>
      </c>
      <c r="N40" s="21" t="n">
        <f aca="false">E40-2.32018561484919</f>
        <v>1.99015921273702</v>
      </c>
      <c r="P40" s="21" t="n">
        <f aca="false">N40/5.43175236964693</f>
        <v>0.36639358300982</v>
      </c>
      <c r="Q40" s="21" t="n">
        <f aca="false">LOG(1+E40)</f>
        <v>0.725122722937507</v>
      </c>
      <c r="R40" s="1" t="n">
        <f aca="false">Q40-0.521162363599045</f>
        <v>0.203960359338462</v>
      </c>
      <c r="T40" s="21" t="n">
        <f aca="false">R40/0.420941868026674</f>
        <v>0.484533316428238</v>
      </c>
      <c r="U40" s="21" t="n">
        <f aca="false">LOG(1+C40)</f>
        <v>2.36735592102602</v>
      </c>
      <c r="V40" s="1" t="n">
        <f aca="false">U40-2.11394335230684</f>
        <v>0.253412568719178</v>
      </c>
      <c r="X40" s="1" t="n">
        <f aca="false">V40/0.521540394508072</f>
        <v>0.485892504948159</v>
      </c>
      <c r="AA40" s="1" t="n">
        <f aca="false">C40-$Z$2</f>
        <v>-21.8095238095238</v>
      </c>
      <c r="AB40" s="1" t="n">
        <f aca="false">AA40/$Y$2</f>
        <v>-0.271339573095279</v>
      </c>
      <c r="AE40" s="1" t="n">
        <f aca="false">E40-$AD$2</f>
        <v>-0.0395615143254311</v>
      </c>
      <c r="AF40" s="1" t="n">
        <f aca="false">AE40/$AC$2</f>
        <v>-0.0280728643360188</v>
      </c>
    </row>
    <row r="41" customFormat="false" ht="13.8" hidden="false" customHeight="false" outlineLevel="0" collapsed="false">
      <c r="A41" s="1" t="n">
        <v>27</v>
      </c>
      <c r="B41" s="1" t="n">
        <v>1620</v>
      </c>
      <c r="C41" s="1" t="n">
        <v>256</v>
      </c>
      <c r="D41" s="21" t="n">
        <f aca="false">C41-C42</f>
        <v>18</v>
      </c>
      <c r="E41" s="21" t="n">
        <f aca="false">1000/C41</f>
        <v>3.90625</v>
      </c>
      <c r="F41" s="22" t="s">
        <v>40</v>
      </c>
      <c r="G41" s="23" t="n">
        <f aca="false">ABS(B41-B42)</f>
        <v>60</v>
      </c>
      <c r="H41" s="21" t="n">
        <f aca="false">E41-E42</f>
        <v>-0.295430672268908</v>
      </c>
      <c r="I41" s="21"/>
      <c r="J41" s="21" t="n">
        <f aca="false">4.34990634191164 -E41</f>
        <v>0.44365634191164</v>
      </c>
      <c r="K41" s="21" t="n">
        <f aca="false">E41-7.75193798449612</f>
        <v>-3.84568798449612</v>
      </c>
      <c r="N41" s="21" t="n">
        <f aca="false">E41-2.32018561484919</f>
        <v>1.58606438515081</v>
      </c>
      <c r="P41" s="21" t="n">
        <f aca="false">N41/5.43175236964693</f>
        <v>0.291998654801324</v>
      </c>
      <c r="Q41" s="21" t="n">
        <f aca="false">LOG(1+E41)</f>
        <v>0.690749674089328</v>
      </c>
      <c r="R41" s="1" t="n">
        <f aca="false">Q41-0.521162363599045</f>
        <v>0.169587310490283</v>
      </c>
      <c r="T41" s="21" t="n">
        <f aca="false">R41/0.420941868026674</f>
        <v>0.402875844318571</v>
      </c>
      <c r="U41" s="21" t="n">
        <f aca="false">LOG(1+C41)</f>
        <v>2.40993312333129</v>
      </c>
      <c r="V41" s="1" t="n">
        <f aca="false">U41-2.11394335230684</f>
        <v>0.295989771024455</v>
      </c>
      <c r="X41" s="1" t="n">
        <f aca="false">V41/0.521540394508072</f>
        <v>0.567529905911964</v>
      </c>
      <c r="AA41" s="1" t="n">
        <f aca="false">C41-$Z$2</f>
        <v>2.1904761904762</v>
      </c>
      <c r="AB41" s="1" t="n">
        <f aca="false">AA41/$Y$2</f>
        <v>0.0272524462060763</v>
      </c>
      <c r="AE41" s="1" t="n">
        <f aca="false">E41-$AD$2</f>
        <v>-0.443656341911641</v>
      </c>
      <c r="AF41" s="1" t="n">
        <f aca="false">AE41/$AC$2</f>
        <v>-0.314818694649757</v>
      </c>
    </row>
    <row r="42" customFormat="false" ht="13.8" hidden="false" customHeight="false" outlineLevel="0" collapsed="false">
      <c r="A42" s="1" t="n">
        <v>28</v>
      </c>
      <c r="B42" s="1" t="n">
        <v>1680</v>
      </c>
      <c r="C42" s="1" t="n">
        <v>238</v>
      </c>
      <c r="D42" s="21" t="n">
        <f aca="false">C42-C43</f>
        <v>-47</v>
      </c>
      <c r="E42" s="21" t="n">
        <f aca="false">1000/C42</f>
        <v>4.20168067226891</v>
      </c>
      <c r="F42" s="22" t="s">
        <v>39</v>
      </c>
      <c r="G42" s="21" t="n">
        <f aca="false">ABS(B42-B43)</f>
        <v>60</v>
      </c>
      <c r="H42" s="31" t="n">
        <f aca="false">E42-E43</f>
        <v>0.692908742444347</v>
      </c>
      <c r="I42" s="21"/>
      <c r="J42" s="21" t="n">
        <f aca="false">4.34990634191164 -E42</f>
        <v>0.148225669642732</v>
      </c>
      <c r="K42" s="21" t="n">
        <f aca="false">E42-7.75193798449612</f>
        <v>-3.55025731222721</v>
      </c>
      <c r="N42" s="21" t="n">
        <f aca="false">E42-2.32018561484919</f>
        <v>1.88149505741972</v>
      </c>
      <c r="P42" s="21" t="n">
        <f aca="false">N42/5.43175236964693</f>
        <v>0.346388224163838</v>
      </c>
      <c r="Q42" s="21" t="n">
        <f aca="false">LOG(1+E42)</f>
        <v>0.716143687627587</v>
      </c>
      <c r="R42" s="1" t="n">
        <f aca="false">Q42-0.521162363599045</f>
        <v>0.194981324028542</v>
      </c>
      <c r="T42" s="21" t="n">
        <f aca="false">R42/0.420941868026674</f>
        <v>0.463202496208305</v>
      </c>
      <c r="U42" s="21" t="n">
        <f aca="false">LOG(1+C42)</f>
        <v>2.37839790094814</v>
      </c>
      <c r="V42" s="1" t="n">
        <f aca="false">U42-2.11394335230684</f>
        <v>0.264454548641297</v>
      </c>
      <c r="X42" s="1" t="n">
        <f aca="false">V42/0.521540394508072</f>
        <v>0.507064364383005</v>
      </c>
      <c r="AA42" s="1" t="n">
        <f aca="false">C42-$Z$2</f>
        <v>-15.8095238095238</v>
      </c>
      <c r="AB42" s="1" t="n">
        <f aca="false">AA42/$Y$2</f>
        <v>-0.19669156826994</v>
      </c>
      <c r="AE42" s="1" t="n">
        <f aca="false">E42-$AD$2</f>
        <v>-0.148225669642731</v>
      </c>
      <c r="AF42" s="1" t="n">
        <f aca="false">AE42/$AC$2</f>
        <v>-0.105180986773326</v>
      </c>
    </row>
    <row r="43" customFormat="false" ht="13.8" hidden="false" customHeight="false" outlineLevel="0" collapsed="false">
      <c r="A43" s="1" t="n">
        <v>29</v>
      </c>
      <c r="B43" s="1" t="n">
        <v>1740</v>
      </c>
      <c r="C43" s="1" t="n">
        <v>285</v>
      </c>
      <c r="E43" s="21" t="n">
        <f aca="false">1000/C43</f>
        <v>3.50877192982456</v>
      </c>
      <c r="F43" s="22" t="s">
        <v>42</v>
      </c>
      <c r="G43" s="21"/>
      <c r="H43" s="21"/>
      <c r="I43" s="21"/>
      <c r="J43" s="21" t="n">
        <f aca="false">4.34990634191164 -E43</f>
        <v>0.841134412087079</v>
      </c>
      <c r="K43" s="21" t="n">
        <f aca="false">E43-7.75193798449612</f>
        <v>-4.24316605467156</v>
      </c>
      <c r="N43" s="21" t="n">
        <f aca="false">E43-2.32018561484919</f>
        <v>1.18858631497537</v>
      </c>
      <c r="P43" s="21" t="n">
        <f aca="false">N43/5.43175236964693</f>
        <v>0.218821889159986</v>
      </c>
      <c r="Q43" s="21" t="n">
        <f aca="false">LOG(1+E43)</f>
        <v>0.654058267658803</v>
      </c>
      <c r="R43" s="1" t="n">
        <f aca="false">Q43-0.521162363599045</f>
        <v>0.132895904059758</v>
      </c>
      <c r="T43" s="21" t="n">
        <f aca="false">R43/0.420941868026674</f>
        <v>0.315710824116305</v>
      </c>
      <c r="U43" s="21" t="n">
        <f aca="false">LOG(1+C43)</f>
        <v>2.45636603312904</v>
      </c>
      <c r="V43" s="1" t="n">
        <f aca="false">U43-2.11394335230684</f>
        <v>0.342422680822203</v>
      </c>
      <c r="X43" s="1" t="n">
        <f aca="false">V43/0.521540394508072</f>
        <v>0.656560228944841</v>
      </c>
      <c r="AA43" s="1" t="n">
        <f aca="false">C43-$Z$2</f>
        <v>31.1904761904762</v>
      </c>
      <c r="AB43" s="1" t="n">
        <f aca="false">AA43/$Y$2</f>
        <v>0.388051136195214</v>
      </c>
      <c r="AE43" s="1" t="n">
        <f aca="false">E43-$AD$2</f>
        <v>-0.841134412087081</v>
      </c>
      <c r="AF43" s="1" t="n">
        <f aca="false">AE43/$AC$2</f>
        <v>-0.596869271601631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false" showOutlineSymbols="true" defaultGridColor="true" view="normal" topLeftCell="K1" colorId="64" zoomScale="140" zoomScaleNormal="140" zoomScalePageLayoutView="100" workbookViewId="0">
      <selection pane="topLeft" activeCell="P13" activeCellId="0" sqref="P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6.91"/>
    <col collapsed="false" customWidth="true" hidden="false" outlineLevel="0" max="2" min="2" style="1" width="7.31"/>
    <col collapsed="false" customWidth="true" hidden="false" outlineLevel="0" max="3" min="3" style="1" width="8.26"/>
    <col collapsed="false" customWidth="true" hidden="false" outlineLevel="0" max="4" min="4" style="1" width="9.84"/>
    <col collapsed="false" customWidth="true" hidden="false" outlineLevel="0" max="5" min="5" style="1" width="15.43"/>
    <col collapsed="false" customWidth="true" hidden="false" outlineLevel="0" max="6" min="6" style="1" width="6"/>
    <col collapsed="false" customWidth="true" hidden="false" outlineLevel="0" max="7" min="7" style="1" width="7.61"/>
    <col collapsed="false" customWidth="true" hidden="false" outlineLevel="0" max="8" min="8" style="1" width="16.69"/>
    <col collapsed="false" customWidth="true" hidden="false" outlineLevel="0" max="9" min="9" style="1" width="16.93"/>
    <col collapsed="false" customWidth="true" hidden="false" outlineLevel="0" max="10" min="10" style="1" width="20.94"/>
    <col collapsed="false" customWidth="true" hidden="false" outlineLevel="0" max="11" min="11" style="1" width="17.87"/>
    <col collapsed="false" customWidth="true" hidden="false" outlineLevel="0" max="12" min="12" style="1" width="17.48"/>
    <col collapsed="false" customWidth="true" hidden="false" outlineLevel="0" max="13" min="13" style="1" width="16.53"/>
    <col collapsed="false" customWidth="true" hidden="false" outlineLevel="0" max="14" min="14" style="1" width="19.37"/>
    <col collapsed="false" customWidth="true" hidden="false" outlineLevel="0" max="15" min="15" style="1" width="17.17"/>
    <col collapsed="false" customWidth="true" hidden="false" outlineLevel="0" max="16" min="16" style="1" width="16.85"/>
    <col collapsed="false" customWidth="true" hidden="false" outlineLevel="0" max="17" min="17" style="1" width="18.19"/>
    <col collapsed="false" customWidth="true" hidden="false" outlineLevel="0" max="18" min="18" style="21" width="18.28"/>
    <col collapsed="false" customWidth="true" hidden="false" outlineLevel="0" max="19" min="19" style="1" width="17.87"/>
    <col collapsed="false" customWidth="true" hidden="false" outlineLevel="0" max="20" min="20" style="21" width="19.61"/>
    <col collapsed="false" customWidth="true" hidden="false" outlineLevel="0" max="21" min="21" style="21" width="16.3"/>
    <col collapsed="false" customWidth="true" hidden="false" outlineLevel="0" max="22" min="22" style="1" width="20.87"/>
    <col collapsed="false" customWidth="true" hidden="false" outlineLevel="0" max="23" min="23" style="21" width="18.43"/>
    <col collapsed="false" customWidth="true" hidden="false" outlineLevel="0" max="24" min="24" style="1" width="21.02"/>
    <col collapsed="false" customWidth="true" hidden="false" outlineLevel="0" max="25" min="25" style="1" width="16.93"/>
    <col collapsed="false" customWidth="true" hidden="false" outlineLevel="0" max="26" min="26" style="1" width="13.23"/>
    <col collapsed="false" customWidth="true" hidden="false" outlineLevel="0" max="27" min="27" style="1" width="17.72"/>
    <col collapsed="false" customWidth="true" hidden="false" outlineLevel="0" max="28" min="28" style="1" width="16.77"/>
    <col collapsed="false" customWidth="true" hidden="false" outlineLevel="0" max="29" min="29" style="1" width="14.81"/>
    <col collapsed="false" customWidth="true" hidden="false" outlineLevel="0" max="30" min="30" style="1" width="16.85"/>
    <col collapsed="false" customWidth="true" hidden="false" outlineLevel="0" max="31" min="31" style="1" width="17.87"/>
    <col collapsed="false" customWidth="true" hidden="false" outlineLevel="0" max="32" min="32" style="1" width="18.27"/>
    <col collapsed="false" customWidth="false" hidden="false" outlineLevel="0" max="1013" min="33" style="1" width="8.54"/>
    <col collapsed="false" customWidth="false" hidden="false" outlineLevel="0" max="1024" min="1014" style="2" width="8.54"/>
  </cols>
  <sheetData>
    <row r="1" customFormat="false" ht="54.9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43</v>
      </c>
      <c r="K1" s="3" t="s">
        <v>44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4" t="s">
        <v>20</v>
      </c>
      <c r="V1" s="4" t="s">
        <v>21</v>
      </c>
      <c r="W1" s="4" t="s">
        <v>22</v>
      </c>
      <c r="X1" s="4" t="s">
        <v>19</v>
      </c>
      <c r="Y1" s="5" t="s">
        <v>23</v>
      </c>
      <c r="Z1" s="6" t="s">
        <v>24</v>
      </c>
      <c r="AA1" s="6" t="s">
        <v>25</v>
      </c>
      <c r="AB1" s="5" t="s">
        <v>26</v>
      </c>
      <c r="AC1" s="8" t="s">
        <v>27</v>
      </c>
      <c r="AD1" s="9" t="s">
        <v>28</v>
      </c>
      <c r="AE1" s="9" t="s">
        <v>29</v>
      </c>
      <c r="AF1" s="8" t="s">
        <v>30</v>
      </c>
    </row>
    <row r="2" s="17" customFormat="true" ht="13.8" hidden="false" customHeight="false" outlineLevel="0" collapsed="false">
      <c r="A2" s="32" t="n">
        <v>0</v>
      </c>
      <c r="B2" s="32" t="n">
        <v>0</v>
      </c>
      <c r="C2" s="32" t="n">
        <v>196</v>
      </c>
      <c r="D2" s="11" t="n">
        <f aca="false">C2-C3</f>
        <v>-38</v>
      </c>
      <c r="E2" s="12" t="n">
        <f aca="false">1000/C2</f>
        <v>5.10204081632653</v>
      </c>
      <c r="F2" s="33" t="s">
        <v>31</v>
      </c>
      <c r="G2" s="32" t="n">
        <f aca="false">ABS(B2-B3)</f>
        <v>23</v>
      </c>
      <c r="H2" s="11" t="n">
        <f aca="false">E2-E3</f>
        <v>0.828536542822257</v>
      </c>
      <c r="I2" s="11" t="n">
        <f aca="false">AVERAGE(E2:E50)</f>
        <v>3.51981382044232</v>
      </c>
      <c r="J2" s="15" t="n">
        <f aca="false">3.51981382044232-E2</f>
        <v>-1.58222699588421</v>
      </c>
      <c r="K2" s="12" t="n">
        <f aca="false">E2-5.10204081632653</f>
        <v>0</v>
      </c>
      <c r="L2" s="34" t="n">
        <f aca="false">MAX(E2:E50)</f>
        <v>5.10204081632653</v>
      </c>
      <c r="M2" s="11" t="n">
        <f aca="false">MIN(E2:E50)</f>
        <v>2.39234449760766</v>
      </c>
      <c r="N2" s="12" t="n">
        <f aca="false">E2-2.39234449760766</f>
        <v>2.70969631871887</v>
      </c>
      <c r="O2" s="11" t="n">
        <f aca="false">N2-N33</f>
        <v>2.70969631871887</v>
      </c>
      <c r="P2" s="12" t="n">
        <f aca="false">N2/2.70969631871887</f>
        <v>1</v>
      </c>
      <c r="Q2" s="12" t="n">
        <f aca="false">LOG(1+E2)</f>
        <v>0.785475108295916</v>
      </c>
      <c r="R2" s="12" t="n">
        <f aca="false">Q2-0.530499949072012</f>
        <v>0.254975159223904</v>
      </c>
      <c r="S2" s="11" t="n">
        <f aca="false">R2-R33</f>
        <v>0.254975159223904</v>
      </c>
      <c r="T2" s="12" t="n">
        <f aca="false">R2/0.254975159223904</f>
        <v>0.999999999999999</v>
      </c>
      <c r="U2" s="15" t="n">
        <f aca="false">LOG(1+C2)</f>
        <v>2.29446622616159</v>
      </c>
      <c r="V2" s="11" t="n">
        <f aca="false">U2-2.29446622616159</f>
        <v>0</v>
      </c>
      <c r="W2" s="11" t="n">
        <f aca="false">V33-V2</f>
        <v>0.327747796804705</v>
      </c>
      <c r="X2" s="15" t="n">
        <f aca="false">V2/0.327747796804705</f>
        <v>0</v>
      </c>
      <c r="Y2" s="17" t="n">
        <f aca="false">_xlfn.STDEV.S(C2:C50)</f>
        <v>57.5105802155977</v>
      </c>
      <c r="Z2" s="17" t="n">
        <f aca="false">AVERAGE(C2:C50)</f>
        <v>294.30612244898</v>
      </c>
      <c r="AA2" s="17" t="n">
        <f aca="false">C2-$Z$2</f>
        <v>-98.3061224489796</v>
      </c>
      <c r="AB2" s="18" t="n">
        <f aca="false">AA2/$Y$2</f>
        <v>-1.70935716663692</v>
      </c>
      <c r="AC2" s="17" t="n">
        <f aca="false">_xlfn.STDEV.S(E2:E50)</f>
        <v>0.649000790185159</v>
      </c>
      <c r="AD2" s="17" t="n">
        <f aca="false">AVERAGE(E2:E50)</f>
        <v>3.51981382044232</v>
      </c>
      <c r="AE2" s="17" t="n">
        <f aca="false">E2-$AD$2</f>
        <v>1.58222699588421</v>
      </c>
      <c r="AF2" s="19" t="n">
        <f aca="false">AE2/$AC$2</f>
        <v>2.43794309623692</v>
      </c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</row>
    <row r="3" customFormat="false" ht="13.8" hidden="false" customHeight="false" outlineLevel="0" collapsed="false">
      <c r="A3" s="1" t="n">
        <v>0.23</v>
      </c>
      <c r="B3" s="1" t="n">
        <v>23</v>
      </c>
      <c r="C3" s="1" t="n">
        <v>234</v>
      </c>
      <c r="D3" s="21" t="n">
        <f aca="false">C3-C4</f>
        <v>-22</v>
      </c>
      <c r="E3" s="21" t="n">
        <f aca="false">1000/C3</f>
        <v>4.27350427350427</v>
      </c>
      <c r="F3" s="22" t="s">
        <v>33</v>
      </c>
      <c r="G3" s="1" t="n">
        <f aca="false">ABS(B3-B4)</f>
        <v>21</v>
      </c>
      <c r="H3" s="21" t="n">
        <f aca="false">E3-E4</f>
        <v>0.367254273504273</v>
      </c>
      <c r="J3" s="21" t="n">
        <f aca="false">3.51981382044232-E3</f>
        <v>-0.753690453061954</v>
      </c>
      <c r="K3" s="21" t="n">
        <f aca="false">E3-5.10204081632653</f>
        <v>-0.828536542822256</v>
      </c>
      <c r="N3" s="21" t="n">
        <f aca="false">E3-2.39234449760766</f>
        <v>1.88115977589661</v>
      </c>
      <c r="P3" s="21" t="n">
        <f aca="false">N3/2.70969631871887</f>
        <v>0.694232694232694</v>
      </c>
      <c r="Q3" s="21" t="n">
        <f aca="false">LOG(1+E3)</f>
        <v>0.72209930228708</v>
      </c>
      <c r="R3" s="21" t="n">
        <f aca="false">Q3-0.530499949072012</f>
        <v>0.191599353215068</v>
      </c>
      <c r="S3" s="21"/>
      <c r="T3" s="21" t="n">
        <f aca="false">R3/0.254975159223904</f>
        <v>0.751443214304719</v>
      </c>
      <c r="U3" s="21" t="n">
        <f aca="false">LOG(1+C3)</f>
        <v>2.37106786227174</v>
      </c>
      <c r="V3" s="21" t="n">
        <f aca="false">U3-2.29446622616159</f>
        <v>0.076601636110146</v>
      </c>
      <c r="X3" s="21" t="n">
        <f aca="false">V3/0.327747796804705</f>
        <v>0.233721284649216</v>
      </c>
      <c r="AA3" s="1" t="n">
        <f aca="false">C3-$Z$2</f>
        <v>-60.3061224489796</v>
      </c>
      <c r="AB3" s="1" t="n">
        <f aca="false">AA3/$Y$2</f>
        <v>-1.04860918152628</v>
      </c>
      <c r="AE3" s="1" t="n">
        <f aca="false">E3-$AD$2</f>
        <v>0.753690453061954</v>
      </c>
      <c r="AF3" s="1" t="n">
        <f aca="false">AE3/$AC$2</f>
        <v>1.1613089913911</v>
      </c>
    </row>
    <row r="4" customFormat="false" ht="13.8" hidden="false" customHeight="false" outlineLevel="0" collapsed="false">
      <c r="A4" s="1" t="n">
        <v>0.44</v>
      </c>
      <c r="B4" s="1" t="n">
        <v>44</v>
      </c>
      <c r="C4" s="1" t="n">
        <v>256</v>
      </c>
      <c r="D4" s="21" t="n">
        <f aca="false">C4-C5</f>
        <v>11</v>
      </c>
      <c r="E4" s="21" t="n">
        <f aca="false">1000/C4</f>
        <v>3.90625</v>
      </c>
      <c r="F4" s="22" t="s">
        <v>35</v>
      </c>
      <c r="G4" s="1" t="n">
        <f aca="false">ABS(B4-B5)</f>
        <v>16</v>
      </c>
      <c r="H4" s="21" t="n">
        <f aca="false">E4-E5</f>
        <v>-0.175382653061225</v>
      </c>
      <c r="I4" s="21"/>
      <c r="J4" s="21" t="n">
        <f aca="false">3.51981382044232-E4</f>
        <v>-0.38643617955768</v>
      </c>
      <c r="K4" s="21" t="n">
        <f aca="false">E4-5.10204081632653</f>
        <v>-1.19579081632653</v>
      </c>
      <c r="N4" s="21" t="n">
        <f aca="false">E4-2.39234449760766</f>
        <v>1.51390550239234</v>
      </c>
      <c r="P4" s="21" t="n">
        <f aca="false">N4/2.70969631871887</f>
        <v>0.558699324324324</v>
      </c>
      <c r="Q4" s="21" t="n">
        <f aca="false">LOG(1+E4)</f>
        <v>0.690749674089328</v>
      </c>
      <c r="R4" s="21" t="n">
        <f aca="false">Q4-0.530499949072012</f>
        <v>0.160249725017316</v>
      </c>
      <c r="S4" s="21" t="n">
        <f aca="false">MIN(U2:U50)</f>
        <v>2.29446622616159</v>
      </c>
      <c r="T4" s="21" t="n">
        <f aca="false">R4/0.254975159223904</f>
        <v>0.628491518566301</v>
      </c>
      <c r="U4" s="21" t="n">
        <f aca="false">LOG(1+C4)</f>
        <v>2.40993312333129</v>
      </c>
      <c r="V4" s="21" t="n">
        <f aca="false">U4-2.29446622616159</f>
        <v>0.115466897169705</v>
      </c>
      <c r="X4" s="21" t="n">
        <f aca="false">V4/0.327747796804705</f>
        <v>0.352304114002963</v>
      </c>
      <c r="AA4" s="1" t="n">
        <f aca="false">C4-$Z$2</f>
        <v>-38.3061224489796</v>
      </c>
      <c r="AB4" s="1" t="n">
        <f aca="false">AA4/$Y$2</f>
        <v>-0.666070874356966</v>
      </c>
      <c r="AE4" s="1" t="n">
        <f aca="false">E4-$AD$2</f>
        <v>0.386436179557684</v>
      </c>
      <c r="AF4" s="1" t="n">
        <f aca="false">AE4/$AC$2</f>
        <v>0.595432525509614</v>
      </c>
    </row>
    <row r="5" customFormat="false" ht="13.8" hidden="false" customHeight="false" outlineLevel="0" collapsed="false">
      <c r="A5" s="1" t="n">
        <v>1</v>
      </c>
      <c r="B5" s="1" t="n">
        <v>60</v>
      </c>
      <c r="C5" s="1" t="n">
        <v>245</v>
      </c>
      <c r="D5" s="21" t="n">
        <f aca="false">C5-C6</f>
        <v>-1</v>
      </c>
      <c r="E5" s="21" t="n">
        <f aca="false">1000/C5</f>
        <v>4.08163265306122</v>
      </c>
      <c r="F5" s="22" t="s">
        <v>35</v>
      </c>
      <c r="G5" s="1" t="n">
        <f aca="false">ABS(B5-B6)</f>
        <v>60</v>
      </c>
      <c r="H5" s="21" t="n">
        <f aca="false">E5-E6</f>
        <v>0.0165920026547202</v>
      </c>
      <c r="J5" s="21" t="n">
        <f aca="false">3.51981382044232-E5</f>
        <v>-0.561818832618905</v>
      </c>
      <c r="K5" s="21" t="n">
        <f aca="false">E5-5.10204081632653</f>
        <v>-1.02040816326531</v>
      </c>
      <c r="N5" s="21" t="n">
        <f aca="false">E5-2.39234449760766</f>
        <v>1.68928815545356</v>
      </c>
      <c r="P5" s="21" t="n">
        <f aca="false">N5/2.70969631871887</f>
        <v>0.623423423423423</v>
      </c>
      <c r="Q5" s="21" t="n">
        <f aca="false">LOG(1+E5)</f>
        <v>0.706003267067223</v>
      </c>
      <c r="R5" s="21" t="n">
        <f aca="false">Q5-0.530499949072012</f>
        <v>0.175503317995211</v>
      </c>
      <c r="S5" s="21"/>
      <c r="T5" s="21" t="n">
        <f aca="false">R5/0.254975159223904</f>
        <v>0.688315357972162</v>
      </c>
      <c r="U5" s="21" t="n">
        <f aca="false">LOG(1+C5)</f>
        <v>2.39093510710338</v>
      </c>
      <c r="V5" s="21" t="n">
        <f aca="false">U5-2.29446622616159</f>
        <v>0.0964688809417891</v>
      </c>
      <c r="X5" s="21" t="n">
        <f aca="false">V5/0.327747796804705</f>
        <v>0.294338762555502</v>
      </c>
      <c r="AA5" s="1" t="n">
        <f aca="false">C5-$Z$2</f>
        <v>-49.3061224489796</v>
      </c>
      <c r="AB5" s="1" t="n">
        <f aca="false">AA5/$Y$2</f>
        <v>-0.857340027941625</v>
      </c>
      <c r="AE5" s="1" t="n">
        <f aca="false">E5-$AD$2</f>
        <v>0.561818832618905</v>
      </c>
      <c r="AF5" s="1" t="n">
        <f aca="false">AE5/$AC$2</f>
        <v>0.865667409216279</v>
      </c>
    </row>
    <row r="6" customFormat="false" ht="13.8" hidden="false" customHeight="false" outlineLevel="0" collapsed="false">
      <c r="A6" s="1" t="n">
        <v>2</v>
      </c>
      <c r="B6" s="1" t="n">
        <v>120</v>
      </c>
      <c r="C6" s="1" t="n">
        <v>246</v>
      </c>
      <c r="D6" s="21" t="n">
        <f aca="false">C6-C7</f>
        <v>22</v>
      </c>
      <c r="E6" s="21" t="n">
        <f aca="false">1000/C6</f>
        <v>4.0650406504065</v>
      </c>
      <c r="F6" s="22" t="s">
        <v>33</v>
      </c>
      <c r="G6" s="24" t="n">
        <f aca="false">ABS(B6-B7)</f>
        <v>10</v>
      </c>
      <c r="H6" s="21" t="n">
        <f aca="false">E6-E7</f>
        <v>-0.39924506387921</v>
      </c>
      <c r="J6" s="21" t="n">
        <f aca="false">3.51981382044232-E6</f>
        <v>-0.545226829964185</v>
      </c>
      <c r="K6" s="21" t="n">
        <f aca="false">E6-5.10204081632653</f>
        <v>-1.03700016592003</v>
      </c>
      <c r="N6" s="21" t="n">
        <f aca="false">E6-2.39234449760766</f>
        <v>1.67269615279884</v>
      </c>
      <c r="P6" s="21" t="n">
        <f aca="false">N6/2.70969631871887</f>
        <v>0.617300227056324</v>
      </c>
      <c r="Q6" s="21" t="n">
        <f aca="false">LOG(1+E6)</f>
        <v>0.704582935219772</v>
      </c>
      <c r="R6" s="21" t="n">
        <f aca="false">Q6-0.530499949072012</f>
        <v>0.17408298614776</v>
      </c>
      <c r="S6" s="21"/>
      <c r="T6" s="21" t="n">
        <f aca="false">R6/0.254975159223904</f>
        <v>0.68274488651222</v>
      </c>
      <c r="U6" s="21" t="n">
        <f aca="false">LOG(1+C6)</f>
        <v>2.39269695325967</v>
      </c>
      <c r="V6" s="21" t="n">
        <f aca="false">U6-2.29446622616159</f>
        <v>0.098230727098076</v>
      </c>
      <c r="X6" s="21" t="n">
        <f aca="false">V6/0.327747796804705</f>
        <v>0.299714378115587</v>
      </c>
      <c r="AA6" s="1" t="n">
        <f aca="false">C6-$Z$2</f>
        <v>-48.3061224489796</v>
      </c>
      <c r="AB6" s="1" t="n">
        <f aca="false">AA6/$Y$2</f>
        <v>-0.839951923070293</v>
      </c>
      <c r="AE6" s="1" t="n">
        <f aca="false">E6-$AD$2</f>
        <v>0.545226829964185</v>
      </c>
      <c r="AF6" s="1" t="n">
        <f aca="false">AE6/$AC$2</f>
        <v>0.840101950890741</v>
      </c>
    </row>
    <row r="7" customFormat="false" ht="13.8" hidden="false" customHeight="false" outlineLevel="0" collapsed="false">
      <c r="A7" s="1" t="n">
        <v>2.13</v>
      </c>
      <c r="B7" s="1" t="n">
        <v>130</v>
      </c>
      <c r="C7" s="1" t="n">
        <v>224</v>
      </c>
      <c r="D7" s="21" t="n">
        <f aca="false">C7-C8</f>
        <v>-55</v>
      </c>
      <c r="E7" s="21" t="n">
        <f aca="false">1000/C7</f>
        <v>4.46428571428571</v>
      </c>
      <c r="F7" s="22" t="s">
        <v>32</v>
      </c>
      <c r="G7" s="1" t="n">
        <f aca="false">ABS(B7-B8)</f>
        <v>30</v>
      </c>
      <c r="H7" s="31" t="n">
        <f aca="false">E7-E8</f>
        <v>0.880056323604711</v>
      </c>
      <c r="I7" s="21"/>
      <c r="J7" s="21" t="n">
        <f aca="false">3.51981382044232-E7</f>
        <v>-0.944471893843394</v>
      </c>
      <c r="K7" s="21" t="n">
        <f aca="false">E7-5.10204081632653</f>
        <v>-0.637755102040815</v>
      </c>
      <c r="N7" s="21" t="n">
        <f aca="false">E7-2.39234449760766</f>
        <v>2.07194121667805</v>
      </c>
      <c r="P7" s="21" t="n">
        <f aca="false">N7/2.70969631871887</f>
        <v>0.764639639639639</v>
      </c>
      <c r="Q7" s="21" t="n">
        <f aca="false">LOG(1+E7)</f>
        <v>0.737533399475379</v>
      </c>
      <c r="R7" s="21" t="n">
        <f aca="false">Q7-0.530499949072012</f>
        <v>0.207033450403367</v>
      </c>
      <c r="S7" s="21"/>
      <c r="T7" s="21" t="n">
        <f aca="false">R7/0.254975159223904</f>
        <v>0.811974982321956</v>
      </c>
      <c r="U7" s="21" t="n">
        <f aca="false">LOG(1+C7)</f>
        <v>2.35218251811136</v>
      </c>
      <c r="V7" s="21" t="n">
        <f aca="false">U7-2.29446622616159</f>
        <v>0.0577162919497725</v>
      </c>
      <c r="X7" s="21" t="n">
        <f aca="false">V7/0.327747796804705</f>
        <v>0.176099709936918</v>
      </c>
      <c r="AA7" s="1" t="n">
        <f aca="false">C7-$Z$2</f>
        <v>-70.3061224489796</v>
      </c>
      <c r="AB7" s="1" t="n">
        <f aca="false">AA7/$Y$2</f>
        <v>-1.22249023023961</v>
      </c>
      <c r="AE7" s="1" t="n">
        <f aca="false">E7-$AD$2</f>
        <v>0.944471893843394</v>
      </c>
      <c r="AF7" s="1" t="n">
        <f aca="false">AE7/$AC$2</f>
        <v>1.45527079184902</v>
      </c>
    </row>
    <row r="8" customFormat="false" ht="13.8" hidden="false" customHeight="false" outlineLevel="0" collapsed="false">
      <c r="A8" s="1" t="n">
        <v>2.45</v>
      </c>
      <c r="B8" s="1" t="n">
        <v>160</v>
      </c>
      <c r="C8" s="1" t="n">
        <v>279</v>
      </c>
      <c r="D8" s="21" t="n">
        <f aca="false">C8-C9</f>
        <v>13</v>
      </c>
      <c r="E8" s="21" t="n">
        <f aca="false">1000/C8</f>
        <v>3.584229390681</v>
      </c>
      <c r="F8" s="22" t="s">
        <v>34</v>
      </c>
      <c r="G8" s="1" t="n">
        <f aca="false">ABS(B8-B9)</f>
        <v>20</v>
      </c>
      <c r="H8" s="21" t="n">
        <f aca="false">E8-E9</f>
        <v>-0.175169105559598</v>
      </c>
      <c r="J8" s="21" t="n">
        <f aca="false">3.51981382044232-E8</f>
        <v>-0.0644155702386837</v>
      </c>
      <c r="K8" s="21" t="n">
        <f aca="false">E8-5.10204081632653</f>
        <v>-1.51781142564553</v>
      </c>
      <c r="N8" s="21" t="n">
        <f aca="false">E8-2.39234449760766</f>
        <v>1.19188489307334</v>
      </c>
      <c r="P8" s="21" t="n">
        <f aca="false">N8/2.70969631871887</f>
        <v>0.439859214052762</v>
      </c>
      <c r="Q8" s="21" t="n">
        <f aca="false">LOG(1+E8)</f>
        <v>0.661266341205056</v>
      </c>
      <c r="R8" s="21" t="n">
        <f aca="false">Q8-0.530499949072012</f>
        <v>0.130766392133044</v>
      </c>
      <c r="S8" s="21"/>
      <c r="T8" s="21" t="n">
        <f aca="false">R8/0.254975159223904</f>
        <v>0.512859341008247</v>
      </c>
      <c r="U8" s="21" t="n">
        <f aca="false">LOG(1+C8)</f>
        <v>2.44715803134222</v>
      </c>
      <c r="V8" s="21" t="n">
        <f aca="false">U8-2.29446622616159</f>
        <v>0.152691805180629</v>
      </c>
      <c r="X8" s="21" t="n">
        <f aca="false">V8/0.327747796804705</f>
        <v>0.465882018641345</v>
      </c>
      <c r="AA8" s="1" t="n">
        <f aca="false">C8-$Z$2</f>
        <v>-15.3061224489796</v>
      </c>
      <c r="AB8" s="1" t="n">
        <f aca="false">AA8/$Y$2</f>
        <v>-0.266144462316316</v>
      </c>
      <c r="AE8" s="1" t="n">
        <f aca="false">E8-$AD$2</f>
        <v>0.0644155702386846</v>
      </c>
      <c r="AF8" s="1" t="n">
        <f aca="false">AE8/$AC$2</f>
        <v>0.0992534542528167</v>
      </c>
    </row>
    <row r="9" customFormat="false" ht="13.8" hidden="false" customHeight="false" outlineLevel="0" collapsed="false">
      <c r="A9" s="1" t="n">
        <v>3</v>
      </c>
      <c r="B9" s="1" t="n">
        <v>180</v>
      </c>
      <c r="C9" s="1" t="n">
        <v>266</v>
      </c>
      <c r="D9" s="21" t="n">
        <f aca="false">C9-C10</f>
        <v>8</v>
      </c>
      <c r="E9" s="21" t="n">
        <f aca="false">1000/C9</f>
        <v>3.7593984962406</v>
      </c>
      <c r="F9" s="22" t="s">
        <v>34</v>
      </c>
      <c r="G9" s="1" t="n">
        <f aca="false">ABS(B9-B10)</f>
        <v>60</v>
      </c>
      <c r="H9" s="21" t="n">
        <f aca="false">E9-E10</f>
        <v>-0.11657049600746</v>
      </c>
      <c r="J9" s="21" t="n">
        <f aca="false">3.51981382044232-E9</f>
        <v>-0.239584675798282</v>
      </c>
      <c r="K9" s="21" t="n">
        <f aca="false">E9-5.10204081632653</f>
        <v>-1.34264232008593</v>
      </c>
      <c r="N9" s="21" t="n">
        <f aca="false">E9-2.39234449760766</f>
        <v>1.36705399863294</v>
      </c>
      <c r="P9" s="21" t="n">
        <f aca="false">N9/2.70969631871887</f>
        <v>0.504504504504504</v>
      </c>
      <c r="Q9" s="21" t="n">
        <f aca="false">LOG(1+E9)</f>
        <v>0.677552069050269</v>
      </c>
      <c r="R9" s="21" t="n">
        <f aca="false">Q9-0.530499949072012</f>
        <v>0.147052119978257</v>
      </c>
      <c r="S9" s="21"/>
      <c r="T9" s="21" t="n">
        <f aca="false">R9/0.254975159223904</f>
        <v>0.576731162462477</v>
      </c>
      <c r="U9" s="21" t="n">
        <f aca="false">LOG(1+C9)</f>
        <v>2.42651126136457</v>
      </c>
      <c r="V9" s="21" t="n">
        <f aca="false">U9-2.29446622616159</f>
        <v>0.132045035202985</v>
      </c>
      <c r="X9" s="21" t="n">
        <f aca="false">V9/0.327747796804705</f>
        <v>0.402886110876488</v>
      </c>
      <c r="AA9" s="1" t="n">
        <f aca="false">C9-$Z$2</f>
        <v>-28.3061224489796</v>
      </c>
      <c r="AB9" s="1" t="n">
        <f aca="false">AA9/$Y$2</f>
        <v>-0.49218982564364</v>
      </c>
      <c r="AE9" s="1" t="n">
        <f aca="false">E9-$AD$2</f>
        <v>0.239584675798285</v>
      </c>
      <c r="AF9" s="1" t="n">
        <f aca="false">AE9/$AC$2</f>
        <v>0.369159297525557</v>
      </c>
    </row>
    <row r="10" customFormat="false" ht="13.8" hidden="false" customHeight="false" outlineLevel="0" collapsed="false">
      <c r="A10" s="1" t="n">
        <v>4</v>
      </c>
      <c r="B10" s="1" t="n">
        <v>240</v>
      </c>
      <c r="C10" s="1" t="n">
        <v>258</v>
      </c>
      <c r="D10" s="21" t="n">
        <f aca="false">C10-C11</f>
        <v>-14</v>
      </c>
      <c r="E10" s="21" t="n">
        <f aca="false">1000/C10</f>
        <v>3.87596899224806</v>
      </c>
      <c r="F10" s="22" t="s">
        <v>35</v>
      </c>
      <c r="G10" s="1" t="n">
        <f aca="false">ABS(B10-B11)</f>
        <v>60</v>
      </c>
      <c r="H10" s="21" t="n">
        <f aca="false">E10-E11</f>
        <v>0.199498404012768</v>
      </c>
      <c r="I10" s="21"/>
      <c r="J10" s="21" t="n">
        <f aca="false">3.51981382044232-E10</f>
        <v>-0.356155171805742</v>
      </c>
      <c r="K10" s="21" t="n">
        <f aca="false">E10-5.10204081632653</f>
        <v>-1.22607182407847</v>
      </c>
      <c r="N10" s="21" t="n">
        <f aca="false">E10-2.39234449760766</f>
        <v>1.4836244946404</v>
      </c>
      <c r="P10" s="21" t="n">
        <f aca="false">N10/2.70969631871887</f>
        <v>0.5475242684545</v>
      </c>
      <c r="Q10" s="21" t="n">
        <f aca="false">LOG(1+E10)</f>
        <v>0.68806093514602</v>
      </c>
      <c r="R10" s="21" t="n">
        <f aca="false">Q10-0.530499949072012</f>
        <v>0.157560986074008</v>
      </c>
      <c r="S10" s="21"/>
      <c r="T10" s="21" t="n">
        <f aca="false">R10/0.254975159223904</f>
        <v>0.617946417029775</v>
      </c>
      <c r="U10" s="21" t="n">
        <f aca="false">LOG(1+C10)</f>
        <v>2.41329976408125</v>
      </c>
      <c r="V10" s="21" t="n">
        <f aca="false">U10-2.29446622616159</f>
        <v>0.118833537919662</v>
      </c>
      <c r="X10" s="21" t="n">
        <f aca="false">V10/0.327747796804705</f>
        <v>0.362576160932886</v>
      </c>
      <c r="AA10" s="1" t="n">
        <f aca="false">C10-$Z$2</f>
        <v>-36.3061224489796</v>
      </c>
      <c r="AB10" s="1" t="n">
        <f aca="false">AA10/$Y$2</f>
        <v>-0.631294664614301</v>
      </c>
      <c r="AE10" s="1" t="n">
        <f aca="false">E10-$AD$2</f>
        <v>0.356155171805745</v>
      </c>
      <c r="AF10" s="1" t="n">
        <f aca="false">AE10/$AC$2</f>
        <v>0.548774635088093</v>
      </c>
    </row>
    <row r="11" customFormat="false" ht="13.8" hidden="false" customHeight="false" outlineLevel="0" collapsed="false">
      <c r="A11" s="35" t="n">
        <v>5</v>
      </c>
      <c r="B11" s="35" t="n">
        <v>300</v>
      </c>
      <c r="C11" s="35" t="n">
        <v>272</v>
      </c>
      <c r="D11" s="21" t="n">
        <f aca="false">C11-C12</f>
        <v>-19</v>
      </c>
      <c r="E11" s="21" t="n">
        <f aca="false">1000/C11</f>
        <v>3.67647058823529</v>
      </c>
      <c r="F11" s="36" t="s">
        <v>35</v>
      </c>
      <c r="G11" s="35" t="n">
        <f aca="false">ABS(B11-B12)</f>
        <v>11</v>
      </c>
      <c r="H11" s="21" t="n">
        <f aca="false">E11-E12</f>
        <v>0.240044471396806</v>
      </c>
      <c r="J11" s="21" t="n">
        <f aca="false">3.51981382044232-E11</f>
        <v>-0.156656767792974</v>
      </c>
      <c r="K11" s="21" t="n">
        <f aca="false">E11-5.10204081632653</f>
        <v>-1.42557022809124</v>
      </c>
      <c r="N11" s="21" t="n">
        <f aca="false">E11-2.39234449760766</f>
        <v>1.28412609062763</v>
      </c>
      <c r="P11" s="21" t="n">
        <f aca="false">N11/2.70969631871887</f>
        <v>0.473900370959194</v>
      </c>
      <c r="Q11" s="21" t="n">
        <f aca="false">LOG(1+E11)</f>
        <v>0.669918207278196</v>
      </c>
      <c r="R11" s="21" t="n">
        <f aca="false">Q11-0.530499949072012</f>
        <v>0.139418258206184</v>
      </c>
      <c r="S11" s="21"/>
      <c r="T11" s="21" t="n">
        <f aca="false">R11/0.254975159223904</f>
        <v>0.546791533067562</v>
      </c>
      <c r="U11" s="21" t="n">
        <f aca="false">LOG(1+C11)</f>
        <v>2.43616264704076</v>
      </c>
      <c r="V11" s="21" t="n">
        <f aca="false">U11-2.29446622616159</f>
        <v>0.141696420879166</v>
      </c>
      <c r="X11" s="21" t="n">
        <f aca="false">V11/0.327747796804705</f>
        <v>0.432333709823834</v>
      </c>
      <c r="AA11" s="1" t="n">
        <f aca="false">C11-$Z$2</f>
        <v>-22.3061224489796</v>
      </c>
      <c r="AB11" s="1" t="n">
        <f aca="false">AA11/$Y$2</f>
        <v>-0.387861196415644</v>
      </c>
      <c r="AE11" s="1" t="n">
        <f aca="false">E11-$AD$2</f>
        <v>0.156656767792974</v>
      </c>
      <c r="AF11" s="1" t="n">
        <f aca="false">AE11/$AC$2</f>
        <v>0.241381474663968</v>
      </c>
    </row>
    <row r="12" customFormat="false" ht="13.8" hidden="false" customHeight="false" outlineLevel="0" collapsed="false">
      <c r="A12" s="1" t="n">
        <v>5.11</v>
      </c>
      <c r="B12" s="1" t="n">
        <v>311</v>
      </c>
      <c r="C12" s="1" t="n">
        <v>291</v>
      </c>
      <c r="D12" s="21" t="n">
        <f aca="false">C12-C13</f>
        <v>21</v>
      </c>
      <c r="E12" s="21" t="n">
        <f aca="false">1000/C12</f>
        <v>3.43642611683849</v>
      </c>
      <c r="F12" s="22" t="s">
        <v>36</v>
      </c>
      <c r="G12" s="1" t="n">
        <f aca="false">ABS(B12-B13)</f>
        <v>49</v>
      </c>
      <c r="H12" s="21" t="n">
        <f aca="false">E12-E13</f>
        <v>-0.267277586865216</v>
      </c>
      <c r="J12" s="21" t="n">
        <f aca="false">3.51981382044232-E12</f>
        <v>0.0833877036038322</v>
      </c>
      <c r="K12" s="21" t="n">
        <f aca="false">E12-5.10204081632653</f>
        <v>-1.66561469948804</v>
      </c>
      <c r="N12" s="21" t="n">
        <f aca="false">E12-2.39234449760766</f>
        <v>1.04408161923083</v>
      </c>
      <c r="P12" s="21" t="n">
        <f aca="false">N12/2.70969631871887</f>
        <v>0.385313148199745</v>
      </c>
      <c r="Q12" s="21" t="n">
        <f aca="false">LOG(1+E12)</f>
        <v>0.647033253280513</v>
      </c>
      <c r="R12" s="21" t="n">
        <f aca="false">Q12-0.530499949072012</f>
        <v>0.116533304208501</v>
      </c>
      <c r="S12" s="21"/>
      <c r="T12" s="21" t="n">
        <f aca="false">R12/0.254975159223904</f>
        <v>0.457037872093918</v>
      </c>
      <c r="U12" s="21" t="n">
        <f aca="false">LOG(1+C12)</f>
        <v>2.46538285144842</v>
      </c>
      <c r="V12" s="21" t="n">
        <f aca="false">U12-2.29446622616159</f>
        <v>0.170916625286828</v>
      </c>
      <c r="X12" s="21" t="n">
        <f aca="false">V12/0.327747796804705</f>
        <v>0.521488250884177</v>
      </c>
      <c r="AA12" s="1" t="n">
        <f aca="false">C12-$Z$2</f>
        <v>-3.30612244897958</v>
      </c>
      <c r="AB12" s="1" t="n">
        <f aca="false">AA12/$Y$2</f>
        <v>-0.057487203860324</v>
      </c>
      <c r="AE12" s="1" t="n">
        <f aca="false">E12-$AD$2</f>
        <v>-0.0833877036038255</v>
      </c>
      <c r="AF12" s="1" t="n">
        <f aca="false">AE12/$AC$2</f>
        <v>-0.128486289793322</v>
      </c>
    </row>
    <row r="13" customFormat="false" ht="13.8" hidden="false" customHeight="false" outlineLevel="0" collapsed="false">
      <c r="A13" s="1" t="n">
        <v>6</v>
      </c>
      <c r="B13" s="1" t="n">
        <v>360</v>
      </c>
      <c r="C13" s="1" t="n">
        <v>270</v>
      </c>
      <c r="D13" s="21" t="n">
        <f aca="false">C13-C14</f>
        <v>-63</v>
      </c>
      <c r="E13" s="21" t="n">
        <f aca="false">1000/C13</f>
        <v>3.7037037037037</v>
      </c>
      <c r="F13" s="22" t="s">
        <v>35</v>
      </c>
      <c r="G13" s="1" t="n">
        <f aca="false">ABS(B13-B14)</f>
        <v>40</v>
      </c>
      <c r="H13" s="21" t="n">
        <f aca="false">E13-E14</f>
        <v>0.700700700700701</v>
      </c>
      <c r="I13" s="21"/>
      <c r="J13" s="21" t="n">
        <f aca="false">3.51981382044232-E13</f>
        <v>-0.183889883261384</v>
      </c>
      <c r="K13" s="21" t="n">
        <f aca="false">E13-5.10204081632653</f>
        <v>-1.39833711262283</v>
      </c>
      <c r="N13" s="21" t="n">
        <f aca="false">E13-2.39234449760766</f>
        <v>1.31135920609604</v>
      </c>
      <c r="P13" s="21" t="n">
        <f aca="false">N13/2.70969631871887</f>
        <v>0.48395061728395</v>
      </c>
      <c r="Q13" s="21" t="n">
        <f aca="false">LOG(1+E13)</f>
        <v>0.67243995679697</v>
      </c>
      <c r="R13" s="21" t="n">
        <f aca="false">Q13-0.530499949072012</f>
        <v>0.141940007724958</v>
      </c>
      <c r="S13" s="21"/>
      <c r="T13" s="21" t="n">
        <f aca="false">R13/0.254975159223904</f>
        <v>0.556681710316393</v>
      </c>
      <c r="U13" s="21" t="n">
        <f aca="false">LOG(1+C13)</f>
        <v>2.43296929087441</v>
      </c>
      <c r="V13" s="21" t="n">
        <f aca="false">U13-2.29446622616159</f>
        <v>0.138503064712816</v>
      </c>
      <c r="X13" s="21" t="n">
        <f aca="false">V13/0.327747796804705</f>
        <v>0.42259037608526</v>
      </c>
      <c r="AA13" s="1" t="n">
        <f aca="false">C13-$Z$2</f>
        <v>-24.3061224489796</v>
      </c>
      <c r="AB13" s="1" t="n">
        <f aca="false">AA13/$Y$2</f>
        <v>-0.422637406158309</v>
      </c>
      <c r="AE13" s="1" t="n">
        <f aca="false">E13-$AD$2</f>
        <v>0.183889883261385</v>
      </c>
      <c r="AF13" s="1" t="n">
        <f aca="false">AE13/$AC$2</f>
        <v>0.283343080690119</v>
      </c>
    </row>
    <row r="14" customFormat="false" ht="13.8" hidden="false" customHeight="false" outlineLevel="0" collapsed="false">
      <c r="A14" s="1" t="n">
        <v>6.43</v>
      </c>
      <c r="B14" s="1" t="n">
        <v>400</v>
      </c>
      <c r="C14" s="1" t="n">
        <v>333</v>
      </c>
      <c r="D14" s="21" t="n">
        <f aca="false">C14-C15</f>
        <v>28</v>
      </c>
      <c r="E14" s="21" t="n">
        <f aca="false">1000/C14</f>
        <v>3.003003003003</v>
      </c>
      <c r="F14" s="22" t="s">
        <v>38</v>
      </c>
      <c r="G14" s="1" t="n">
        <f aca="false">ABS(B14-B15)</f>
        <v>20</v>
      </c>
      <c r="H14" s="21" t="n">
        <f aca="false">E14-E15</f>
        <v>-0.275685521587161</v>
      </c>
      <c r="J14" s="21" t="n">
        <f aca="false">3.51981382044232-E14</f>
        <v>0.516810817439317</v>
      </c>
      <c r="K14" s="21" t="n">
        <f aca="false">E14-5.10204081632653</f>
        <v>-2.09903781332353</v>
      </c>
      <c r="N14" s="21" t="n">
        <f aca="false">E14-2.39234449760766</f>
        <v>0.610658505395343</v>
      </c>
      <c r="P14" s="21" t="n">
        <f aca="false">N14/2.70969631871887</f>
        <v>0.225360495630765</v>
      </c>
      <c r="Q14" s="21" t="n">
        <f aca="false">LOG(1+E14)</f>
        <v>0.602385915907539</v>
      </c>
      <c r="R14" s="21" t="n">
        <f aca="false">Q14-0.530499949072012</f>
        <v>0.0718859668355272</v>
      </c>
      <c r="S14" s="21"/>
      <c r="T14" s="21" t="n">
        <f aca="false">R14/0.254975159223904</f>
        <v>0.281933216766427</v>
      </c>
      <c r="U14" s="21" t="n">
        <f aca="false">LOG(1+C14)</f>
        <v>2.52374646681156</v>
      </c>
      <c r="V14" s="21" t="n">
        <f aca="false">U14-2.29446622616159</f>
        <v>0.229280240649975</v>
      </c>
      <c r="X14" s="21" t="n">
        <f aca="false">V14/0.327747796804705</f>
        <v>0.69956302646512</v>
      </c>
      <c r="AA14" s="1" t="n">
        <f aca="false">C14-$Z$2</f>
        <v>38.6938775510204</v>
      </c>
      <c r="AB14" s="1" t="n">
        <f aca="false">AA14/$Y$2</f>
        <v>0.672813200735647</v>
      </c>
      <c r="AE14" s="1" t="n">
        <f aca="false">E14-$AD$2</f>
        <v>-0.516810817439315</v>
      </c>
      <c r="AF14" s="1" t="n">
        <f aca="false">AE14/$AC$2</f>
        <v>-0.796317701388113</v>
      </c>
    </row>
    <row r="15" customFormat="false" ht="13.8" hidden="false" customHeight="false" outlineLevel="0" collapsed="false">
      <c r="A15" s="1" t="n">
        <v>7</v>
      </c>
      <c r="B15" s="1" t="n">
        <v>420</v>
      </c>
      <c r="C15" s="1" t="n">
        <v>305</v>
      </c>
      <c r="D15" s="21" t="n">
        <f aca="false">C15-C16</f>
        <v>4</v>
      </c>
      <c r="E15" s="21" t="n">
        <f aca="false">1000/C15</f>
        <v>3.27868852459016</v>
      </c>
      <c r="F15" s="22" t="s">
        <v>37</v>
      </c>
      <c r="G15" s="1" t="n">
        <f aca="false">ABS(B15-B16)</f>
        <v>60</v>
      </c>
      <c r="H15" s="21" t="n">
        <f aca="false">E15-E16</f>
        <v>-0.0435706116224606</v>
      </c>
      <c r="J15" s="21" t="n">
        <f aca="false">3.51981382044232-E15</f>
        <v>0.241125295852156</v>
      </c>
      <c r="K15" s="21" t="n">
        <f aca="false">E15-5.10204081632653</f>
        <v>-1.82335229173637</v>
      </c>
      <c r="N15" s="21" t="n">
        <f aca="false">E15-2.39234449760766</f>
        <v>0.886344026982504</v>
      </c>
      <c r="P15" s="21" t="n">
        <f aca="false">N15/2.70969631871887</f>
        <v>0.327100871363165</v>
      </c>
      <c r="Q15" s="21" t="n">
        <f aca="false">LOG(1+E15)</f>
        <v>0.631310672327514</v>
      </c>
      <c r="R15" s="21" t="n">
        <f aca="false">Q15-0.530499949072012</f>
        <v>0.100810723255502</v>
      </c>
      <c r="S15" s="21"/>
      <c r="T15" s="21" t="n">
        <f aca="false">R15/0.254975159223904</f>
        <v>0.395374684978531</v>
      </c>
      <c r="U15" s="21" t="n">
        <f aca="false">LOG(1+C15)</f>
        <v>2.48572142648158</v>
      </c>
      <c r="V15" s="21" t="n">
        <f aca="false">U15-2.29446622616159</f>
        <v>0.19125520031999</v>
      </c>
      <c r="X15" s="21" t="n">
        <f aca="false">V15/0.327747796804705</f>
        <v>0.583543816875611</v>
      </c>
      <c r="AA15" s="1" t="n">
        <f aca="false">C15-$Z$2</f>
        <v>10.6938775510204</v>
      </c>
      <c r="AB15" s="1" t="n">
        <f aca="false">AA15/$Y$2</f>
        <v>0.185946264338333</v>
      </c>
      <c r="AE15" s="1" t="n">
        <f aca="false">E15-$AD$2</f>
        <v>-0.241125295852155</v>
      </c>
      <c r="AF15" s="1" t="n">
        <f aca="false">AE15/$AC$2</f>
        <v>-0.371533131390121</v>
      </c>
    </row>
    <row r="16" customFormat="false" ht="13.8" hidden="false" customHeight="false" outlineLevel="0" collapsed="false">
      <c r="A16" s="1" t="n">
        <v>8</v>
      </c>
      <c r="B16" s="1" t="n">
        <v>480</v>
      </c>
      <c r="C16" s="1" t="n">
        <v>301</v>
      </c>
      <c r="D16" s="21" t="n">
        <f aca="false">C16-C17</f>
        <v>45</v>
      </c>
      <c r="E16" s="21" t="n">
        <f aca="false">1000/C16</f>
        <v>3.32225913621262</v>
      </c>
      <c r="F16" s="22" t="s">
        <v>36</v>
      </c>
      <c r="G16" s="24" t="n">
        <f aca="false">ABS(B16-B17)</f>
        <v>60</v>
      </c>
      <c r="H16" s="21" t="n">
        <f aca="false">E16-E17</f>
        <v>-0.583990863787375</v>
      </c>
      <c r="I16" s="21"/>
      <c r="J16" s="21" t="n">
        <f aca="false">3.51981382044232-E16</f>
        <v>0.197554684229695</v>
      </c>
      <c r="K16" s="21" t="n">
        <f aca="false">E16-5.10204081632653</f>
        <v>-1.77978168011391</v>
      </c>
      <c r="N16" s="21" t="n">
        <f aca="false">E16-2.39234449760766</f>
        <v>0.929914638604965</v>
      </c>
      <c r="P16" s="21" t="n">
        <f aca="false">N16/2.70969631871887</f>
        <v>0.343180389692017</v>
      </c>
      <c r="Q16" s="21" t="n">
        <f aca="false">LOG(1+E16)</f>
        <v>0.635710800967743</v>
      </c>
      <c r="R16" s="21" t="n">
        <f aca="false">Q16-0.530499949072012</f>
        <v>0.105210851895731</v>
      </c>
      <c r="S16" s="21"/>
      <c r="T16" s="21" t="n">
        <f aca="false">R16/0.254975159223904</f>
        <v>0.412631772506673</v>
      </c>
      <c r="U16" s="21" t="n">
        <f aca="false">LOG(1+C16)</f>
        <v>2.48000694295715</v>
      </c>
      <c r="V16" s="21" t="n">
        <f aca="false">U16-2.29446622616159</f>
        <v>0.185540716795561</v>
      </c>
      <c r="X16" s="21" t="n">
        <f aca="false">V16/0.327747796804705</f>
        <v>0.566108204553756</v>
      </c>
      <c r="AA16" s="1" t="n">
        <f aca="false">C16-$Z$2</f>
        <v>6.69387755102042</v>
      </c>
      <c r="AB16" s="1" t="n">
        <f aca="false">AA16/$Y$2</f>
        <v>0.116393844853002</v>
      </c>
      <c r="AD16" s="0"/>
      <c r="AE16" s="1" t="n">
        <f aca="false">E16-$AD$2</f>
        <v>-0.197554684229695</v>
      </c>
      <c r="AF16" s="1" t="n">
        <f aca="false">AE16/$AC$2</f>
        <v>-0.304398218333961</v>
      </c>
    </row>
    <row r="17" customFormat="false" ht="13.8" hidden="false" customHeight="false" outlineLevel="0" collapsed="false">
      <c r="A17" s="1" t="n">
        <v>9</v>
      </c>
      <c r="B17" s="1" t="n">
        <v>540</v>
      </c>
      <c r="C17" s="1" t="n">
        <v>256</v>
      </c>
      <c r="D17" s="21" t="n">
        <f aca="false">C17-C18</f>
        <v>-62</v>
      </c>
      <c r="E17" s="21" t="n">
        <f aca="false">1000/C17</f>
        <v>3.90625</v>
      </c>
      <c r="F17" s="22" t="s">
        <v>35</v>
      </c>
      <c r="G17" s="1" t="n">
        <f aca="false">ABS(B17-B18)</f>
        <v>60</v>
      </c>
      <c r="H17" s="21" t="n">
        <f aca="false">E17-E18</f>
        <v>0.761595911949685</v>
      </c>
      <c r="J17" s="21" t="n">
        <f aca="false">3.51981382044232-E17</f>
        <v>-0.38643617955768</v>
      </c>
      <c r="K17" s="21" t="n">
        <f aca="false">E17-5.10204081632653</f>
        <v>-1.19579081632653</v>
      </c>
      <c r="N17" s="21" t="n">
        <f aca="false">E17-2.39234449760766</f>
        <v>1.51390550239234</v>
      </c>
      <c r="P17" s="21" t="n">
        <f aca="false">N17/2.70969631871887</f>
        <v>0.558699324324324</v>
      </c>
      <c r="Q17" s="21" t="n">
        <f aca="false">LOG(1+E17)</f>
        <v>0.690749674089328</v>
      </c>
      <c r="R17" s="21" t="n">
        <f aca="false">Q17-0.530499949072012</f>
        <v>0.160249725017316</v>
      </c>
      <c r="S17" s="21"/>
      <c r="T17" s="21" t="n">
        <f aca="false">R17/0.254975159223904</f>
        <v>0.628491518566301</v>
      </c>
      <c r="U17" s="21" t="n">
        <f aca="false">LOG(1+C17)</f>
        <v>2.40993312333129</v>
      </c>
      <c r="V17" s="21" t="n">
        <f aca="false">U17-2.29446622616159</f>
        <v>0.115466897169705</v>
      </c>
      <c r="X17" s="21" t="n">
        <f aca="false">V17/0.327747796804705</f>
        <v>0.352304114002963</v>
      </c>
      <c r="AA17" s="1" t="n">
        <f aca="false">C17-$Z$2</f>
        <v>-38.3061224489796</v>
      </c>
      <c r="AB17" s="1" t="n">
        <f aca="false">AA17/$Y$2</f>
        <v>-0.666070874356966</v>
      </c>
      <c r="AE17" s="1" t="n">
        <f aca="false">E17-$AD$2</f>
        <v>0.386436179557684</v>
      </c>
      <c r="AF17" s="1" t="n">
        <f aca="false">AE17/$AC$2</f>
        <v>0.595432525509614</v>
      </c>
    </row>
    <row r="18" customFormat="false" ht="13.8" hidden="false" customHeight="false" outlineLevel="0" collapsed="false">
      <c r="A18" s="35" t="n">
        <v>10</v>
      </c>
      <c r="B18" s="35" t="n">
        <v>600</v>
      </c>
      <c r="C18" s="35" t="n">
        <v>318</v>
      </c>
      <c r="D18" s="21" t="n">
        <f aca="false">C18-C19</f>
        <v>-3</v>
      </c>
      <c r="E18" s="21" t="n">
        <f aca="false">1000/C18</f>
        <v>3.14465408805031</v>
      </c>
      <c r="F18" s="36" t="s">
        <v>37</v>
      </c>
      <c r="G18" s="35" t="n">
        <f aca="false">ABS(B18-B19)</f>
        <v>60</v>
      </c>
      <c r="H18" s="21" t="n">
        <f aca="false">E18-E19</f>
        <v>0.0293892905425266</v>
      </c>
      <c r="J18" s="21" t="n">
        <f aca="false">3.51981382044232-E18</f>
        <v>0.375159732392005</v>
      </c>
      <c r="K18" s="21" t="n">
        <f aca="false">E18-5.10204081632653</f>
        <v>-1.95738672827622</v>
      </c>
      <c r="N18" s="21" t="n">
        <f aca="false">E18-2.39234449760766</f>
        <v>0.752309590442655</v>
      </c>
      <c r="P18" s="21" t="n">
        <f aca="false">N18/2.70969631871887</f>
        <v>0.277636126692729</v>
      </c>
      <c r="Q18" s="21" t="n">
        <f aca="false">LOG(1+E18)</f>
        <v>0.617488290273558</v>
      </c>
      <c r="R18" s="21" t="n">
        <f aca="false">Q18-0.530499949072012</f>
        <v>0.0869883412015463</v>
      </c>
      <c r="S18" s="21"/>
      <c r="T18" s="21" t="n">
        <f aca="false">R18/0.254975159223904</f>
        <v>0.341163984234081</v>
      </c>
      <c r="U18" s="21" t="n">
        <f aca="false">LOG(1+C18)</f>
        <v>2.50379068305718</v>
      </c>
      <c r="V18" s="21" t="n">
        <f aca="false">U18-2.29446622616159</f>
        <v>0.209324456895591</v>
      </c>
      <c r="X18" s="21" t="n">
        <f aca="false">V18/0.327747796804705</f>
        <v>0.638675405102178</v>
      </c>
      <c r="AA18" s="1" t="n">
        <f aca="false">C18-$Z$2</f>
        <v>23.6938775510204</v>
      </c>
      <c r="AB18" s="1" t="n">
        <f aca="false">AA18/$Y$2</f>
        <v>0.411991627665657</v>
      </c>
      <c r="AE18" s="1" t="n">
        <f aca="false">E18-$AD$2</f>
        <v>-0.375159732392005</v>
      </c>
      <c r="AF18" s="1" t="n">
        <f aca="false">AE18/$AC$2</f>
        <v>-0.578057435469335</v>
      </c>
    </row>
    <row r="19" customFormat="false" ht="13.8" hidden="false" customHeight="false" outlineLevel="0" collapsed="false">
      <c r="A19" s="1" t="n">
        <v>11</v>
      </c>
      <c r="B19" s="1" t="n">
        <v>660</v>
      </c>
      <c r="C19" s="1" t="n">
        <v>321</v>
      </c>
      <c r="D19" s="21" t="n">
        <f aca="false">C19-C20</f>
        <v>-35</v>
      </c>
      <c r="E19" s="21" t="n">
        <f aca="false">1000/C19</f>
        <v>3.11526479750779</v>
      </c>
      <c r="F19" s="22" t="s">
        <v>37</v>
      </c>
      <c r="G19" s="1" t="n">
        <f aca="false">ABS(B19-B20)</f>
        <v>30</v>
      </c>
      <c r="H19" s="21" t="n">
        <f aca="false">E19-E20</f>
        <v>0.306276033462844</v>
      </c>
      <c r="I19" s="21"/>
      <c r="J19" s="21" t="n">
        <f aca="false">3.51981382044232-E19</f>
        <v>0.404549022934532</v>
      </c>
      <c r="K19" s="21" t="n">
        <f aca="false">E19-5.10204081632653</f>
        <v>-1.98677601881874</v>
      </c>
      <c r="N19" s="21" t="n">
        <f aca="false">E19-2.39234449760766</f>
        <v>0.722920299900128</v>
      </c>
      <c r="P19" s="21" t="n">
        <f aca="false">N19/2.70969631871887</f>
        <v>0.266790154640621</v>
      </c>
      <c r="Q19" s="21" t="n">
        <f aca="false">LOG(1+E19)</f>
        <v>0.614397785209655</v>
      </c>
      <c r="R19" s="21" t="n">
        <f aca="false">Q19-0.530499949072012</f>
        <v>0.0838978361376429</v>
      </c>
      <c r="S19" s="21"/>
      <c r="T19" s="21" t="n">
        <f aca="false">R19/0.254975159223904</f>
        <v>0.329043175786269</v>
      </c>
      <c r="U19" s="21" t="n">
        <f aca="false">LOG(1+C19)</f>
        <v>2.50785587169583</v>
      </c>
      <c r="V19" s="21" t="n">
        <f aca="false">U19-2.29446622616159</f>
        <v>0.213389645534241</v>
      </c>
      <c r="X19" s="21" t="n">
        <f aca="false">V19/0.327747796804705</f>
        <v>0.651078810032073</v>
      </c>
      <c r="AA19" s="1" t="n">
        <f aca="false">C19-$Z$2</f>
        <v>26.6938775510204</v>
      </c>
      <c r="AB19" s="1" t="n">
        <f aca="false">AA19/$Y$2</f>
        <v>0.464155942279655</v>
      </c>
      <c r="AE19" s="1" t="n">
        <f aca="false">E19-$AD$2</f>
        <v>-0.404549022934526</v>
      </c>
      <c r="AF19" s="1" t="n">
        <f aca="false">AE19/$AC$2</f>
        <v>-0.62334134110855</v>
      </c>
    </row>
    <row r="20" customFormat="false" ht="13.8" hidden="false" customHeight="false" outlineLevel="0" collapsed="false">
      <c r="A20" s="1" t="n">
        <v>11.3</v>
      </c>
      <c r="B20" s="1" t="n">
        <v>690</v>
      </c>
      <c r="C20" s="1" t="n">
        <v>356</v>
      </c>
      <c r="D20" s="21" t="n">
        <f aca="false">C20-C21</f>
        <v>-18</v>
      </c>
      <c r="E20" s="21" t="n">
        <f aca="false">1000/C20</f>
        <v>2.80898876404494</v>
      </c>
      <c r="F20" s="22" t="s">
        <v>39</v>
      </c>
      <c r="G20" s="1" t="n">
        <f aca="false">ABS(B20-B21)</f>
        <v>20</v>
      </c>
      <c r="H20" s="21" t="n">
        <f aca="false">E20-E21</f>
        <v>0.135191972601094</v>
      </c>
      <c r="J20" s="21" t="n">
        <f aca="false">3.51981382044232-E20</f>
        <v>0.710825056397376</v>
      </c>
      <c r="K20" s="21" t="n">
        <f aca="false">E20-5.10204081632653</f>
        <v>-2.29305205228159</v>
      </c>
      <c r="N20" s="21" t="n">
        <f aca="false">E20-2.39234449760766</f>
        <v>0.416644266437284</v>
      </c>
      <c r="P20" s="21" t="n">
        <f aca="false">N20/2.70969631871887</f>
        <v>0.153760502075108</v>
      </c>
      <c r="Q20" s="21" t="n">
        <f aca="false">LOG(1+E20)</f>
        <v>0.580809691558169</v>
      </c>
      <c r="R20" s="21" t="n">
        <f aca="false">Q20-0.530499949072012</f>
        <v>0.0503097424861573</v>
      </c>
      <c r="S20" s="21"/>
      <c r="T20" s="21" t="n">
        <f aca="false">R20/0.254975159223904</f>
        <v>0.197312328931534</v>
      </c>
      <c r="U20" s="21" t="n">
        <f aca="false">LOG(1+C20)</f>
        <v>2.55266821611219</v>
      </c>
      <c r="V20" s="21" t="n">
        <f aca="false">U20-2.29446622616159</f>
        <v>0.258201989950603</v>
      </c>
      <c r="X20" s="21" t="n">
        <f aca="false">V20/0.327747796804705</f>
        <v>0.787806943228539</v>
      </c>
      <c r="AA20" s="1" t="n">
        <f aca="false">C20-$Z$2</f>
        <v>61.6938775510204</v>
      </c>
      <c r="AB20" s="1" t="n">
        <f aca="false">AA20/$Y$2</f>
        <v>1.0727396127763</v>
      </c>
      <c r="AE20" s="1" t="n">
        <f aca="false">E20-$AD$2</f>
        <v>-0.710825056397376</v>
      </c>
      <c r="AF20" s="1" t="n">
        <f aca="false">AE20/$AC$2</f>
        <v>-1.09526069482069</v>
      </c>
    </row>
    <row r="21" customFormat="false" ht="13.8" hidden="false" customHeight="false" outlineLevel="0" collapsed="false">
      <c r="A21" s="1" t="n">
        <v>11.5</v>
      </c>
      <c r="B21" s="1" t="n">
        <v>710</v>
      </c>
      <c r="C21" s="1" t="n">
        <v>374</v>
      </c>
      <c r="D21" s="21" t="n">
        <f aca="false">C21-C22</f>
        <v>-10</v>
      </c>
      <c r="E21" s="21" t="n">
        <f aca="false">1000/C21</f>
        <v>2.67379679144385</v>
      </c>
      <c r="F21" s="22" t="s">
        <v>40</v>
      </c>
      <c r="G21" s="1" t="n">
        <f aca="false">ABS(B21-B22)</f>
        <v>10</v>
      </c>
      <c r="H21" s="21" t="n">
        <f aca="false">E21-E22</f>
        <v>0.0696301247771838</v>
      </c>
      <c r="J21" s="21" t="n">
        <f aca="false">3.51981382044232-E21</f>
        <v>0.84601702899847</v>
      </c>
      <c r="K21" s="21" t="n">
        <f aca="false">E21-5.10204081632653</f>
        <v>-2.42824402488268</v>
      </c>
      <c r="N21" s="21" t="n">
        <f aca="false">E21-2.39234449760766</f>
        <v>0.28145229383619</v>
      </c>
      <c r="P21" s="21" t="n">
        <f aca="false">N21/2.70969631871887</f>
        <v>0.103868574456808</v>
      </c>
      <c r="Q21" s="21" t="n">
        <f aca="false">LOG(1+E21)</f>
        <v>0.565115130523051</v>
      </c>
      <c r="R21" s="21" t="n">
        <f aca="false">Q21-0.530499949072012</f>
        <v>0.0346151814510394</v>
      </c>
      <c r="S21" s="21"/>
      <c r="T21" s="21" t="n">
        <f aca="false">R21/0.254975159223904</f>
        <v>0.135759034552234</v>
      </c>
      <c r="U21" s="21" t="n">
        <f aca="false">LOG(1+C21)</f>
        <v>2.57403126772772</v>
      </c>
      <c r="V21" s="21" t="n">
        <f aca="false">U21-2.29446622616159</f>
        <v>0.279565041566129</v>
      </c>
      <c r="X21" s="21" t="n">
        <f aca="false">V21/0.327747796804705</f>
        <v>0.852988316906102</v>
      </c>
      <c r="AA21" s="1" t="n">
        <f aca="false">C21-$Z$2</f>
        <v>79.6938775510204</v>
      </c>
      <c r="AB21" s="1" t="n">
        <f aca="false">AA21/$Y$2</f>
        <v>1.38572550046028</v>
      </c>
      <c r="AE21" s="1" t="n">
        <f aca="false">E21-$AD$2</f>
        <v>-0.846017028998466</v>
      </c>
      <c r="AF21" s="1" t="n">
        <f aca="false">AE21/$AC$2</f>
        <v>-1.30356856538972</v>
      </c>
    </row>
    <row r="22" customFormat="false" ht="13.8" hidden="false" customHeight="false" outlineLevel="0" collapsed="false">
      <c r="A22" s="1" t="n">
        <v>12</v>
      </c>
      <c r="B22" s="1" t="n">
        <v>720</v>
      </c>
      <c r="C22" s="1" t="n">
        <v>384</v>
      </c>
      <c r="D22" s="21" t="n">
        <f aca="false">C22-C23</f>
        <v>94</v>
      </c>
      <c r="E22" s="21" t="n">
        <f aca="false">1000/C22</f>
        <v>2.60416666666667</v>
      </c>
      <c r="F22" s="22" t="s">
        <v>40</v>
      </c>
      <c r="G22" s="24" t="n">
        <f aca="false">ABS(B22-B23)</f>
        <v>60</v>
      </c>
      <c r="H22" s="21" t="n">
        <f aca="false">E22-E23</f>
        <v>-0.844109195402299</v>
      </c>
      <c r="I22" s="21"/>
      <c r="J22" s="21" t="n">
        <f aca="false">3.51981382044232-E22</f>
        <v>0.915647153775653</v>
      </c>
      <c r="K22" s="21" t="n">
        <f aca="false">E22-5.10204081632653</f>
        <v>-2.49787414965986</v>
      </c>
      <c r="N22" s="21" t="n">
        <f aca="false">E22-2.39234449760766</f>
        <v>0.211822169059007</v>
      </c>
      <c r="P22" s="21" t="n">
        <f aca="false">N22/2.70969631871887</f>
        <v>0.0781719219219204</v>
      </c>
      <c r="Q22" s="21" t="n">
        <f aca="false">LOG(1+E22)</f>
        <v>0.556804865753208</v>
      </c>
      <c r="R22" s="21" t="n">
        <f aca="false">Q22-0.530499949072012</f>
        <v>0.0263049166811961</v>
      </c>
      <c r="S22" s="21"/>
      <c r="T22" s="21" t="n">
        <f aca="false">R22/0.254975159223904</f>
        <v>0.103166585957876</v>
      </c>
      <c r="U22" s="21" t="n">
        <f aca="false">LOG(1+C22)</f>
        <v>2.5854607295085</v>
      </c>
      <c r="V22" s="21" t="n">
        <f aca="false">U22-2.29446622616159</f>
        <v>0.290994503346911</v>
      </c>
      <c r="X22" s="21" t="n">
        <f aca="false">V22/0.327747796804705</f>
        <v>0.887861051039515</v>
      </c>
      <c r="AA22" s="1" t="n">
        <f aca="false">C22-$Z$2</f>
        <v>89.6938775510204</v>
      </c>
      <c r="AB22" s="1" t="n">
        <f aca="false">AA22/$Y$2</f>
        <v>1.55960654917361</v>
      </c>
      <c r="AE22" s="1" t="n">
        <f aca="false">E22-$AD$2</f>
        <v>-0.915647153775645</v>
      </c>
      <c r="AF22" s="1" t="n">
        <f aca="false">AE22/$AC$2</f>
        <v>-1.41085676261567</v>
      </c>
    </row>
    <row r="23" customFormat="false" ht="13.8" hidden="false" customHeight="false" outlineLevel="0" collapsed="false">
      <c r="A23" s="1" t="n">
        <v>13</v>
      </c>
      <c r="B23" s="1" t="n">
        <v>780</v>
      </c>
      <c r="C23" s="1" t="n">
        <v>290</v>
      </c>
      <c r="D23" s="21" t="n">
        <f aca="false">C23-C24</f>
        <v>-30</v>
      </c>
      <c r="E23" s="21" t="n">
        <f aca="false">1000/C23</f>
        <v>3.44827586206897</v>
      </c>
      <c r="F23" s="22" t="s">
        <v>36</v>
      </c>
      <c r="G23" s="1" t="n">
        <f aca="false">ABS(B23-B24)</f>
        <v>60</v>
      </c>
      <c r="H23" s="21" t="n">
        <f aca="false">E23-E24</f>
        <v>0.323275862068965</v>
      </c>
      <c r="J23" s="21" t="n">
        <f aca="false">3.51981382044232-E23</f>
        <v>0.0715379583733546</v>
      </c>
      <c r="K23" s="21" t="n">
        <f aca="false">E23-5.10204081632653</f>
        <v>-1.65376495425756</v>
      </c>
      <c r="N23" s="21" t="n">
        <f aca="false">E23-2.39234449760766</f>
        <v>1.05593136446131</v>
      </c>
      <c r="P23" s="21" t="n">
        <f aca="false">N23/2.70969631871887</f>
        <v>0.389686237962099</v>
      </c>
      <c r="Q23" s="21" t="n">
        <f aca="false">LOG(1+E23)</f>
        <v>0.648191712400293</v>
      </c>
      <c r="R23" s="21" t="n">
        <f aca="false">Q23-0.530499949072012</f>
        <v>0.117691763328281</v>
      </c>
      <c r="S23" s="21"/>
      <c r="T23" s="21" t="n">
        <f aca="false">R23/0.254975159223904</f>
        <v>0.461581291630574</v>
      </c>
      <c r="U23" s="21" t="n">
        <f aca="false">LOG(1+C23)</f>
        <v>2.46389298898591</v>
      </c>
      <c r="V23" s="21" t="n">
        <f aca="false">U23-2.29446622616159</f>
        <v>0.169426762824318</v>
      </c>
      <c r="X23" s="21" t="n">
        <f aca="false">V23/0.327747796804705</f>
        <v>0.516942491989577</v>
      </c>
      <c r="AA23" s="1" t="n">
        <f aca="false">C23-$Z$2</f>
        <v>-4.30612244897958</v>
      </c>
      <c r="AB23" s="1" t="n">
        <f aca="false">AA23/$Y$2</f>
        <v>-0.0748753087316566</v>
      </c>
      <c r="AE23" s="1" t="n">
        <f aca="false">E23-$AD$2</f>
        <v>-0.0715379583733453</v>
      </c>
      <c r="AF23" s="1" t="n">
        <f aca="false">AE23/$AC$2</f>
        <v>-0.110227844796515</v>
      </c>
    </row>
    <row r="24" customFormat="false" ht="13.8" hidden="false" customHeight="false" outlineLevel="0" collapsed="false">
      <c r="A24" s="1" t="n">
        <v>14</v>
      </c>
      <c r="B24" s="1" t="n">
        <v>840</v>
      </c>
      <c r="C24" s="1" t="n">
        <v>320</v>
      </c>
      <c r="D24" s="21" t="n">
        <f aca="false">C24-C25</f>
        <v>-24</v>
      </c>
      <c r="E24" s="21" t="n">
        <f aca="false">1000/C24</f>
        <v>3.125</v>
      </c>
      <c r="F24" s="22" t="s">
        <v>37</v>
      </c>
      <c r="G24" s="1" t="n">
        <f aca="false">ABS(B24-B25)</f>
        <v>60</v>
      </c>
      <c r="H24" s="21" t="n">
        <f aca="false">E24-E25</f>
        <v>0.218023255813954</v>
      </c>
      <c r="J24" s="21" t="n">
        <f aca="false">3.51981382044232-E24</f>
        <v>0.39481382044232</v>
      </c>
      <c r="K24" s="21" t="n">
        <f aca="false">E24-5.10204081632653</f>
        <v>-1.97704081632653</v>
      </c>
      <c r="N24" s="21" t="n">
        <f aca="false">E24-2.39234449760766</f>
        <v>0.73265550239234</v>
      </c>
      <c r="P24" s="21" t="n">
        <f aca="false">N24/2.70969631871887</f>
        <v>0.270382882882882</v>
      </c>
      <c r="Q24" s="21" t="n">
        <f aca="false">LOG(1+E24)</f>
        <v>0.615423952885944</v>
      </c>
      <c r="R24" s="21" t="n">
        <f aca="false">Q24-0.530499949072012</f>
        <v>0.0849240038139317</v>
      </c>
      <c r="S24" s="21"/>
      <c r="T24" s="21" t="n">
        <f aca="false">R24/0.254975159223904</f>
        <v>0.333067754805701</v>
      </c>
      <c r="U24" s="21" t="n">
        <f aca="false">LOG(1+C24)</f>
        <v>2.50650503240487</v>
      </c>
      <c r="V24" s="21" t="n">
        <f aca="false">U24-2.29446622616159</f>
        <v>0.212038806243282</v>
      </c>
      <c r="X24" s="21" t="n">
        <f aca="false">V24/0.327747796804705</f>
        <v>0.646957228425336</v>
      </c>
      <c r="AA24" s="1" t="n">
        <f aca="false">C24-$Z$2</f>
        <v>25.6938775510204</v>
      </c>
      <c r="AB24" s="1" t="n">
        <f aca="false">AA24/$Y$2</f>
        <v>0.446767837408322</v>
      </c>
      <c r="AE24" s="1" t="n">
        <f aca="false">E24-$AD$2</f>
        <v>-0.394813820442315</v>
      </c>
      <c r="AF24" s="1" t="n">
        <f aca="false">AE24/$AC$2</f>
        <v>-0.608341047365559</v>
      </c>
    </row>
    <row r="25" customFormat="false" ht="13.8" hidden="false" customHeight="false" outlineLevel="0" collapsed="false">
      <c r="A25" s="35" t="n">
        <v>15</v>
      </c>
      <c r="B25" s="35" t="n">
        <v>900</v>
      </c>
      <c r="C25" s="35" t="n">
        <v>344</v>
      </c>
      <c r="D25" s="21" t="n">
        <f aca="false">C25-C26</f>
        <v>-10</v>
      </c>
      <c r="E25" s="21" t="n">
        <f aca="false">1000/C25</f>
        <v>2.90697674418605</v>
      </c>
      <c r="F25" s="36" t="s">
        <v>38</v>
      </c>
      <c r="G25" s="35" t="n">
        <f aca="false">ABS(B25-B26)</f>
        <v>60</v>
      </c>
      <c r="H25" s="21" t="n">
        <f aca="false">E25-E26</f>
        <v>0.0821179871238993</v>
      </c>
      <c r="I25" s="21"/>
      <c r="J25" s="21" t="n">
        <f aca="false">3.51981382044232-E25</f>
        <v>0.612837076256274</v>
      </c>
      <c r="K25" s="21" t="n">
        <f aca="false">E25-5.10204081632653</f>
        <v>-2.19506407214048</v>
      </c>
      <c r="N25" s="21" t="n">
        <f aca="false">E25-2.39234449760766</f>
        <v>0.514632246578386</v>
      </c>
      <c r="P25" s="21" t="n">
        <f aca="false">N25/2.70969631871887</f>
        <v>0.189922480620154</v>
      </c>
      <c r="Q25" s="21" t="n">
        <f aca="false">LOG(1+E25)</f>
        <v>0.591840826146276</v>
      </c>
      <c r="R25" s="21" t="n">
        <f aca="false">Q25-0.530499949072012</f>
        <v>0.0613408770742642</v>
      </c>
      <c r="S25" s="21"/>
      <c r="T25" s="21" t="n">
        <f aca="false">R25/0.254975159223904</f>
        <v>0.240575894769413</v>
      </c>
      <c r="U25" s="21" t="n">
        <f aca="false">LOG(1+C25)</f>
        <v>2.53781909507327</v>
      </c>
      <c r="V25" s="21" t="n">
        <f aca="false">U25-2.29446622616159</f>
        <v>0.243352868911684</v>
      </c>
      <c r="X25" s="21" t="n">
        <f aca="false">V25/0.327747796804705</f>
        <v>0.742500395987988</v>
      </c>
      <c r="AA25" s="1" t="n">
        <f aca="false">C25-$Z$2</f>
        <v>49.6938775510204</v>
      </c>
      <c r="AB25" s="1" t="n">
        <f aca="false">AA25/$Y$2</f>
        <v>0.864082354320306</v>
      </c>
      <c r="AE25" s="1" t="n">
        <f aca="false">E25-$AD$2</f>
        <v>-0.612837076256266</v>
      </c>
      <c r="AF25" s="1" t="n">
        <f aca="false">AE25/$AC$2</f>
        <v>-0.944277858400486</v>
      </c>
    </row>
    <row r="26" customFormat="false" ht="13.8" hidden="false" customHeight="false" outlineLevel="0" collapsed="false">
      <c r="A26" s="1" t="n">
        <v>16</v>
      </c>
      <c r="B26" s="1" t="n">
        <v>960</v>
      </c>
      <c r="C26" s="1" t="n">
        <v>354</v>
      </c>
      <c r="D26" s="21" t="n">
        <f aca="false">C26-C27</f>
        <v>13</v>
      </c>
      <c r="E26" s="21" t="n">
        <f aca="false">1000/C26</f>
        <v>2.82485875706215</v>
      </c>
      <c r="F26" s="22" t="s">
        <v>39</v>
      </c>
      <c r="G26" s="1" t="n">
        <f aca="false">ABS(B26-B27)</f>
        <v>60</v>
      </c>
      <c r="H26" s="21" t="n">
        <f aca="false">E26-E27</f>
        <v>-0.107692562585947</v>
      </c>
      <c r="J26" s="21" t="n">
        <f aca="false">3.51981382044232-E26</f>
        <v>0.694955063380173</v>
      </c>
      <c r="K26" s="21" t="n">
        <f aca="false">E26-5.10204081632653</f>
        <v>-2.27718205926438</v>
      </c>
      <c r="N26" s="21" t="n">
        <f aca="false">E26-2.39234449760766</f>
        <v>0.432514259454487</v>
      </c>
      <c r="P26" s="21" t="n">
        <f aca="false">N26/2.70969631871887</f>
        <v>0.159617244363006</v>
      </c>
      <c r="Q26" s="21" t="n">
        <f aca="false">LOG(1+E26)</f>
        <v>0.582615402323338</v>
      </c>
      <c r="R26" s="21" t="n">
        <f aca="false">Q26-0.530499949072012</f>
        <v>0.0521154532513256</v>
      </c>
      <c r="S26" s="21"/>
      <c r="T26" s="21" t="n">
        <f aca="false">R26/0.254975159223904</f>
        <v>0.204394237501234</v>
      </c>
      <c r="U26" s="21" t="n">
        <f aca="false">LOG(1+C26)</f>
        <v>2.55022835305509</v>
      </c>
      <c r="V26" s="21" t="n">
        <f aca="false">U26-2.29446622616159</f>
        <v>0.255762126893504</v>
      </c>
      <c r="X26" s="21" t="n">
        <f aca="false">V26/0.327747796804705</f>
        <v>0.780362612310419</v>
      </c>
      <c r="AA26" s="1" t="n">
        <f aca="false">C26-$Z$2</f>
        <v>59.6938775510204</v>
      </c>
      <c r="AB26" s="1" t="n">
        <f aca="false">AA26/$Y$2</f>
        <v>1.03796340303363</v>
      </c>
      <c r="AE26" s="1" t="n">
        <f aca="false">E26-$AD$2</f>
        <v>-0.694955063380166</v>
      </c>
      <c r="AF26" s="1" t="n">
        <f aca="false">AE26/$AC$2</f>
        <v>-1.07080773073003</v>
      </c>
    </row>
    <row r="27" customFormat="false" ht="13.8" hidden="false" customHeight="false" outlineLevel="0" collapsed="false">
      <c r="A27" s="1" t="n">
        <v>17</v>
      </c>
      <c r="B27" s="1" t="n">
        <v>1020</v>
      </c>
      <c r="C27" s="1" t="n">
        <v>341</v>
      </c>
      <c r="D27" s="21" t="n">
        <f aca="false">C27-C28</f>
        <v>1</v>
      </c>
      <c r="E27" s="21" t="n">
        <f aca="false">1000/C27</f>
        <v>2.93255131964809</v>
      </c>
      <c r="F27" s="22" t="s">
        <v>38</v>
      </c>
      <c r="G27" s="1" t="n">
        <f aca="false">ABS(B27-B28)</f>
        <v>60</v>
      </c>
      <c r="H27" s="21" t="n">
        <f aca="false">E27-E28</f>
        <v>-0.0086251509401416</v>
      </c>
      <c r="J27" s="21" t="n">
        <f aca="false">3.51981382044232-E27</f>
        <v>0.587262500794226</v>
      </c>
      <c r="K27" s="21" t="n">
        <f aca="false">E27-5.10204081632653</f>
        <v>-2.16948949667844</v>
      </c>
      <c r="N27" s="21" t="n">
        <f aca="false">E27-2.39234449760766</f>
        <v>0.540206822040434</v>
      </c>
      <c r="P27" s="21" t="n">
        <f aca="false">N27/2.70969631871887</f>
        <v>0.199360650973553</v>
      </c>
      <c r="Q27" s="21" t="n">
        <f aca="false">LOG(1+E27)</f>
        <v>0.594674398859101</v>
      </c>
      <c r="R27" s="21" t="n">
        <f aca="false">Q27-0.530499949072012</f>
        <v>0.0641744497870892</v>
      </c>
      <c r="S27" s="21"/>
      <c r="T27" s="21" t="n">
        <f aca="false">R27/0.254975159223904</f>
        <v>0.251689027207294</v>
      </c>
      <c r="U27" s="21" t="n">
        <f aca="false">LOG(1+C27)</f>
        <v>2.53402610605613</v>
      </c>
      <c r="V27" s="21" t="n">
        <f aca="false">U27-2.29446622616159</f>
        <v>0.239559879894545</v>
      </c>
      <c r="X27" s="21" t="n">
        <f aca="false">V27/0.327747796804705</f>
        <v>0.730927506546417</v>
      </c>
      <c r="AA27" s="1" t="n">
        <f aca="false">C27-$Z$2</f>
        <v>46.6938775510204</v>
      </c>
      <c r="AB27" s="1" t="n">
        <f aca="false">AA27/$Y$2</f>
        <v>0.811918039706308</v>
      </c>
      <c r="AE27" s="1" t="n">
        <f aca="false">E27-$AD$2</f>
        <v>-0.587262500794226</v>
      </c>
      <c r="AF27" s="1" t="n">
        <f aca="false">AE27/$AC$2</f>
        <v>-0.904871780859743</v>
      </c>
    </row>
    <row r="28" customFormat="false" ht="13.8" hidden="false" customHeight="false" outlineLevel="0" collapsed="false">
      <c r="A28" s="1" t="n">
        <v>18</v>
      </c>
      <c r="B28" s="1" t="n">
        <v>1080</v>
      </c>
      <c r="C28" s="1" t="n">
        <v>340</v>
      </c>
      <c r="D28" s="21" t="n">
        <f aca="false">C28-C29</f>
        <v>-59</v>
      </c>
      <c r="E28" s="21" t="n">
        <f aca="false">1000/C28</f>
        <v>2.94117647058824</v>
      </c>
      <c r="F28" s="22" t="s">
        <v>38</v>
      </c>
      <c r="G28" s="1" t="n">
        <f aca="false">ABS(B28-B29)</f>
        <v>40</v>
      </c>
      <c r="H28" s="21" t="n">
        <f aca="false">E28-E29</f>
        <v>0.434910806427835</v>
      </c>
      <c r="I28" s="21"/>
      <c r="J28" s="21" t="n">
        <f aca="false">3.51981382044232-E28</f>
        <v>0.578637349854084</v>
      </c>
      <c r="K28" s="21" t="n">
        <f aca="false">E28-5.10204081632653</f>
        <v>-2.16086434573829</v>
      </c>
      <c r="N28" s="21" t="n">
        <f aca="false">E28-2.39234449760766</f>
        <v>0.548831972980576</v>
      </c>
      <c r="P28" s="21" t="n">
        <f aca="false">N28/2.70969631871887</f>
        <v>0.202543720190778</v>
      </c>
      <c r="Q28" s="21" t="n">
        <f aca="false">LOG(1+E28)</f>
        <v>0.595625881322552</v>
      </c>
      <c r="R28" s="21" t="n">
        <f aca="false">Q28-0.530499949072012</f>
        <v>0.0651259322505404</v>
      </c>
      <c r="S28" s="21"/>
      <c r="T28" s="21" t="n">
        <f aca="false">R28/0.254975159223904</f>
        <v>0.255420694505188</v>
      </c>
      <c r="U28" s="21" t="n">
        <f aca="false">LOG(1+C28)</f>
        <v>2.5327543789925</v>
      </c>
      <c r="V28" s="21" t="n">
        <f aca="false">U28-2.29446622616159</f>
        <v>0.238288152830908</v>
      </c>
      <c r="X28" s="21" t="n">
        <f aca="false">V28/0.327747796804705</f>
        <v>0.727047306355797</v>
      </c>
      <c r="AA28" s="1" t="n">
        <f aca="false">C28-$Z$2</f>
        <v>45.6938775510204</v>
      </c>
      <c r="AB28" s="1" t="n">
        <f aca="false">AA28/$Y$2</f>
        <v>0.794529934834975</v>
      </c>
      <c r="AE28" s="1" t="n">
        <f aca="false">E28-$AD$2</f>
        <v>-0.578637349854076</v>
      </c>
      <c r="AF28" s="1" t="n">
        <f aca="false">AE28/$AC$2</f>
        <v>-0.891581888042064</v>
      </c>
    </row>
    <row r="29" customFormat="false" ht="13.8" hidden="false" customHeight="false" outlineLevel="0" collapsed="false">
      <c r="A29" s="1" t="n">
        <v>18.45</v>
      </c>
      <c r="B29" s="1" t="n">
        <v>1120</v>
      </c>
      <c r="C29" s="1" t="n">
        <v>399</v>
      </c>
      <c r="D29" s="21" t="n">
        <f aca="false">C29-C30</f>
        <v>60</v>
      </c>
      <c r="E29" s="21" t="n">
        <f aca="false">1000/C29</f>
        <v>2.5062656641604</v>
      </c>
      <c r="F29" s="22" t="s">
        <v>41</v>
      </c>
      <c r="G29" s="24" t="n">
        <f aca="false">ABS(B29-B30)</f>
        <v>20</v>
      </c>
      <c r="H29" s="21" t="n">
        <f aca="false">E29-E30</f>
        <v>-0.44358684321423</v>
      </c>
      <c r="I29" s="21"/>
      <c r="J29" s="21" t="n">
        <f aca="false">3.51981382044232-E29</f>
        <v>1.01354815628192</v>
      </c>
      <c r="K29" s="21" t="n">
        <f aca="false">E29-5.10204081632653</f>
        <v>-2.59577515216613</v>
      </c>
      <c r="N29" s="21" t="n">
        <f aca="false">E29-2.39234449760766</f>
        <v>0.113921166552741</v>
      </c>
      <c r="P29" s="21" t="n">
        <f aca="false">N29/2.70969631871887</f>
        <v>0.0420420420420404</v>
      </c>
      <c r="Q29" s="21" t="n">
        <f aca="false">LOG(1+E29)</f>
        <v>0.544844818805079</v>
      </c>
      <c r="R29" s="21" t="n">
        <f aca="false">Q29-0.530499949072012</f>
        <v>0.0143448697330673</v>
      </c>
      <c r="S29" s="21"/>
      <c r="T29" s="21" t="n">
        <f aca="false">R29/0.254975159223904</f>
        <v>0.0562598716546754</v>
      </c>
      <c r="U29" s="21" t="n">
        <f aca="false">LOG(1+C29)</f>
        <v>2.60205999132796</v>
      </c>
      <c r="V29" s="21" t="n">
        <f aca="false">U29-2.29446622616159</f>
        <v>0.307593765166372</v>
      </c>
      <c r="X29" s="21" t="n">
        <f aca="false">V29/0.327747796804705</f>
        <v>0.938507499257602</v>
      </c>
      <c r="AA29" s="1" t="n">
        <f aca="false">C29-$Z$2</f>
        <v>104.69387755102</v>
      </c>
      <c r="AB29" s="1" t="n">
        <f aca="false">AA29/$Y$2</f>
        <v>1.8204281222436</v>
      </c>
      <c r="AE29" s="1" t="n">
        <f aca="false">E29-$AD$2</f>
        <v>-1.01354815628192</v>
      </c>
      <c r="AF29" s="1" t="n">
        <f aca="false">AE29/$AC$2</f>
        <v>-1.56170558127171</v>
      </c>
    </row>
    <row r="30" customFormat="false" ht="13.8" hidden="false" customHeight="false" outlineLevel="0" collapsed="false">
      <c r="A30" s="1" t="n">
        <v>19</v>
      </c>
      <c r="B30" s="1" t="n">
        <v>1140</v>
      </c>
      <c r="C30" s="1" t="n">
        <v>339</v>
      </c>
      <c r="D30" s="21" t="n">
        <f aca="false">C30-C31</f>
        <v>18</v>
      </c>
      <c r="E30" s="21" t="n">
        <f aca="false">1000/C30</f>
        <v>2.94985250737463</v>
      </c>
      <c r="F30" s="22" t="s">
        <v>38</v>
      </c>
      <c r="G30" s="1" t="n">
        <f aca="false">ABS(B30-B31)</f>
        <v>60</v>
      </c>
      <c r="H30" s="21" t="n">
        <f aca="false">E30-E31</f>
        <v>-0.165412290133157</v>
      </c>
      <c r="I30" s="21"/>
      <c r="J30" s="21" t="n">
        <f aca="false">3.51981382044232-E30</f>
        <v>0.569961313067689</v>
      </c>
      <c r="K30" s="21" t="n">
        <f aca="false">E30-5.10204081632653</f>
        <v>-2.1521883089519</v>
      </c>
      <c r="N30" s="21" t="n">
        <f aca="false">E30-2.39234449760766</f>
        <v>0.557508009766971</v>
      </c>
      <c r="P30" s="21" t="n">
        <f aca="false">N30/2.70969631871887</f>
        <v>0.205745568577426</v>
      </c>
      <c r="Q30" s="21" t="n">
        <f aca="false">LOG(1+E30)</f>
        <v>0.596580878808927</v>
      </c>
      <c r="R30" s="21" t="n">
        <f aca="false">Q30-0.530499949072012</f>
        <v>0.0660809297369147</v>
      </c>
      <c r="S30" s="21"/>
      <c r="T30" s="21" t="n">
        <f aca="false">R30/0.254975159223904</f>
        <v>0.259166147549638</v>
      </c>
      <c r="U30" s="21" t="n">
        <f aca="false">LOG(1+C30)</f>
        <v>2.53147891704225</v>
      </c>
      <c r="V30" s="21" t="n">
        <f aca="false">U30-2.29446622616159</f>
        <v>0.237012690880665</v>
      </c>
      <c r="X30" s="21" t="n">
        <f aca="false">V30/0.327747796804705</f>
        <v>0.723155710553544</v>
      </c>
      <c r="AA30" s="1" t="n">
        <f aca="false">C30-$Z$2</f>
        <v>44.6938775510204</v>
      </c>
      <c r="AB30" s="1" t="n">
        <f aca="false">AA30/$Y$2</f>
        <v>0.777141829963642</v>
      </c>
      <c r="AE30" s="1" t="n">
        <f aca="false">E30-$AD$2</f>
        <v>-0.569961313067685</v>
      </c>
      <c r="AF30" s="1" t="n">
        <f aca="false">AE30/$AC$2</f>
        <v>-0.878213588777104</v>
      </c>
    </row>
    <row r="31" customFormat="false" ht="13.8" hidden="false" customHeight="false" outlineLevel="0" collapsed="false">
      <c r="A31" s="35" t="n">
        <v>20</v>
      </c>
      <c r="B31" s="35" t="n">
        <v>1200</v>
      </c>
      <c r="C31" s="35" t="n">
        <v>321</v>
      </c>
      <c r="D31" s="27" t="n">
        <f aca="false">C31-C32</f>
        <v>-77</v>
      </c>
      <c r="E31" s="21" t="n">
        <f aca="false">1000/C31</f>
        <v>3.11526479750779</v>
      </c>
      <c r="F31" s="36" t="s">
        <v>37</v>
      </c>
      <c r="G31" s="35" t="n">
        <f aca="false">ABS(B31-B32)</f>
        <v>60</v>
      </c>
      <c r="H31" s="21" t="n">
        <f aca="false">E31-E32</f>
        <v>0.602701983437436</v>
      </c>
      <c r="I31" s="21"/>
      <c r="J31" s="21" t="n">
        <f aca="false">3.51981382044232-E31</f>
        <v>0.404549022934532</v>
      </c>
      <c r="K31" s="21" t="n">
        <f aca="false">E31-5.10204081632653</f>
        <v>-1.98677601881874</v>
      </c>
      <c r="N31" s="21" t="n">
        <f aca="false">E31-2.39234449760766</f>
        <v>0.722920299900128</v>
      </c>
      <c r="P31" s="21" t="n">
        <f aca="false">N31/2.70969631871887</f>
        <v>0.266790154640621</v>
      </c>
      <c r="Q31" s="21" t="n">
        <f aca="false">LOG(1+E31)</f>
        <v>0.614397785209655</v>
      </c>
      <c r="R31" s="21" t="n">
        <f aca="false">Q31-0.530499949072012</f>
        <v>0.0838978361376429</v>
      </c>
      <c r="S31" s="21"/>
      <c r="T31" s="21" t="n">
        <f aca="false">R31/0.254975159223904</f>
        <v>0.329043175786269</v>
      </c>
      <c r="U31" s="21" t="n">
        <f aca="false">LOG(1+C31)</f>
        <v>2.50785587169583</v>
      </c>
      <c r="V31" s="21" t="n">
        <f aca="false">U31-2.29446622616159</f>
        <v>0.213389645534241</v>
      </c>
      <c r="X31" s="21" t="n">
        <f aca="false">V31/0.327747796804705</f>
        <v>0.651078810032073</v>
      </c>
      <c r="AA31" s="1" t="n">
        <f aca="false">C31-$Z$2</f>
        <v>26.6938775510204</v>
      </c>
      <c r="AB31" s="1" t="n">
        <f aca="false">AA31/$Y$2</f>
        <v>0.464155942279655</v>
      </c>
      <c r="AE31" s="1" t="n">
        <f aca="false">E31-$AD$2</f>
        <v>-0.404549022934526</v>
      </c>
      <c r="AF31" s="1" t="n">
        <f aca="false">AE31/$AC$2</f>
        <v>-0.62334134110855</v>
      </c>
    </row>
    <row r="32" customFormat="false" ht="13.8" hidden="false" customHeight="false" outlineLevel="0" collapsed="false">
      <c r="A32" s="1" t="n">
        <v>21</v>
      </c>
      <c r="B32" s="1" t="n">
        <v>1260</v>
      </c>
      <c r="C32" s="1" t="n">
        <v>398</v>
      </c>
      <c r="D32" s="21" t="n">
        <f aca="false">C32-C33</f>
        <v>-20</v>
      </c>
      <c r="E32" s="21" t="n">
        <f aca="false">1000/C32</f>
        <v>2.51256281407035</v>
      </c>
      <c r="F32" s="22" t="s">
        <v>41</v>
      </c>
      <c r="G32" s="1" t="n">
        <f aca="false">ABS(B32-B33)</f>
        <v>100</v>
      </c>
      <c r="H32" s="21" t="n">
        <f aca="false">E32-E33</f>
        <v>0.120218316462696</v>
      </c>
      <c r="I32" s="21"/>
      <c r="J32" s="21" t="n">
        <f aca="false">3.51981382044232-E32</f>
        <v>1.00725100637197</v>
      </c>
      <c r="K32" s="21" t="n">
        <f aca="false">E32-5.10204081632653</f>
        <v>-2.58947800225618</v>
      </c>
      <c r="N32" s="21" t="n">
        <f aca="false">E32-2.39234449760766</f>
        <v>0.120218316462692</v>
      </c>
      <c r="P32" s="21" t="n">
        <f aca="false">N32/2.70969631871887</f>
        <v>0.0443659740142137</v>
      </c>
      <c r="Q32" s="21" t="n">
        <f aca="false">LOG(1+E32)</f>
        <v>0.545624099335975</v>
      </c>
      <c r="R32" s="21" t="n">
        <f aca="false">Q32-0.530499949072012</f>
        <v>0.0151241502639627</v>
      </c>
      <c r="S32" s="21"/>
      <c r="T32" s="21" t="n">
        <f aca="false">R32/0.254975159223904</f>
        <v>0.0593161714654784</v>
      </c>
      <c r="U32" s="21" t="n">
        <f aca="false">LOG(1+C32)</f>
        <v>2.60097289568675</v>
      </c>
      <c r="V32" s="21" t="n">
        <f aca="false">U32-2.29446622616159</f>
        <v>0.306506669525158</v>
      </c>
      <c r="X32" s="21" t="n">
        <f aca="false">V32/0.327747796804705</f>
        <v>0.935190632899345</v>
      </c>
      <c r="AA32" s="1" t="n">
        <f aca="false">C32-$Z$2</f>
        <v>103.69387755102</v>
      </c>
      <c r="AB32" s="1" t="n">
        <f aca="false">AA32/$Y$2</f>
        <v>1.80304001737227</v>
      </c>
      <c r="AE32" s="1" t="n">
        <f aca="false">E32-$AD$2</f>
        <v>-1.00725100637197</v>
      </c>
      <c r="AF32" s="1" t="n">
        <f aca="false">AE32/$AC$2</f>
        <v>-1.55200274268479</v>
      </c>
    </row>
    <row r="33" s="17" customFormat="true" ht="13.8" hidden="false" customHeight="false" outlineLevel="0" collapsed="false">
      <c r="A33" s="17" t="n">
        <v>22.48</v>
      </c>
      <c r="B33" s="17" t="n">
        <v>1360</v>
      </c>
      <c r="C33" s="17" t="n">
        <v>418</v>
      </c>
      <c r="D33" s="11" t="n">
        <f aca="false">C33-C34</f>
        <v>21</v>
      </c>
      <c r="E33" s="15" t="n">
        <f aca="false">1000/C33</f>
        <v>2.39234449760766</v>
      </c>
      <c r="F33" s="22" t="s">
        <v>42</v>
      </c>
      <c r="G33" s="17" t="n">
        <f aca="false">ABS(B33-B34)</f>
        <v>20</v>
      </c>
      <c r="H33" s="11" t="n">
        <f aca="false">E33-E34</f>
        <v>-0.126547190049775</v>
      </c>
      <c r="I33" s="11"/>
      <c r="J33" s="12" t="n">
        <f aca="false">3.51981382044232-E33</f>
        <v>1.12746932283466</v>
      </c>
      <c r="K33" s="15" t="n">
        <f aca="false">E33-5.10204081632653</f>
        <v>-2.70969631871887</v>
      </c>
      <c r="N33" s="15" t="n">
        <f aca="false">E33-2.39234449760766</f>
        <v>0</v>
      </c>
      <c r="P33" s="15" t="n">
        <f aca="false">N33/2.70969631871887</f>
        <v>0</v>
      </c>
      <c r="Q33" s="15" t="n">
        <f aca="false">LOG(1+E33)</f>
        <v>0.530499949072012</v>
      </c>
      <c r="R33" s="15" t="n">
        <f aca="false">Q33-0.530499949072012</f>
        <v>0</v>
      </c>
      <c r="T33" s="15" t="n">
        <f aca="false">R33/0.254975159223904</f>
        <v>0</v>
      </c>
      <c r="U33" s="12" t="n">
        <f aca="false">LOG(1+C33)</f>
        <v>2.6222140229663</v>
      </c>
      <c r="V33" s="12" t="n">
        <f aca="false">U33-2.29446622616159</f>
        <v>0.327747796804705</v>
      </c>
      <c r="W33" s="11"/>
      <c r="X33" s="12" t="n">
        <f aca="false">V33/0.327747796804705</f>
        <v>1</v>
      </c>
      <c r="AA33" s="17" t="n">
        <f aca="false">C33-$Z$2</f>
        <v>123.69387755102</v>
      </c>
      <c r="AB33" s="19" t="n">
        <f aca="false">AA33/$Y$2</f>
        <v>2.15080211479892</v>
      </c>
      <c r="AE33" s="17" t="n">
        <f aca="false">E33-$AD$2</f>
        <v>-1.12746932283466</v>
      </c>
      <c r="AF33" s="18" t="n">
        <f aca="false">AE33/$AC$2</f>
        <v>-1.73723875207146</v>
      </c>
      <c r="ALZ33" s="20"/>
      <c r="AMA33" s="20"/>
      <c r="AMB33" s="20"/>
      <c r="AMC33" s="20"/>
      <c r="AMD33" s="20"/>
      <c r="AME33" s="20"/>
      <c r="AMF33" s="20"/>
      <c r="AMG33" s="20"/>
      <c r="AMH33" s="20"/>
      <c r="AMI33" s="20"/>
      <c r="AMJ33" s="20"/>
    </row>
    <row r="34" customFormat="false" ht="13.8" hidden="false" customHeight="false" outlineLevel="0" collapsed="false">
      <c r="A34" s="1" t="n">
        <v>23</v>
      </c>
      <c r="B34" s="1" t="n">
        <v>1380</v>
      </c>
      <c r="C34" s="1" t="n">
        <v>397</v>
      </c>
      <c r="D34" s="21" t="n">
        <f aca="false">C34-C35</f>
        <v>-16</v>
      </c>
      <c r="E34" s="21" t="n">
        <f aca="false">1000/C34</f>
        <v>2.51889168765743</v>
      </c>
      <c r="F34" s="22" t="s">
        <v>41</v>
      </c>
      <c r="G34" s="1" t="n">
        <f aca="false">ABS(B34-B35)</f>
        <v>60</v>
      </c>
      <c r="H34" s="21" t="n">
        <f aca="false">E34-E35</f>
        <v>0.0975841816041618</v>
      </c>
      <c r="I34" s="21"/>
      <c r="J34" s="21" t="n">
        <f aca="false">3.51981382044232-E34</f>
        <v>1.00092213278489</v>
      </c>
      <c r="K34" s="21" t="n">
        <f aca="false">E34-5.10204081632653</f>
        <v>-2.5831491286691</v>
      </c>
      <c r="N34" s="21" t="n">
        <f aca="false">E34-2.39234449760766</f>
        <v>0.126547190049771</v>
      </c>
      <c r="P34" s="21" t="n">
        <f aca="false">N34/2.70969631871887</f>
        <v>0.0467016134522415</v>
      </c>
      <c r="Q34" s="21" t="n">
        <f aca="false">LOG(1+E34)</f>
        <v>0.546405899351067</v>
      </c>
      <c r="R34" s="21" t="n">
        <f aca="false">Q34-0.530499949072012</f>
        <v>0.0159059502790547</v>
      </c>
      <c r="S34" s="21"/>
      <c r="T34" s="21" t="n">
        <f aca="false">R34/0.254975159223904</f>
        <v>0.062382352569048</v>
      </c>
      <c r="U34" s="21" t="n">
        <f aca="false">LOG(1+C34)</f>
        <v>2.59988307207369</v>
      </c>
      <c r="V34" s="21" t="n">
        <f aca="false">U34-2.29446622616159</f>
        <v>0.305416845912098</v>
      </c>
      <c r="X34" s="21" t="n">
        <f aca="false">V34/0.327747796804705</f>
        <v>0.931865443153799</v>
      </c>
      <c r="AA34" s="1" t="n">
        <f aca="false">C34-$Z$2</f>
        <v>102.69387755102</v>
      </c>
      <c r="AB34" s="1" t="n">
        <f aca="false">AA34/$Y$2</f>
        <v>1.78565191250094</v>
      </c>
      <c r="AE34" s="1" t="n">
        <f aca="false">E34-$AD$2</f>
        <v>-1.00092213278489</v>
      </c>
      <c r="AF34" s="1" t="n">
        <f aca="false">AE34/$AC$2</f>
        <v>-1.54225102329894</v>
      </c>
    </row>
    <row r="35" customFormat="false" ht="13.8" hidden="false" customHeight="false" outlineLevel="0" collapsed="false">
      <c r="A35" s="1" t="n">
        <v>24</v>
      </c>
      <c r="B35" s="1" t="n">
        <v>1440</v>
      </c>
      <c r="C35" s="1" t="n">
        <v>413</v>
      </c>
      <c r="D35" s="37" t="n">
        <f aca="false">C35-C36</f>
        <v>173</v>
      </c>
      <c r="E35" s="21" t="n">
        <f aca="false">1000/C35</f>
        <v>2.42130750605327</v>
      </c>
      <c r="F35" s="29" t="s">
        <v>42</v>
      </c>
      <c r="G35" s="24" t="n">
        <f aca="false">ABS(B35-B36)</f>
        <v>40</v>
      </c>
      <c r="H35" s="27" t="n">
        <f aca="false">E35-E36</f>
        <v>-1.7453591606134</v>
      </c>
      <c r="I35" s="21"/>
      <c r="J35" s="21" t="n">
        <f aca="false">3.51981382044232-E35</f>
        <v>1.09850631438905</v>
      </c>
      <c r="K35" s="21" t="n">
        <f aca="false">E35-5.10204081632653</f>
        <v>-2.68073331027326</v>
      </c>
      <c r="N35" s="21" t="n">
        <f aca="false">E35-2.39234449760766</f>
        <v>0.0289630084456087</v>
      </c>
      <c r="P35" s="21" t="n">
        <f aca="false">N35/2.70969631871887</f>
        <v>0.0106886547564497</v>
      </c>
      <c r="Q35" s="21" t="n">
        <f aca="false">LOG(1+E35)</f>
        <v>0.534192110192158</v>
      </c>
      <c r="R35" s="21" t="n">
        <f aca="false">Q35-0.530499949072012</f>
        <v>0.00369216112014559</v>
      </c>
      <c r="S35" s="21"/>
      <c r="T35" s="21" t="n">
        <f aca="false">R35/0.254975159223904</f>
        <v>0.0144804738288382</v>
      </c>
      <c r="U35" s="21" t="n">
        <f aca="false">LOG(1+C35)</f>
        <v>2.6170003411209</v>
      </c>
      <c r="V35" s="21" t="n">
        <f aca="false">U35-2.29446622616159</f>
        <v>0.322534114959309</v>
      </c>
      <c r="X35" s="21" t="n">
        <f aca="false">V35/0.327747796804705</f>
        <v>0.984092396970397</v>
      </c>
      <c r="AA35" s="1" t="n">
        <f aca="false">C35-$Z$2</f>
        <v>118.69387755102</v>
      </c>
      <c r="AB35" s="1" t="n">
        <f aca="false">AA35/$Y$2</f>
        <v>2.06386159044226</v>
      </c>
      <c r="AE35" s="1" t="n">
        <f aca="false">E35-$AD$2</f>
        <v>-1.09850631438905</v>
      </c>
      <c r="AF35" s="1" t="n">
        <f aca="false">AE35/$AC$2</f>
        <v>-1.69261167474949</v>
      </c>
    </row>
    <row r="36" customFormat="false" ht="13.8" hidden="false" customHeight="false" outlineLevel="0" collapsed="false">
      <c r="A36" s="1" t="n">
        <v>24.4</v>
      </c>
      <c r="B36" s="1" t="n">
        <v>1480</v>
      </c>
      <c r="C36" s="1" t="n">
        <v>240</v>
      </c>
      <c r="D36" s="21" t="n">
        <f aca="false">C36-C37</f>
        <v>10</v>
      </c>
      <c r="E36" s="21" t="n">
        <f aca="false">1000/C36</f>
        <v>4.16666666666667</v>
      </c>
      <c r="F36" s="29" t="s">
        <v>35</v>
      </c>
      <c r="G36" s="1" t="n">
        <f aca="false">ABS(B36-B37)</f>
        <v>20</v>
      </c>
      <c r="H36" s="21" t="n">
        <f aca="false">E36-E37</f>
        <v>-0.181159420289855</v>
      </c>
      <c r="I36" s="21"/>
      <c r="J36" s="21" t="n">
        <f aca="false">3.51981382044232-E36</f>
        <v>-0.646852846224347</v>
      </c>
      <c r="K36" s="21" t="n">
        <f aca="false">E36-5.10204081632653</f>
        <v>-0.935374149659863</v>
      </c>
      <c r="N36" s="21" t="n">
        <f aca="false">E36-2.39234449760766</f>
        <v>1.77432216905901</v>
      </c>
      <c r="P36" s="21" t="n">
        <f aca="false">N36/2.70969631871887</f>
        <v>0.654804804804805</v>
      </c>
      <c r="Q36" s="21" t="n">
        <f aca="false">LOG(1+E36)</f>
        <v>0.713210443450629</v>
      </c>
      <c r="R36" s="21" t="n">
        <f aca="false">Q36-0.530499949072012</f>
        <v>0.182710494378617</v>
      </c>
      <c r="S36" s="21"/>
      <c r="T36" s="21" t="n">
        <f aca="false">R36/0.254975159223904</f>
        <v>0.716581548315346</v>
      </c>
      <c r="U36" s="21" t="n">
        <f aca="false">LOG(1+C36)</f>
        <v>2.38201704257487</v>
      </c>
      <c r="V36" s="21" t="n">
        <f aca="false">U36-2.29446622616159</f>
        <v>0.0875508164132781</v>
      </c>
      <c r="X36" s="21" t="n">
        <f aca="false">V36/0.327747796804705</f>
        <v>0.267128619221343</v>
      </c>
      <c r="AA36" s="1" t="n">
        <f aca="false">C36-$Z$2</f>
        <v>-54.3061224489796</v>
      </c>
      <c r="AB36" s="1" t="n">
        <f aca="false">AA36/$Y$2</f>
        <v>-0.944280552298288</v>
      </c>
      <c r="AE36" s="1" t="n">
        <f aca="false">E36-$AD$2</f>
        <v>0.646852846224354</v>
      </c>
      <c r="AF36" s="1" t="n">
        <f aca="false">AE36/$AC$2</f>
        <v>0.996690383134676</v>
      </c>
    </row>
    <row r="37" customFormat="false" ht="13.8" hidden="false" customHeight="false" outlineLevel="0" collapsed="false">
      <c r="A37" s="35" t="n">
        <v>25</v>
      </c>
      <c r="B37" s="35" t="n">
        <v>1500</v>
      </c>
      <c r="C37" s="35" t="n">
        <v>230</v>
      </c>
      <c r="D37" s="21" t="n">
        <f aca="false">C37-C38</f>
        <v>-1</v>
      </c>
      <c r="E37" s="21" t="n">
        <f aca="false">1000/C37</f>
        <v>4.34782608695652</v>
      </c>
      <c r="F37" s="36" t="s">
        <v>33</v>
      </c>
      <c r="G37" s="35" t="n">
        <f aca="false">ABS(B37-B38)</f>
        <v>15</v>
      </c>
      <c r="H37" s="21" t="n">
        <f aca="false">E37-E38</f>
        <v>0.0188217579521925</v>
      </c>
      <c r="I37" s="21"/>
      <c r="J37" s="21" t="n">
        <f aca="false">3.51981382044232-E37</f>
        <v>-0.828012266514202</v>
      </c>
      <c r="K37" s="21" t="n">
        <f aca="false">E37-5.10204081632653</f>
        <v>-0.754214729370008</v>
      </c>
      <c r="N37" s="21" t="n">
        <f aca="false">E37-2.39234449760766</f>
        <v>1.95548158934886</v>
      </c>
      <c r="P37" s="21" t="n">
        <f aca="false">N37/2.70969631871887</f>
        <v>0.721660791226008</v>
      </c>
      <c r="Q37" s="21" t="n">
        <f aca="false">LOG(1+E37)</f>
        <v>0.728177275421805</v>
      </c>
      <c r="R37" s="21" t="n">
        <f aca="false">Q37-0.530499949072012</f>
        <v>0.197677326349793</v>
      </c>
      <c r="S37" s="21"/>
      <c r="T37" s="21" t="n">
        <f aca="false">R37/0.254975159223904</f>
        <v>0.775280725194898</v>
      </c>
      <c r="U37" s="21" t="n">
        <f aca="false">LOG(1+C37)</f>
        <v>2.36361197989214</v>
      </c>
      <c r="V37" s="21" t="n">
        <f aca="false">U37-2.29446622616159</f>
        <v>0.0691457537305542</v>
      </c>
      <c r="X37" s="21" t="n">
        <f aca="false">V37/0.327747796804705</f>
        <v>0.210972444070329</v>
      </c>
      <c r="AA37" s="1" t="n">
        <f aca="false">C37-$Z$2</f>
        <v>-64.3061224489796</v>
      </c>
      <c r="AB37" s="1" t="n">
        <f aca="false">AA37/$Y$2</f>
        <v>-1.11816160101161</v>
      </c>
      <c r="AE37" s="1" t="n">
        <f aca="false">E37-$AD$2</f>
        <v>0.828012266514204</v>
      </c>
      <c r="AF37" s="1" t="n">
        <f aca="false">AE37/$AC$2</f>
        <v>1.27582628409123</v>
      </c>
    </row>
    <row r="38" customFormat="false" ht="13.8" hidden="false" customHeight="false" outlineLevel="0" collapsed="false">
      <c r="A38" s="1" t="n">
        <v>25.15</v>
      </c>
      <c r="B38" s="1" t="n">
        <v>1515</v>
      </c>
      <c r="C38" s="1" t="n">
        <v>231</v>
      </c>
      <c r="D38" s="21" t="n">
        <f aca="false">C38-C39</f>
        <v>1</v>
      </c>
      <c r="E38" s="21" t="n">
        <f aca="false">1000/C38</f>
        <v>4.32900432900433</v>
      </c>
      <c r="F38" s="22" t="s">
        <v>32</v>
      </c>
      <c r="G38" s="1" t="n">
        <f aca="false">ABS(B38-B39)</f>
        <v>45</v>
      </c>
      <c r="H38" s="21" t="n">
        <f aca="false">E38-E39</f>
        <v>-0.0188217579521925</v>
      </c>
      <c r="I38" s="21"/>
      <c r="J38" s="21" t="n">
        <f aca="false">3.51981382044232-E38</f>
        <v>-0.809190508562009</v>
      </c>
      <c r="K38" s="21" t="n">
        <f aca="false">E38-5.10204081632653</f>
        <v>-0.773036487322201</v>
      </c>
      <c r="N38" s="21" t="n">
        <f aca="false">E38-2.39234449760766</f>
        <v>1.93665983139667</v>
      </c>
      <c r="P38" s="21" t="n">
        <f aca="false">N38/2.70969631871887</f>
        <v>0.714714714714714</v>
      </c>
      <c r="Q38" s="21" t="n">
        <f aca="false">LOG(1+E38)</f>
        <v>0.726646073039172</v>
      </c>
      <c r="R38" s="21" t="n">
        <f aca="false">Q38-0.530499949072012</f>
        <v>0.19614612396716</v>
      </c>
      <c r="S38" s="21"/>
      <c r="T38" s="21" t="n">
        <f aca="false">R38/0.254975159223904</f>
        <v>0.769275424963716</v>
      </c>
      <c r="U38" s="21" t="n">
        <f aca="false">LOG(1+C38)</f>
        <v>2.3654879848909</v>
      </c>
      <c r="V38" s="21" t="n">
        <f aca="false">U38-2.29446622616159</f>
        <v>0.0710217587293096</v>
      </c>
      <c r="X38" s="21" t="n">
        <f aca="false">V38/0.327747796804705</f>
        <v>0.216696372704007</v>
      </c>
      <c r="AA38" s="1" t="n">
        <f aca="false">C38-$Z$2</f>
        <v>-63.3061224489796</v>
      </c>
      <c r="AB38" s="1" t="n">
        <f aca="false">AA38/$Y$2</f>
        <v>-1.10077349614028</v>
      </c>
      <c r="AE38" s="1" t="n">
        <f aca="false">E38-$AD$2</f>
        <v>0.809190508562014</v>
      </c>
      <c r="AF38" s="1" t="n">
        <f aca="false">AE38/$AC$2</f>
        <v>1.24682515152432</v>
      </c>
    </row>
    <row r="39" customFormat="false" ht="13.8" hidden="false" customHeight="false" outlineLevel="0" collapsed="false">
      <c r="A39" s="1" t="n">
        <v>26</v>
      </c>
      <c r="B39" s="1" t="n">
        <v>1560</v>
      </c>
      <c r="C39" s="1" t="n">
        <v>230</v>
      </c>
      <c r="D39" s="21" t="n">
        <f aca="false">C39-C40</f>
        <v>-20</v>
      </c>
      <c r="E39" s="21" t="n">
        <f aca="false">1000/C39</f>
        <v>4.34782608695652</v>
      </c>
      <c r="F39" s="22" t="s">
        <v>32</v>
      </c>
      <c r="G39" s="1" t="n">
        <f aca="false">ABS(B39-B40)</f>
        <v>10</v>
      </c>
      <c r="H39" s="21" t="n">
        <f aca="false">E39-E40</f>
        <v>0.347826086956521</v>
      </c>
      <c r="I39" s="21"/>
      <c r="J39" s="21" t="n">
        <f aca="false">3.51981382044232-E39</f>
        <v>-0.828012266514202</v>
      </c>
      <c r="K39" s="21" t="n">
        <f aca="false">E39-5.10204081632653</f>
        <v>-0.754214729370008</v>
      </c>
      <c r="N39" s="21" t="n">
        <f aca="false">E39-2.39234449760766</f>
        <v>1.95548158934886</v>
      </c>
      <c r="P39" s="21" t="n">
        <f aca="false">N39/2.70969631871887</f>
        <v>0.721660791226008</v>
      </c>
      <c r="Q39" s="21" t="n">
        <f aca="false">LOG(1+E39)</f>
        <v>0.728177275421805</v>
      </c>
      <c r="R39" s="21" t="n">
        <f aca="false">Q39-0.530499949072012</f>
        <v>0.197677326349793</v>
      </c>
      <c r="S39" s="21"/>
      <c r="T39" s="21" t="n">
        <f aca="false">R39/0.254975159223904</f>
        <v>0.775280725194898</v>
      </c>
      <c r="U39" s="21" t="n">
        <f aca="false">LOG(1+C39)</f>
        <v>2.36361197989214</v>
      </c>
      <c r="V39" s="21" t="n">
        <f aca="false">U39-2.29446622616159</f>
        <v>0.0691457537305542</v>
      </c>
      <c r="X39" s="21" t="n">
        <f aca="false">V39/0.327747796804705</f>
        <v>0.210972444070329</v>
      </c>
      <c r="AA39" s="1" t="n">
        <f aca="false">C39-$Z$2</f>
        <v>-64.3061224489796</v>
      </c>
      <c r="AB39" s="1" t="n">
        <f aca="false">AA39/$Y$2</f>
        <v>-1.11816160101161</v>
      </c>
      <c r="AE39" s="1" t="n">
        <f aca="false">E39-$AD$2</f>
        <v>0.828012266514204</v>
      </c>
      <c r="AF39" s="1" t="n">
        <f aca="false">AE39/$AC$2</f>
        <v>1.27582628409123</v>
      </c>
    </row>
    <row r="40" customFormat="false" ht="13.8" hidden="false" customHeight="false" outlineLevel="0" collapsed="false">
      <c r="A40" s="1" t="n">
        <v>26.1</v>
      </c>
      <c r="B40" s="1" t="n">
        <v>1570</v>
      </c>
      <c r="C40" s="1" t="n">
        <v>250</v>
      </c>
      <c r="D40" s="21" t="n">
        <f aca="false">C40-C41</f>
        <v>-16</v>
      </c>
      <c r="E40" s="21" t="n">
        <f aca="false">1000/C40</f>
        <v>4</v>
      </c>
      <c r="F40" s="22" t="s">
        <v>33</v>
      </c>
      <c r="G40" s="1" t="n">
        <f aca="false">ABS(B40-B41)</f>
        <v>5</v>
      </c>
      <c r="H40" s="21" t="n">
        <f aca="false">E40-E41</f>
        <v>0.240601503759398</v>
      </c>
      <c r="I40" s="21"/>
      <c r="J40" s="21" t="n">
        <f aca="false">3.51981382044232-E40</f>
        <v>-0.48018617955768</v>
      </c>
      <c r="K40" s="21" t="n">
        <f aca="false">E40-5.10204081632653</f>
        <v>-1.10204081632653</v>
      </c>
      <c r="N40" s="21" t="n">
        <f aca="false">E40-2.39234449760766</f>
        <v>1.60765550239234</v>
      </c>
      <c r="P40" s="21" t="n">
        <f aca="false">N40/2.70969631871887</f>
        <v>0.593297297297297</v>
      </c>
      <c r="Q40" s="21" t="n">
        <f aca="false">LOG(1+E40)</f>
        <v>0.698970004336019</v>
      </c>
      <c r="R40" s="21" t="n">
        <f aca="false">Q40-0.530499949072012</f>
        <v>0.168470055264007</v>
      </c>
      <c r="S40" s="21"/>
      <c r="T40" s="21" t="n">
        <f aca="false">R40/0.254975159223904</f>
        <v>0.660731248396109</v>
      </c>
      <c r="U40" s="21" t="n">
        <f aca="false">LOG(1+C40)</f>
        <v>2.39967372148104</v>
      </c>
      <c r="V40" s="21" t="n">
        <f aca="false">U40-2.29446622616159</f>
        <v>0.105207495319448</v>
      </c>
      <c r="X40" s="21" t="n">
        <f aca="false">V40/0.327747796804705</f>
        <v>0.321001380772478</v>
      </c>
      <c r="AA40" s="1" t="n">
        <f aca="false">C40-$Z$2</f>
        <v>-44.3061224489796</v>
      </c>
      <c r="AB40" s="1" t="n">
        <f aca="false">AA40/$Y$2</f>
        <v>-0.770399503584962</v>
      </c>
      <c r="AE40" s="1" t="n">
        <f aca="false">E40-$AD$2</f>
        <v>0.480186179557685</v>
      </c>
      <c r="AF40" s="1" t="n">
        <f aca="false">AE40/$AC$2</f>
        <v>0.739885354254635</v>
      </c>
    </row>
    <row r="41" customFormat="false" ht="13.8" hidden="false" customHeight="false" outlineLevel="0" collapsed="false">
      <c r="A41" s="1" t="n">
        <v>26.15</v>
      </c>
      <c r="B41" s="1" t="n">
        <v>1575</v>
      </c>
      <c r="C41" s="1" t="n">
        <v>266</v>
      </c>
      <c r="D41" s="21" t="n">
        <f aca="false">C41-C42</f>
        <v>7</v>
      </c>
      <c r="E41" s="21" t="n">
        <f aca="false">1000/C41</f>
        <v>3.7593984962406</v>
      </c>
      <c r="F41" s="22" t="s">
        <v>35</v>
      </c>
      <c r="G41" s="1" t="n">
        <f aca="false">ABS(B41-B42)</f>
        <v>45</v>
      </c>
      <c r="H41" s="21" t="n">
        <f aca="false">E41-E42</f>
        <v>-0.101605364763259</v>
      </c>
      <c r="I41" s="21"/>
      <c r="J41" s="21" t="n">
        <f aca="false">3.51981382044232-E41</f>
        <v>-0.239584675798282</v>
      </c>
      <c r="K41" s="21" t="n">
        <f aca="false">E41-5.10204081632653</f>
        <v>-1.34264232008593</v>
      </c>
      <c r="N41" s="21" t="n">
        <f aca="false">E41-2.39234449760766</f>
        <v>1.36705399863294</v>
      </c>
      <c r="P41" s="21" t="n">
        <f aca="false">N41/2.70969631871887</f>
        <v>0.504504504504504</v>
      </c>
      <c r="Q41" s="21" t="n">
        <f aca="false">LOG(1+E41)</f>
        <v>0.677552069050269</v>
      </c>
      <c r="R41" s="21" t="n">
        <f aca="false">Q41-0.530499949072012</f>
        <v>0.147052119978257</v>
      </c>
      <c r="S41" s="21"/>
      <c r="T41" s="21" t="n">
        <f aca="false">R41/0.254975159223904</f>
        <v>0.576731162462477</v>
      </c>
      <c r="U41" s="21" t="n">
        <f aca="false">LOG(1+C41)</f>
        <v>2.42651126136457</v>
      </c>
      <c r="V41" s="21" t="n">
        <f aca="false">U41-2.29446622616159</f>
        <v>0.132045035202985</v>
      </c>
      <c r="X41" s="21" t="n">
        <f aca="false">V41/0.327747796804705</f>
        <v>0.402886110876488</v>
      </c>
      <c r="AA41" s="1" t="n">
        <f aca="false">C41-$Z$2</f>
        <v>-28.3061224489796</v>
      </c>
      <c r="AB41" s="1" t="n">
        <f aca="false">AA41/$Y$2</f>
        <v>-0.49218982564364</v>
      </c>
      <c r="AE41" s="1" t="n">
        <f aca="false">E41-$AD$2</f>
        <v>0.239584675798285</v>
      </c>
      <c r="AF41" s="1" t="n">
        <f aca="false">AE41/$AC$2</f>
        <v>0.369159297525557</v>
      </c>
    </row>
    <row r="42" customFormat="false" ht="13.8" hidden="false" customHeight="false" outlineLevel="0" collapsed="false">
      <c r="A42" s="1" t="n">
        <v>27</v>
      </c>
      <c r="B42" s="1" t="n">
        <v>1620</v>
      </c>
      <c r="C42" s="1" t="n">
        <v>259</v>
      </c>
      <c r="D42" s="21" t="n">
        <f aca="false">C42-C43</f>
        <v>-19</v>
      </c>
      <c r="E42" s="21" t="n">
        <f aca="false">1000/C42</f>
        <v>3.86100386100386</v>
      </c>
      <c r="F42" s="22" t="s">
        <v>35</v>
      </c>
      <c r="G42" s="1" t="n">
        <f aca="false">ABS(B42-B43)</f>
        <v>30</v>
      </c>
      <c r="H42" s="21" t="n">
        <f aca="false">E42-E43</f>
        <v>0.263881558845588</v>
      </c>
      <c r="I42" s="21"/>
      <c r="J42" s="21" t="n">
        <f aca="false">3.51981382044232-E42</f>
        <v>-0.341190040561541</v>
      </c>
      <c r="K42" s="21" t="n">
        <f aca="false">E42-5.10204081632653</f>
        <v>-1.24103695532267</v>
      </c>
      <c r="N42" s="21" t="n">
        <f aca="false">E42-2.39234449760766</f>
        <v>1.4686593633962</v>
      </c>
      <c r="P42" s="21" t="n">
        <f aca="false">N42/2.70969631871887</f>
        <v>0.542001460920379</v>
      </c>
      <c r="Q42" s="21" t="n">
        <f aca="false">LOG(1+E42)</f>
        <v>0.686725966026611</v>
      </c>
      <c r="R42" s="21" t="n">
        <f aca="false">Q42-0.530499949072012</f>
        <v>0.156226016954599</v>
      </c>
      <c r="S42" s="21"/>
      <c r="T42" s="21" t="n">
        <f aca="false">R42/0.254975159223904</f>
        <v>0.612710733979423</v>
      </c>
      <c r="U42" s="21" t="n">
        <f aca="false">LOG(1+C42)</f>
        <v>2.41497334797082</v>
      </c>
      <c r="V42" s="21" t="n">
        <f aca="false">U42-2.29446622616159</f>
        <v>0.120507121809228</v>
      </c>
      <c r="X42" s="21" t="n">
        <f aca="false">V42/0.327747796804705</f>
        <v>0.367682477148838</v>
      </c>
      <c r="AA42" s="1" t="n">
        <f aca="false">C42-$Z$2</f>
        <v>-35.3061224489796</v>
      </c>
      <c r="AB42" s="1" t="n">
        <f aca="false">AA42/$Y$2</f>
        <v>-0.613906559742968</v>
      </c>
      <c r="AE42" s="1" t="n">
        <f aca="false">E42-$AD$2</f>
        <v>0.341190040561544</v>
      </c>
      <c r="AF42" s="1" t="n">
        <f aca="false">AE42/$AC$2</f>
        <v>0.525715909319931</v>
      </c>
    </row>
    <row r="43" customFormat="false" ht="13.8" hidden="false" customHeight="false" outlineLevel="0" collapsed="false">
      <c r="A43" s="1" t="n">
        <v>27.3</v>
      </c>
      <c r="B43" s="1" t="n">
        <v>1650</v>
      </c>
      <c r="C43" s="1" t="n">
        <v>278</v>
      </c>
      <c r="D43" s="21" t="n">
        <f aca="false">C43-C44</f>
        <v>-2</v>
      </c>
      <c r="E43" s="21" t="n">
        <f aca="false">1000/C43</f>
        <v>3.59712230215827</v>
      </c>
      <c r="F43" s="22" t="s">
        <v>34</v>
      </c>
      <c r="G43" s="1" t="n">
        <f aca="false">ABS(B43-B44)</f>
        <v>30</v>
      </c>
      <c r="H43" s="21" t="n">
        <f aca="false">E43-E44</f>
        <v>0.0256937307297016</v>
      </c>
      <c r="I43" s="21"/>
      <c r="J43" s="21" t="n">
        <f aca="false">3.51981382044232-E43</f>
        <v>-0.0773084817159533</v>
      </c>
      <c r="K43" s="21" t="n">
        <f aca="false">E43-5.10204081632653</f>
        <v>-1.50491851416826</v>
      </c>
      <c r="N43" s="21" t="n">
        <f aca="false">E43-2.39234449760766</f>
        <v>1.20477780455061</v>
      </c>
      <c r="P43" s="21" t="n">
        <f aca="false">N43/2.70969631871887</f>
        <v>0.444617279149652</v>
      </c>
      <c r="Q43" s="21" t="n">
        <f aca="false">LOG(1+E43)</f>
        <v>0.662486057904305</v>
      </c>
      <c r="R43" s="21" t="n">
        <f aca="false">Q43-0.530499949072012</f>
        <v>0.131986108832293</v>
      </c>
      <c r="S43" s="21"/>
      <c r="T43" s="21" t="n">
        <f aca="false">R43/0.254975159223904</f>
        <v>0.517643009750572</v>
      </c>
      <c r="U43" s="21" t="n">
        <f aca="false">LOG(1+C43)</f>
        <v>2.4456042032736</v>
      </c>
      <c r="V43" s="21" t="n">
        <f aca="false">U43-2.29446622616159</f>
        <v>0.151137977112008</v>
      </c>
      <c r="X43" s="21" t="n">
        <f aca="false">V43/0.327747796804705</f>
        <v>0.461141092588537</v>
      </c>
      <c r="AA43" s="1" t="n">
        <f aca="false">C43-$Z$2</f>
        <v>-16.3061224489796</v>
      </c>
      <c r="AB43" s="1" t="n">
        <f aca="false">AA43/$Y$2</f>
        <v>-0.283532567187648</v>
      </c>
      <c r="AE43" s="1" t="n">
        <f aca="false">E43-$AD$2</f>
        <v>0.0773084817159546</v>
      </c>
      <c r="AF43" s="1" t="n">
        <f aca="false">AE43/$AC$2</f>
        <v>0.119119241278425</v>
      </c>
    </row>
    <row r="44" customFormat="false" ht="13.8" hidden="false" customHeight="false" outlineLevel="0" collapsed="false">
      <c r="A44" s="1" t="n">
        <v>28</v>
      </c>
      <c r="B44" s="1" t="n">
        <v>1680</v>
      </c>
      <c r="C44" s="1" t="n">
        <v>280</v>
      </c>
      <c r="D44" s="21" t="n">
        <f aca="false">C44-C45</f>
        <v>5</v>
      </c>
      <c r="E44" s="21" t="n">
        <f aca="false">1000/C44</f>
        <v>3.57142857142857</v>
      </c>
      <c r="F44" s="22" t="s">
        <v>34</v>
      </c>
      <c r="G44" s="1" t="n">
        <f aca="false">ABS(B44-B45)</f>
        <v>30</v>
      </c>
      <c r="H44" s="21" t="n">
        <f aca="false">E44-E45</f>
        <v>-0.0649350649350646</v>
      </c>
      <c r="I44" s="21"/>
      <c r="J44" s="21" t="n">
        <f aca="false">3.51981382044232-E44</f>
        <v>-0.0516147509862517</v>
      </c>
      <c r="K44" s="21" t="n">
        <f aca="false">E44-5.10204081632653</f>
        <v>-1.53061224489796</v>
      </c>
      <c r="N44" s="21" t="n">
        <f aca="false">E44-2.39234449760766</f>
        <v>1.17908407382091</v>
      </c>
      <c r="P44" s="21" t="n">
        <f aca="false">N44/2.70969631871887</f>
        <v>0.435135135135134</v>
      </c>
      <c r="Q44" s="21" t="n">
        <f aca="false">LOG(1+E44)</f>
        <v>0.660051938305649</v>
      </c>
      <c r="R44" s="21" t="n">
        <f aca="false">Q44-0.530499949072012</f>
        <v>0.129551989233637</v>
      </c>
      <c r="S44" s="21"/>
      <c r="T44" s="21" t="n">
        <f aca="false">R44/0.254975159223904</f>
        <v>0.508096512726842</v>
      </c>
      <c r="U44" s="21" t="n">
        <f aca="false">LOG(1+C44)</f>
        <v>2.44870631990508</v>
      </c>
      <c r="V44" s="21" t="n">
        <f aca="false">U44-2.29446622616159</f>
        <v>0.15424009374349</v>
      </c>
      <c r="X44" s="21" t="n">
        <f aca="false">V44/0.327747796804705</f>
        <v>0.470606042961127</v>
      </c>
      <c r="AA44" s="1" t="n">
        <f aca="false">C44-$Z$2</f>
        <v>-14.3061224489796</v>
      </c>
      <c r="AB44" s="1" t="n">
        <f aca="false">AA44/$Y$2</f>
        <v>-0.248756357444983</v>
      </c>
      <c r="AE44" s="1" t="n">
        <f aca="false">E44-$AD$2</f>
        <v>0.0516147509862543</v>
      </c>
      <c r="AF44" s="1" t="n">
        <f aca="false">AE44/$AC$2</f>
        <v>0.0795295657059658</v>
      </c>
    </row>
    <row r="45" customFormat="false" ht="13.8" hidden="false" customHeight="false" outlineLevel="0" collapsed="false">
      <c r="A45" s="1" t="n">
        <v>28.3</v>
      </c>
      <c r="B45" s="1" t="n">
        <v>1710</v>
      </c>
      <c r="C45" s="1" t="n">
        <v>275</v>
      </c>
      <c r="D45" s="21" t="n">
        <f aca="false">C45-C46</f>
        <v>22</v>
      </c>
      <c r="E45" s="21" t="n">
        <f aca="false">1000/C45</f>
        <v>3.63636363636364</v>
      </c>
      <c r="F45" s="22" t="s">
        <v>34</v>
      </c>
      <c r="G45" s="24" t="n">
        <f aca="false">ABS(B45-B46)</f>
        <v>30</v>
      </c>
      <c r="H45" s="21" t="n">
        <f aca="false">E45-E46</f>
        <v>-0.316205533596838</v>
      </c>
      <c r="I45" s="21"/>
      <c r="J45" s="21" t="n">
        <f aca="false">3.51981382044232-E45</f>
        <v>-0.116549815921316</v>
      </c>
      <c r="K45" s="21" t="n">
        <f aca="false">E45-5.10204081632653</f>
        <v>-1.46567717996289</v>
      </c>
      <c r="N45" s="21" t="n">
        <f aca="false">E45-2.39234449760766</f>
        <v>1.24401913875598</v>
      </c>
      <c r="P45" s="21" t="n">
        <f aca="false">N45/2.70969631871887</f>
        <v>0.459099099099098</v>
      </c>
      <c r="Q45" s="21" t="n">
        <f aca="false">LOG(1+E45)</f>
        <v>0.666177490939711</v>
      </c>
      <c r="R45" s="21" t="n">
        <f aca="false">Q45-0.530499949072012</f>
        <v>0.135677541867699</v>
      </c>
      <c r="S45" s="21"/>
      <c r="T45" s="21" t="n">
        <f aca="false">R45/0.254975159223904</f>
        <v>0.532120628066969</v>
      </c>
      <c r="U45" s="21" t="n">
        <f aca="false">LOG(1+C45)</f>
        <v>2.44090908206522</v>
      </c>
      <c r="V45" s="21" t="n">
        <f aca="false">U45-2.29446622616159</f>
        <v>0.146442855903628</v>
      </c>
      <c r="X45" s="21" t="n">
        <f aca="false">V45/0.327747796804705</f>
        <v>0.446815683679144</v>
      </c>
      <c r="AA45" s="1" t="n">
        <f aca="false">C45-$Z$2</f>
        <v>-19.3061224489796</v>
      </c>
      <c r="AB45" s="1" t="n">
        <f aca="false">AA45/$Y$2</f>
        <v>-0.335696881801646</v>
      </c>
      <c r="AE45" s="1" t="n">
        <f aca="false">E45-$AD$2</f>
        <v>0.116549815921325</v>
      </c>
      <c r="AF45" s="1" t="n">
        <f aca="false">AE45/$AC$2</f>
        <v>0.179583473061833</v>
      </c>
    </row>
    <row r="46" customFormat="false" ht="13.8" hidden="false" customHeight="false" outlineLevel="0" collapsed="false">
      <c r="A46" s="1" t="n">
        <v>29</v>
      </c>
      <c r="B46" s="1" t="n">
        <v>1740</v>
      </c>
      <c r="C46" s="1" t="n">
        <v>253</v>
      </c>
      <c r="D46" s="21" t="n">
        <f aca="false">C46-C47</f>
        <v>17</v>
      </c>
      <c r="E46" s="21" t="n">
        <f aca="false">1000/C46</f>
        <v>3.95256916996047</v>
      </c>
      <c r="F46" s="22" t="s">
        <v>33</v>
      </c>
      <c r="G46" s="1" t="n">
        <f aca="false">ABS(B46-B47)</f>
        <v>50</v>
      </c>
      <c r="H46" s="21" t="n">
        <f aca="false">E46-E47</f>
        <v>-0.284718965632746</v>
      </c>
      <c r="I46" s="21"/>
      <c r="J46" s="21" t="n">
        <f aca="false">3.51981382044232-E46</f>
        <v>-0.432755349518154</v>
      </c>
      <c r="K46" s="21" t="n">
        <f aca="false">E46-5.10204081632653</f>
        <v>-1.14947164636606</v>
      </c>
      <c r="N46" s="21" t="n">
        <f aca="false">E46-2.39234449760766</f>
        <v>1.56022467235281</v>
      </c>
      <c r="P46" s="21" t="n">
        <f aca="false">N46/2.70969631871887</f>
        <v>0.575793184488836</v>
      </c>
      <c r="Q46" s="21" t="n">
        <f aca="false">LOG(1+E46)</f>
        <v>0.694830549818332</v>
      </c>
      <c r="R46" s="21" t="n">
        <f aca="false">Q46-0.530499949072012</f>
        <v>0.16433060074632</v>
      </c>
      <c r="S46" s="21"/>
      <c r="T46" s="21" t="n">
        <f aca="false">R46/0.254975159223904</f>
        <v>0.644496511921048</v>
      </c>
      <c r="U46" s="21" t="n">
        <f aca="false">LOG(1+C46)</f>
        <v>2.40483371661994</v>
      </c>
      <c r="V46" s="21" t="n">
        <f aca="false">U46-2.29446622616159</f>
        <v>0.110367490458348</v>
      </c>
      <c r="X46" s="21" t="n">
        <f aca="false">V46/0.327747796804705</f>
        <v>0.336745178867252</v>
      </c>
      <c r="AA46" s="1" t="n">
        <f aca="false">C46-$Z$2</f>
        <v>-41.3061224489796</v>
      </c>
      <c r="AB46" s="1" t="n">
        <f aca="false">AA46/$Y$2</f>
        <v>-0.718235188970964</v>
      </c>
      <c r="AE46" s="1" t="n">
        <f aca="false">E46-$AD$2</f>
        <v>0.432755349518155</v>
      </c>
      <c r="AF46" s="1" t="n">
        <f aca="false">AE46/$AC$2</f>
        <v>0.666802500186001</v>
      </c>
    </row>
    <row r="47" customFormat="false" ht="13.8" hidden="false" customHeight="false" outlineLevel="0" collapsed="false">
      <c r="A47" s="1" t="n">
        <v>29.5</v>
      </c>
      <c r="B47" s="1" t="n">
        <v>1790</v>
      </c>
      <c r="C47" s="1" t="n">
        <v>236</v>
      </c>
      <c r="D47" s="21" t="n">
        <f aca="false">C47-C48</f>
        <v>4</v>
      </c>
      <c r="E47" s="21" t="n">
        <f aca="false">1000/C47</f>
        <v>4.23728813559322</v>
      </c>
      <c r="F47" s="22" t="s">
        <v>33</v>
      </c>
      <c r="G47" s="1" t="n">
        <f aca="false">ABS(B47-B48)</f>
        <v>10</v>
      </c>
      <c r="H47" s="21" t="n">
        <f aca="false">E47-E48</f>
        <v>-0.0730566919929867</v>
      </c>
      <c r="I47" s="21"/>
      <c r="J47" s="21" t="n">
        <f aca="false">3.51981382044232-E47</f>
        <v>-0.717474315150901</v>
      </c>
      <c r="K47" s="21" t="n">
        <f aca="false">E47-5.10204081632653</f>
        <v>-0.864752680733309</v>
      </c>
      <c r="N47" s="21" t="n">
        <f aca="false">E47-2.39234449760766</f>
        <v>1.84494363798556</v>
      </c>
      <c r="P47" s="21" t="n">
        <f aca="false">N47/2.70969631871887</f>
        <v>0.680867307985952</v>
      </c>
      <c r="Q47" s="21" t="n">
        <f aca="false">LOG(1+E47)</f>
        <v>0.719106467782691</v>
      </c>
      <c r="R47" s="21" t="n">
        <f aca="false">Q47-0.530499949072012</f>
        <v>0.188606518710678</v>
      </c>
      <c r="S47" s="21"/>
      <c r="T47" s="21" t="n">
        <f aca="false">R47/0.254975159223904</f>
        <v>0.739705464974553</v>
      </c>
      <c r="U47" s="21" t="n">
        <f aca="false">LOG(1+C47)</f>
        <v>2.3747483460101</v>
      </c>
      <c r="V47" s="21" t="n">
        <f aca="false">U47-2.29446622616159</f>
        <v>0.0802821198485142</v>
      </c>
      <c r="X47" s="21" t="n">
        <f aca="false">V47/0.327747796804705</f>
        <v>0.24495090624927</v>
      </c>
      <c r="AA47" s="1" t="n">
        <f aca="false">C47-$Z$2</f>
        <v>-58.3061224489796</v>
      </c>
      <c r="AB47" s="1" t="n">
        <f aca="false">AA47/$Y$2</f>
        <v>-1.01383297178362</v>
      </c>
      <c r="AE47" s="1" t="n">
        <f aca="false">E47-$AD$2</f>
        <v>0.717474315150904</v>
      </c>
      <c r="AF47" s="1" t="n">
        <f aca="false">AE47/$AC$2</f>
        <v>1.10550607333808</v>
      </c>
    </row>
    <row r="48" customFormat="false" ht="13.8" hidden="false" customHeight="false" outlineLevel="0" collapsed="false">
      <c r="A48" s="35" t="n">
        <v>30</v>
      </c>
      <c r="B48" s="35" t="n">
        <v>1800</v>
      </c>
      <c r="C48" s="35" t="n">
        <v>232</v>
      </c>
      <c r="D48" s="21" t="n">
        <f aca="false">C48-C49</f>
        <v>-13</v>
      </c>
      <c r="E48" s="21" t="n">
        <f aca="false">1000/C48</f>
        <v>4.31034482758621</v>
      </c>
      <c r="F48" s="36" t="s">
        <v>32</v>
      </c>
      <c r="G48" s="35" t="n">
        <f aca="false">ABS(B48-B49)</f>
        <v>30</v>
      </c>
      <c r="H48" s="21" t="n">
        <f aca="false">E48-E49</f>
        <v>0.228712174524983</v>
      </c>
      <c r="I48" s="21"/>
      <c r="J48" s="21" t="n">
        <f aca="false">3.51981382044232-E48</f>
        <v>-0.790531007143887</v>
      </c>
      <c r="K48" s="21" t="n">
        <f aca="false">E48-5.10204081632653</f>
        <v>-0.791695988740322</v>
      </c>
      <c r="N48" s="21" t="n">
        <f aca="false">E48-2.39234449760766</f>
        <v>1.91800032997855</v>
      </c>
      <c r="P48" s="21" t="n">
        <f aca="false">N48/2.70969631871887</f>
        <v>0.707828518173346</v>
      </c>
      <c r="Q48" s="21" t="n">
        <f aca="false">LOG(1+E48)</f>
        <v>0.725122722937507</v>
      </c>
      <c r="R48" s="21" t="n">
        <f aca="false">Q48-0.530499949072012</f>
        <v>0.194622773865495</v>
      </c>
      <c r="S48" s="21"/>
      <c r="T48" s="21" t="n">
        <f aca="false">R48/0.254975159223904</f>
        <v>0.763300920991243</v>
      </c>
      <c r="U48" s="21" t="n">
        <f aca="false">LOG(1+C48)</f>
        <v>2.36735592102602</v>
      </c>
      <c r="V48" s="21" t="n">
        <f aca="false">U48-2.29446622616159</f>
        <v>0.0728896948644286</v>
      </c>
      <c r="X48" s="21" t="n">
        <f aca="false">V48/0.327747796804705</f>
        <v>0.222395682213728</v>
      </c>
      <c r="AA48" s="1" t="n">
        <f aca="false">C48-$Z$2</f>
        <v>-62.3061224489796</v>
      </c>
      <c r="AB48" s="1" t="n">
        <f aca="false">AA48/$Y$2</f>
        <v>-1.08338539126895</v>
      </c>
      <c r="AE48" s="1" t="n">
        <f aca="false">E48-$AD$2</f>
        <v>0.790531007143894</v>
      </c>
      <c r="AF48" s="1" t="n">
        <f aca="false">AE48/$AC$2</f>
        <v>1.21807402872092</v>
      </c>
    </row>
    <row r="49" customFormat="false" ht="13.8" hidden="false" customHeight="false" outlineLevel="0" collapsed="false">
      <c r="A49" s="1" t="n">
        <v>30.3</v>
      </c>
      <c r="B49" s="1" t="n">
        <v>1830</v>
      </c>
      <c r="C49" s="1" t="n">
        <v>245</v>
      </c>
      <c r="D49" s="21" t="n">
        <f aca="false">C49-C50</f>
        <v>-12</v>
      </c>
      <c r="E49" s="21" t="n">
        <f aca="false">1000/C49</f>
        <v>4.08163265306122</v>
      </c>
      <c r="F49" s="22" t="s">
        <v>35</v>
      </c>
      <c r="G49" s="1" t="n">
        <f aca="false">ABS(B49-B50)</f>
        <v>30</v>
      </c>
      <c r="H49" s="21" t="n">
        <f aca="false">E49-E50</f>
        <v>0.190582069403637</v>
      </c>
      <c r="I49" s="21"/>
      <c r="J49" s="21" t="n">
        <f aca="false">3.51981382044232-E49</f>
        <v>-0.561818832618905</v>
      </c>
      <c r="K49" s="21" t="n">
        <f aca="false">E49-5.10204081632653</f>
        <v>-1.02040816326531</v>
      </c>
      <c r="N49" s="21" t="n">
        <f aca="false">E49-2.39234449760766</f>
        <v>1.68928815545356</v>
      </c>
      <c r="P49" s="21" t="n">
        <f aca="false">N49/2.70969631871887</f>
        <v>0.623423423423423</v>
      </c>
      <c r="Q49" s="21" t="n">
        <f aca="false">LOG(1+E49)</f>
        <v>0.706003267067223</v>
      </c>
      <c r="R49" s="21" t="n">
        <f aca="false">Q49-0.530499949072012</f>
        <v>0.175503317995211</v>
      </c>
      <c r="S49" s="21"/>
      <c r="T49" s="21" t="n">
        <f aca="false">R49/0.254975159223904</f>
        <v>0.688315357972162</v>
      </c>
      <c r="U49" s="21" t="n">
        <f aca="false">LOG(1+C49)</f>
        <v>2.39093510710338</v>
      </c>
      <c r="V49" s="21" t="n">
        <f aca="false">U49-2.29446622616159</f>
        <v>0.0964688809417891</v>
      </c>
      <c r="X49" s="21" t="n">
        <f aca="false">V49/0.327747796804705</f>
        <v>0.294338762555502</v>
      </c>
      <c r="AA49" s="1" t="n">
        <f aca="false">C49-$Z$2</f>
        <v>-49.3061224489796</v>
      </c>
      <c r="AB49" s="1" t="n">
        <f aca="false">AA49/$Y$2</f>
        <v>-0.857340027941625</v>
      </c>
      <c r="AE49" s="1" t="n">
        <f aca="false">E49-$AD$2</f>
        <v>0.561818832618905</v>
      </c>
      <c r="AF49" s="1" t="n">
        <f aca="false">AE49/$AC$2</f>
        <v>0.865667409216279</v>
      </c>
    </row>
    <row r="50" customFormat="false" ht="13.8" hidden="false" customHeight="false" outlineLevel="0" collapsed="false">
      <c r="A50" s="1" t="n">
        <v>31</v>
      </c>
      <c r="B50" s="1" t="n">
        <v>1860</v>
      </c>
      <c r="C50" s="1" t="n">
        <v>257</v>
      </c>
      <c r="E50" s="21" t="n">
        <f aca="false">1000/C50</f>
        <v>3.89105058365759</v>
      </c>
      <c r="F50" s="22" t="s">
        <v>35</v>
      </c>
      <c r="H50" s="21"/>
      <c r="I50" s="21"/>
      <c r="J50" s="21" t="n">
        <f aca="false">3.51981382044232-E50</f>
        <v>-0.371236763215268</v>
      </c>
      <c r="K50" s="21" t="n">
        <f aca="false">E50-5.10204081632653</f>
        <v>-1.21099023266894</v>
      </c>
      <c r="N50" s="21" t="n">
        <f aca="false">E50-2.39234449760766</f>
        <v>1.49870608604993</v>
      </c>
      <c r="P50" s="21" t="n">
        <f aca="false">N50/2.70969631871887</f>
        <v>0.55309005503558</v>
      </c>
      <c r="Q50" s="21" t="n">
        <f aca="false">LOG(1+E50)</f>
        <v>0.689402154354663</v>
      </c>
      <c r="R50" s="21" t="n">
        <f aca="false">Q50-0.530499949072012</f>
        <v>0.158902205282651</v>
      </c>
      <c r="S50" s="21"/>
      <c r="T50" s="21" t="n">
        <f aca="false">R50/0.254975159223904</f>
        <v>0.62320661262187</v>
      </c>
      <c r="U50" s="21" t="n">
        <f aca="false">LOG(1+C50)</f>
        <v>2.41161970596323</v>
      </c>
      <c r="V50" s="21" t="n">
        <f aca="false">U50-2.29446622616159</f>
        <v>0.11715347980164</v>
      </c>
      <c r="X50" s="21" t="n">
        <f aca="false">V50/0.327747796804705</f>
        <v>0.357450091026694</v>
      </c>
      <c r="AA50" s="1" t="n">
        <f aca="false">C50-$Z$2</f>
        <v>-37.3061224489796</v>
      </c>
      <c r="AB50" s="1" t="n">
        <f aca="false">AA50/$Y$2</f>
        <v>-0.648682769485634</v>
      </c>
      <c r="AE50" s="1" t="n">
        <f aca="false">E50-$AD$2</f>
        <v>0.371236763215275</v>
      </c>
      <c r="AF50" s="1" t="n">
        <f aca="false">AE50/$AC$2</f>
        <v>0.57201280619298</v>
      </c>
    </row>
    <row r="51" customFormat="false" ht="13.8" hidden="false" customHeight="false" outlineLevel="0" collapsed="false">
      <c r="P51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2022-06-27T13:01:30Z</dcterms:created>
  <dc:creator>SUBHASREE</dc:creator>
  <dc:description/>
  <dc:language>en-IN</dc:language>
  <cp:lastModifiedBy/>
  <dcterms:modified xsi:type="dcterms:W3CDTF">2022-09-03T14:04:23Z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