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out_Task" sheetId="1" state="visible" r:id="rId2"/>
    <sheet name="With_Task_RMAP_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<sst xmlns="http://schemas.openxmlformats.org/spreadsheetml/2006/main" count="158" uniqueCount="47">
  <si>
    <t xml:space="preserve">Time mm:ss</t>
  </si>
  <si>
    <t xml:space="preserve">Time Seconds</t>
  </si>
  <si>
    <t xml:space="preserve"> GSR Value Resistivity    (kΩ)</t>
  </si>
  <si>
    <t xml:space="preserve"> GSR  Diff   (kΩ)</t>
  </si>
  <si>
    <t xml:space="preserve">GSR Value Conductivity  (µS)=    1000/ kΩ</t>
  </si>
  <si>
    <t xml:space="preserve">Color</t>
  </si>
  <si>
    <t xml:space="preserve">Time Diff Seconds</t>
  </si>
  <si>
    <t xml:space="preserve">GSR Diff (µS)</t>
  </si>
  <si>
    <t xml:space="preserve">Mean  GSR   (µS)</t>
  </si>
  <si>
    <t xml:space="preserve">Mean GSR         –                    GSR value     (µS)</t>
  </si>
  <si>
    <t xml:space="preserve"> GSR Value   -                Start GSR     (µS)</t>
  </si>
  <si>
    <t xml:space="preserve">Max GSR    (µS)</t>
  </si>
  <si>
    <t xml:space="preserve">Min GSR   (µS)</t>
  </si>
  <si>
    <t xml:space="preserve">SCL – SCL min (µS)</t>
  </si>
  <si>
    <t xml:space="preserve">SCL max- SCLmin   (µS)</t>
  </si>
  <si>
    <t xml:space="preserve">Ratio =                      [SCL-SCLmin/            SCL max- SCLmin]          (µS)</t>
  </si>
  <si>
    <r>
      <rPr>
        <sz val="9"/>
        <color rgb="FF000000"/>
        <rFont val="Calibri"/>
        <family val="2"/>
        <charset val="1"/>
      </rPr>
      <t xml:space="preserve">log(1+</t>
    </r>
    <r>
      <rPr>
        <sz val="11"/>
        <color rgb="FF000000"/>
        <rFont val="Calibri"/>
        <family val="2"/>
        <charset val="1"/>
      </rPr>
      <t xml:space="preserve">µS</t>
    </r>
    <r>
      <rPr>
        <sz val="9"/>
        <color rgb="FF000000"/>
        <rFont val="Calibri"/>
        <family val="2"/>
        <charset val="1"/>
      </rPr>
      <t xml:space="preserve">)</t>
    </r>
  </si>
  <si>
    <t xml:space="preserve">SCL -SCL Min</t>
  </si>
  <si>
    <t xml:space="preserve">SCL Max -SCL Min</t>
  </si>
  <si>
    <t xml:space="preserve">Ratio</t>
  </si>
  <si>
    <t xml:space="preserve"> Log(1+kΩ)</t>
  </si>
  <si>
    <t xml:space="preserve">SCL -SCL min</t>
  </si>
  <si>
    <t xml:space="preserve">   SCL max-SCL min</t>
  </si>
  <si>
    <t xml:space="preserve">SD SRR (kΩ)</t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</si>
  <si>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(kΩ)</t>
    </r>
  </si>
  <si>
    <r>
      <rPr>
        <sz val="9"/>
        <color rgb="FF000000"/>
        <rFont val="Calibri"/>
        <family val="2"/>
        <charset val="1"/>
      </rPr>
      <t xml:space="preserve">Raw SRR -Mean SRR(</t>
    </r>
    <r>
      <rPr>
        <sz val="9"/>
        <color rgb="FF000000"/>
        <rFont val="Calibri"/>
        <family val="2"/>
      </rPr>
      <t xml:space="preserve">kΩ)</t>
    </r>
  </si>
  <si>
    <t xml:space="preserve">Z-Score SRR</t>
  </si>
  <si>
    <t xml:space="preserve">SD SCR (µS)</t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</si>
  <si>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(µS)</t>
    </r>
  </si>
  <si>
    <r>
      <rPr>
        <sz val="9"/>
        <color rgb="FF000000"/>
        <rFont val="Calibri"/>
        <family val="2"/>
        <charset val="1"/>
      </rPr>
      <t xml:space="preserve">Raw SCR -Mean SCR       </t>
    </r>
    <r>
      <rPr>
        <sz val="9"/>
        <color rgb="FF000000"/>
        <rFont val="Calibri"/>
        <family val="2"/>
      </rPr>
      <t xml:space="preserve">(µS)</t>
    </r>
  </si>
  <si>
    <t xml:space="preserve">Z-Score SCR </t>
  </si>
  <si>
    <t xml:space="preserve">yellow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</si>
  <si>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</si>
  <si>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</si>
  <si>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</si>
  <si>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</si>
  <si>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</si>
  <si>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</si>
  <si>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</si>
  <si>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</si>
  <si>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G10</t>
  </si>
  <si>
    <t xml:space="preserve">G11</t>
  </si>
  <si>
    <t xml:space="preserve">Time Diff Seconds </t>
  </si>
  <si>
    <t xml:space="preserve">GSR Diff</t>
  </si>
  <si>
    <t xml:space="preserve">Mean GSR         –       GSR value     (µS)</t>
  </si>
  <si>
    <t xml:space="preserve">Ratio =                      [SCL-SCLmin/                   SCL max- SCL min]          (µS)</t>
  </si>
  <si>
    <t xml:space="preserve">G9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</si>
</sst>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69A2E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CCCCCC"/>
        <bgColor rgb="FFE0C2CD"/>
      </patternFill>
    </fill>
    <fill>
      <patternFill patternType="solid">
        <fgColor rgb="FFFFDBB6"/>
        <bgColor rgb="FFE0C2CD"/>
      </patternFill>
    </fill>
    <fill>
      <patternFill patternType="solid">
        <fgColor rgb="FFFFDE59"/>
        <bgColor rgb="FFFFDBB6"/>
      </patternFill>
    </fill>
    <fill>
      <patternFill patternType="solid">
        <fgColor rgb="FFFFA6A6"/>
        <bgColor rgb="FFFFAA95"/>
      </patternFill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E8A202"/>
        <bgColor rgb="FFFF860D"/>
      </patternFill>
    </fill>
    <fill>
      <patternFill patternType="solid">
        <fgColor rgb="FFFFAA95"/>
        <bgColor rgb="FFFFA6A6"/>
      </patternFill>
    </fill>
    <fill>
      <patternFill patternType="solid">
        <fgColor rgb="FFFF860D"/>
        <bgColor rgb="FFE8A202"/>
      </patternFill>
    </fill>
    <fill>
      <patternFill patternType="solid">
        <fgColor rgb="FFEC9BA4"/>
        <bgColor rgb="FFFFA6A6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FF860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AA95"/>
      <rgbColor rgb="FF99CCFF"/>
      <rgbColor rgb="FFFFA6A6"/>
      <rgbColor rgb="FFEC9BA4"/>
      <rgbColor rgb="FFFFDBB6"/>
      <rgbColor rgb="FF3366FF"/>
      <rgbColor rgb="FF33CCCC"/>
      <rgbColor rgb="FF81D41A"/>
      <rgbColor rgb="FFFFDE59"/>
      <rgbColor rgb="FFE8A202"/>
      <rgbColor rgb="FFFF860D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IN" sz="1300" spc="-1" strike="noStrike">
                <a:solidFill>
                  <a:srgbClr val="000000"/>
                </a:solidFill>
                <a:latin typeface="Arial"/>
              </a:rPr>
              <a:t>GSR vs TIME
Without_Task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Without_Task!$C$1:$C$1</c:f>
              <c:strCache>
                <c:ptCount val="1"/>
                <c:pt idx="0">
                  <c:v> GSR Value Resistivity   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Without_Task!$A$2:$A$46</c:f>
              <c:numCache>
                <c:formatCode>General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0.21</c:v>
                </c:pt>
                <c:pt idx="3">
                  <c:v>0.53</c:v>
                </c:pt>
                <c:pt idx="4">
                  <c:v>1</c:v>
                </c:pt>
                <c:pt idx="5">
                  <c:v>1.2</c:v>
                </c:pt>
                <c:pt idx="6">
                  <c:v>1.38</c:v>
                </c:pt>
                <c:pt idx="7">
                  <c:v>2</c:v>
                </c:pt>
                <c:pt idx="8">
                  <c:v>2.12</c:v>
                </c:pt>
                <c:pt idx="9">
                  <c:v>2.3</c:v>
                </c:pt>
                <c:pt idx="10">
                  <c:v>2.5</c:v>
                </c:pt>
                <c:pt idx="11">
                  <c:v>3.4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7.2</c:v>
                </c:pt>
                <c:pt idx="19">
                  <c:v>8.4</c:v>
                </c:pt>
                <c:pt idx="20">
                  <c:v>9</c:v>
                </c:pt>
                <c:pt idx="21">
                  <c:v>10</c:v>
                </c:pt>
                <c:pt idx="22">
                  <c:v>10.4</c:v>
                </c:pt>
                <c:pt idx="23">
                  <c:v>10.17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14.2</c:v>
                </c:pt>
                <c:pt idx="29">
                  <c:v>15</c:v>
                </c:pt>
                <c:pt idx="30">
                  <c:v>16.1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</c:numCache>
            </c:numRef>
          </c:xVal>
          <c:yVal>
            <c:numRef>
              <c:f>Without_Task!$C$2:$C$46</c:f>
              <c:numCache>
                <c:formatCode>General</c:formatCode>
                <c:ptCount val="45"/>
                <c:pt idx="0">
                  <c:v>78</c:v>
                </c:pt>
                <c:pt idx="1">
                  <c:v>88</c:v>
                </c:pt>
                <c:pt idx="2">
                  <c:v>91</c:v>
                </c:pt>
                <c:pt idx="3">
                  <c:v>100</c:v>
                </c:pt>
                <c:pt idx="4">
                  <c:v>103</c:v>
                </c:pt>
                <c:pt idx="5">
                  <c:v>110</c:v>
                </c:pt>
                <c:pt idx="6">
                  <c:v>119</c:v>
                </c:pt>
                <c:pt idx="7">
                  <c:v>121</c:v>
                </c:pt>
                <c:pt idx="8">
                  <c:v>127</c:v>
                </c:pt>
                <c:pt idx="9">
                  <c:v>137</c:v>
                </c:pt>
                <c:pt idx="10">
                  <c:v>144</c:v>
                </c:pt>
                <c:pt idx="11">
                  <c:v>163</c:v>
                </c:pt>
                <c:pt idx="12">
                  <c:v>157</c:v>
                </c:pt>
                <c:pt idx="13">
                  <c:v>165</c:v>
                </c:pt>
                <c:pt idx="14">
                  <c:v>171</c:v>
                </c:pt>
                <c:pt idx="15">
                  <c:v>171</c:v>
                </c:pt>
                <c:pt idx="16">
                  <c:v>198</c:v>
                </c:pt>
                <c:pt idx="17">
                  <c:v>166</c:v>
                </c:pt>
                <c:pt idx="18">
                  <c:v>174</c:v>
                </c:pt>
                <c:pt idx="19">
                  <c:v>202</c:v>
                </c:pt>
                <c:pt idx="20">
                  <c:v>224</c:v>
                </c:pt>
                <c:pt idx="21">
                  <c:v>199</c:v>
                </c:pt>
                <c:pt idx="22">
                  <c:v>171</c:v>
                </c:pt>
                <c:pt idx="23">
                  <c:v>177</c:v>
                </c:pt>
                <c:pt idx="24">
                  <c:v>183</c:v>
                </c:pt>
                <c:pt idx="25">
                  <c:v>193</c:v>
                </c:pt>
                <c:pt idx="26">
                  <c:v>203</c:v>
                </c:pt>
                <c:pt idx="27">
                  <c:v>157</c:v>
                </c:pt>
                <c:pt idx="28">
                  <c:v>177</c:v>
                </c:pt>
                <c:pt idx="29">
                  <c:v>194</c:v>
                </c:pt>
                <c:pt idx="30">
                  <c:v>183</c:v>
                </c:pt>
                <c:pt idx="31">
                  <c:v>203</c:v>
                </c:pt>
                <c:pt idx="32">
                  <c:v>214</c:v>
                </c:pt>
                <c:pt idx="33">
                  <c:v>198</c:v>
                </c:pt>
                <c:pt idx="34">
                  <c:v>188</c:v>
                </c:pt>
                <c:pt idx="35">
                  <c:v>196</c:v>
                </c:pt>
                <c:pt idx="36">
                  <c:v>209</c:v>
                </c:pt>
                <c:pt idx="37">
                  <c:v>231</c:v>
                </c:pt>
                <c:pt idx="38">
                  <c:v>225</c:v>
                </c:pt>
                <c:pt idx="39">
                  <c:v>230</c:v>
                </c:pt>
                <c:pt idx="40">
                  <c:v>228</c:v>
                </c:pt>
                <c:pt idx="41">
                  <c:v>205</c:v>
                </c:pt>
                <c:pt idx="42">
                  <c:v>208</c:v>
                </c:pt>
                <c:pt idx="43">
                  <c:v>222</c:v>
                </c:pt>
                <c:pt idx="44">
                  <c:v>226</c:v>
                </c:pt>
              </c:numCache>
            </c:numRef>
          </c:yVal>
          <c:smooth val="0"/>
        </c:ser>
        <c:axId val="15757868"/>
        <c:axId val="71981847"/>
      </c:scatterChart>
      <c:valAx>
        <c:axId val="15757868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IN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IN" sz="900" spc="-1" strike="noStrike">
                    <a:solidFill>
                      <a:srgbClr val="000000"/>
                    </a:solidFill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81847"/>
        <c:crosses val="autoZero"/>
        <c:crossBetween val="midCat"/>
      </c:valAx>
      <c:valAx>
        <c:axId val="719818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IN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IN" sz="900" spc="-1" strike="noStrike">
                    <a:solidFill>
                      <a:srgbClr val="000000"/>
                    </a:solidFill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757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GSR vs TIME
With_Task_RMAP_V2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With_Task_RMAP_V2!$B$1:$B$1</c:f>
              <c:strCache>
                <c:ptCount val="1"/>
                <c:pt idx="0">
                  <c:v>Time Seconds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With_Task_RMAP_V2!$A$2:$A$50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0.39</c:v>
                </c:pt>
                <c:pt idx="3">
                  <c:v>1</c:v>
                </c:pt>
                <c:pt idx="4">
                  <c:v>1.2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5.4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9.1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13.1</c:v>
                </c:pt>
                <c:pt idx="20">
                  <c:v>14</c:v>
                </c:pt>
                <c:pt idx="21">
                  <c:v>14.4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17.3</c:v>
                </c:pt>
                <c:pt idx="26">
                  <c:v>18</c:v>
                </c:pt>
                <c:pt idx="27">
                  <c:v>18.3</c:v>
                </c:pt>
                <c:pt idx="28">
                  <c:v>19</c:v>
                </c:pt>
                <c:pt idx="29">
                  <c:v>19.1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22.5</c:v>
                </c:pt>
                <c:pt idx="34">
                  <c:v>23.1</c:v>
                </c:pt>
                <c:pt idx="35">
                  <c:v>23.2</c:v>
                </c:pt>
                <c:pt idx="36">
                  <c:v>23.4</c:v>
                </c:pt>
                <c:pt idx="37">
                  <c:v>24</c:v>
                </c:pt>
                <c:pt idx="38">
                  <c:v>24.1</c:v>
                </c:pt>
                <c:pt idx="39">
                  <c:v>24.2</c:v>
                </c:pt>
                <c:pt idx="40">
                  <c:v>25</c:v>
                </c:pt>
                <c:pt idx="41">
                  <c:v>25.1</c:v>
                </c:pt>
                <c:pt idx="42">
                  <c:v>26</c:v>
                </c:pt>
                <c:pt idx="43">
                  <c:v>27.3</c:v>
                </c:pt>
                <c:pt idx="44">
                  <c:v>27.4</c:v>
                </c:pt>
                <c:pt idx="45">
                  <c:v>28</c:v>
                </c:pt>
                <c:pt idx="46">
                  <c:v>29</c:v>
                </c:pt>
                <c:pt idx="47">
                  <c:v>29.3</c:v>
                </c:pt>
                <c:pt idx="48">
                  <c:v>30</c:v>
                </c:pt>
              </c:numCache>
            </c:numRef>
          </c:xVal>
          <c:yVal>
            <c:numRef>
              <c:f>With_Task_RMAP_V2!$C$2:$C$50</c:f>
              <c:numCache>
                <c:formatCode>General</c:formatCode>
                <c:ptCount val="49"/>
                <c:pt idx="0">
                  <c:v>86</c:v>
                </c:pt>
                <c:pt idx="1">
                  <c:v>104</c:v>
                </c:pt>
                <c:pt idx="2">
                  <c:v>110</c:v>
                </c:pt>
                <c:pt idx="3">
                  <c:v>113</c:v>
                </c:pt>
                <c:pt idx="4">
                  <c:v>122</c:v>
                </c:pt>
                <c:pt idx="5">
                  <c:v>118</c:v>
                </c:pt>
                <c:pt idx="6">
                  <c:v>116</c:v>
                </c:pt>
                <c:pt idx="7">
                  <c:v>132</c:v>
                </c:pt>
                <c:pt idx="8">
                  <c:v>118</c:v>
                </c:pt>
                <c:pt idx="9">
                  <c:v>142</c:v>
                </c:pt>
                <c:pt idx="10">
                  <c:v>144</c:v>
                </c:pt>
                <c:pt idx="11">
                  <c:v>143</c:v>
                </c:pt>
                <c:pt idx="12">
                  <c:v>110</c:v>
                </c:pt>
                <c:pt idx="13">
                  <c:v>133</c:v>
                </c:pt>
                <c:pt idx="14">
                  <c:v>137</c:v>
                </c:pt>
                <c:pt idx="15">
                  <c:v>142</c:v>
                </c:pt>
                <c:pt idx="16">
                  <c:v>153</c:v>
                </c:pt>
                <c:pt idx="17">
                  <c:v>162</c:v>
                </c:pt>
                <c:pt idx="18">
                  <c:v>160</c:v>
                </c:pt>
                <c:pt idx="19">
                  <c:v>163</c:v>
                </c:pt>
                <c:pt idx="20">
                  <c:v>149</c:v>
                </c:pt>
                <c:pt idx="21">
                  <c:v>165</c:v>
                </c:pt>
                <c:pt idx="22">
                  <c:v>175</c:v>
                </c:pt>
                <c:pt idx="23">
                  <c:v>172</c:v>
                </c:pt>
                <c:pt idx="24">
                  <c:v>187</c:v>
                </c:pt>
                <c:pt idx="25">
                  <c:v>196</c:v>
                </c:pt>
                <c:pt idx="26">
                  <c:v>199</c:v>
                </c:pt>
                <c:pt idx="27">
                  <c:v>190</c:v>
                </c:pt>
                <c:pt idx="28">
                  <c:v>199</c:v>
                </c:pt>
                <c:pt idx="29">
                  <c:v>206</c:v>
                </c:pt>
                <c:pt idx="30">
                  <c:v>212</c:v>
                </c:pt>
                <c:pt idx="31">
                  <c:v>195</c:v>
                </c:pt>
                <c:pt idx="32">
                  <c:v>193</c:v>
                </c:pt>
                <c:pt idx="33">
                  <c:v>90</c:v>
                </c:pt>
                <c:pt idx="34">
                  <c:v>110</c:v>
                </c:pt>
                <c:pt idx="35">
                  <c:v>114</c:v>
                </c:pt>
                <c:pt idx="36">
                  <c:v>101</c:v>
                </c:pt>
                <c:pt idx="37">
                  <c:v>119</c:v>
                </c:pt>
                <c:pt idx="38">
                  <c:v>131</c:v>
                </c:pt>
                <c:pt idx="39">
                  <c:v>138</c:v>
                </c:pt>
                <c:pt idx="40">
                  <c:v>147</c:v>
                </c:pt>
                <c:pt idx="41">
                  <c:v>137</c:v>
                </c:pt>
                <c:pt idx="42">
                  <c:v>148</c:v>
                </c:pt>
                <c:pt idx="43">
                  <c:v>130</c:v>
                </c:pt>
                <c:pt idx="44">
                  <c:v>143</c:v>
                </c:pt>
                <c:pt idx="45">
                  <c:v>140</c:v>
                </c:pt>
                <c:pt idx="46">
                  <c:v>142</c:v>
                </c:pt>
                <c:pt idx="47">
                  <c:v>153</c:v>
                </c:pt>
                <c:pt idx="48">
                  <c:v>147</c:v>
                </c:pt>
              </c:numCache>
            </c:numRef>
          </c:yVal>
          <c:smooth val="0"/>
        </c:ser>
        <c:axId val="75745982"/>
        <c:axId val="43356507"/>
      </c:scatterChart>
      <c:valAx>
        <c:axId val="75745982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356507"/>
        <c:crosses val="autoZero"/>
        <c:crossBetween val="midCat"/>
      </c:valAx>
      <c:valAx>
        <c:axId val="4335650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45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50</xdr:row>
      <xdr:rowOff>140040</xdr:rowOff>
    </xdr:from>
    <xdr:to>
      <xdr:col>11</xdr:col>
      <xdr:colOff>288360</xdr:colOff>
      <xdr:row>69</xdr:row>
      <xdr:rowOff>167040</xdr:rowOff>
    </xdr:to>
    <xdr:graphicFrame>
      <xdr:nvGraphicFramePr>
        <xdr:cNvPr id="0" name="Chart 1"/>
        <xdr:cNvGraphicFramePr/>
      </xdr:nvGraphicFramePr>
      <xdr:xfrm>
        <a:off x="0" y="9363960"/>
        <a:ext cx="10962000" cy="33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14040</xdr:colOff>
      <xdr:row>53</xdr:row>
      <xdr:rowOff>101160</xdr:rowOff>
    </xdr:from>
    <xdr:to>
      <xdr:col>11</xdr:col>
      <xdr:colOff>1259640</xdr:colOff>
      <xdr:row>70</xdr:row>
      <xdr:rowOff>46800</xdr:rowOff>
    </xdr:to>
    <xdr:graphicFrame>
      <xdr:nvGraphicFramePr>
        <xdr:cNvPr id="1" name="Chart 1"/>
        <xdr:cNvGraphicFramePr/>
      </xdr:nvGraphicFramePr>
      <xdr:xfrm>
        <a:off x="14040" y="10026720"/>
        <a:ext cx="11346480" cy="29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C1" colorId="64" zoomScale="140" zoomScaleNormal="140" zoomScalePageLayoutView="100" workbookViewId="0">
      <selection pane="topLeft" activeCell="I12" activeCellId="0" sqref="I12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1" width="6.46"/>
    <col collapsed="false" customWidth="true" hidden="false" outlineLevel="0" max="3" min="3" style="1" width="7.87"/>
    <col collapsed="false" customWidth="true" hidden="false" outlineLevel="0" max="4" min="4" style="1" width="8.9"/>
    <col collapsed="false" customWidth="true" hidden="false" outlineLevel="0" max="5" min="5" style="1" width="15.2"/>
    <col collapsed="false" customWidth="true" hidden="false" outlineLevel="0" max="6" min="6" style="1" width="6.28"/>
    <col collapsed="false" customWidth="true" hidden="false" outlineLevel="0" max="7" min="7" style="1" width="6.61"/>
    <col collapsed="false" customWidth="true" hidden="false" outlineLevel="0" max="8" min="8" style="1" width="16.06"/>
    <col collapsed="false" customWidth="true" hidden="false" outlineLevel="0" max="9" min="9" style="1" width="14.41"/>
    <col collapsed="false" customWidth="true" hidden="false" outlineLevel="0" max="10" min="10" style="1" width="16.38"/>
    <col collapsed="false" customWidth="true" hidden="false" outlineLevel="0" max="11" min="11" style="1" width="15.04"/>
    <col collapsed="false" customWidth="true" hidden="false" outlineLevel="0" max="12" min="12" style="1" width="16.22"/>
    <col collapsed="false" customWidth="true" hidden="false" outlineLevel="0" max="13" min="13" style="1" width="16.85"/>
    <col collapsed="false" customWidth="true" hidden="false" outlineLevel="0" max="14" min="14" style="1" width="14.41"/>
    <col collapsed="false" customWidth="true" hidden="false" outlineLevel="0" max="15" min="15" style="1" width="15.28"/>
    <col collapsed="false" customWidth="true" hidden="false" outlineLevel="0" max="16" min="16" style="1" width="13.78"/>
    <col collapsed="false" customWidth="true" hidden="false" outlineLevel="0" max="17" min="17" style="1" width="16.77"/>
    <col collapsed="false" customWidth="true" hidden="false" outlineLevel="0" max="18" min="18" style="1" width="17.4"/>
    <col collapsed="false" customWidth="true" hidden="false" outlineLevel="0" max="19" min="19" style="1" width="15.28"/>
    <col collapsed="false" customWidth="true" hidden="false" outlineLevel="0" max="20" min="20" style="1" width="15.12"/>
    <col collapsed="false" customWidth="true" hidden="false" outlineLevel="0" max="21" min="21" style="1" width="16.77"/>
    <col collapsed="false" customWidth="true" hidden="false" outlineLevel="0" max="22" min="22" style="1" width="17.8"/>
    <col collapsed="false" customWidth="true" hidden="false" outlineLevel="0" max="23" min="23" style="1" width="17.87"/>
    <col collapsed="false" customWidth="true" hidden="false" outlineLevel="0" max="24" min="24" style="1" width="16.85"/>
    <col collapsed="false" customWidth="true" hidden="false" outlineLevel="0" max="25" min="25" style="1" width="15.83"/>
    <col collapsed="false" customWidth="true" hidden="false" outlineLevel="0" max="27" min="26" style="1" width="17.32"/>
    <col collapsed="false" customWidth="true" hidden="false" outlineLevel="0" max="28" min="28" style="1" width="17.8"/>
    <col collapsed="false" customWidth="true" hidden="false" outlineLevel="0" max="29" min="29" style="1" width="22.6"/>
    <col collapsed="false" customWidth="true" hidden="false" outlineLevel="0" max="30" min="30" style="1" width="20.16"/>
    <col collapsed="false" customWidth="true" hidden="false" outlineLevel="0" max="31" min="31" style="1" width="16.85"/>
    <col collapsed="false" customWidth="true" hidden="false" outlineLevel="0" max="32" min="32" style="1" width="22.52"/>
    <col collapsed="false" customWidth="false" hidden="false" outlineLevel="0" max="1011" min="33" style="1" width="8.57"/>
    <col collapsed="false" customWidth="false" hidden="false" outlineLevel="0" max="1024" min="1012" style="2" width="8.57"/>
  </cols>
  <sheetData>
    <row r="1" s="3" customFormat="true" ht="50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19</v>
      </c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s="11" customFormat="true" ht="13.8" hidden="false" customHeight="false" outlineLevel="0" collapsed="false">
      <c r="A2" s="7" t="n">
        <v>0</v>
      </c>
      <c r="B2" s="7" t="n">
        <v>0</v>
      </c>
      <c r="C2" s="7" t="n">
        <v>78</v>
      </c>
      <c r="D2" s="8" t="n">
        <f aca="false">C2-C3</f>
        <v>-10</v>
      </c>
      <c r="E2" s="9" t="n">
        <f aca="false">1000/C2</f>
        <v>12.8205128205128</v>
      </c>
      <c r="F2" s="7" t="s">
        <v>31</v>
      </c>
      <c r="G2" s="7" t="n">
        <f aca="false">ABS(B2-B3)</f>
        <v>10</v>
      </c>
      <c r="H2" s="9" t="n">
        <f aca="false">E2-E3</f>
        <v>1.45687645687646</v>
      </c>
      <c r="I2" s="8" t="n">
        <f aca="false">AVERAGE(E2:E46)</f>
        <v>6.22147620717727</v>
      </c>
      <c r="J2" s="10" t="n">
        <f aca="false">6.22147620717727 -E2</f>
        <v>-6.59903661333555</v>
      </c>
      <c r="K2" s="9" t="n">
        <f aca="false">E2-12.8205128205128</f>
        <v>0</v>
      </c>
      <c r="L2" s="8" t="n">
        <f aca="false">MAX(E2:E46)</f>
        <v>12.8205128205128</v>
      </c>
      <c r="M2" s="8" t="n">
        <f aca="false">MIN(E2:E46)</f>
        <v>4.32900432900433</v>
      </c>
      <c r="N2" s="9" t="n">
        <f aca="false">E2-4.32900432900433</f>
        <v>8.49150849150849</v>
      </c>
      <c r="O2" s="8" t="n">
        <f aca="false">N2-N39</f>
        <v>8.49150849150849</v>
      </c>
      <c r="P2" s="9" t="n">
        <f aca="false">N2/8.49150849150849</f>
        <v>1</v>
      </c>
      <c r="Q2" s="9" t="n">
        <f aca="false">LOG(1+E2)</f>
        <v>1.14052415816024</v>
      </c>
      <c r="R2" s="9" t="n">
        <f aca="false">Q2-0.726646073039172</f>
        <v>0.413878085121067</v>
      </c>
      <c r="S2" s="11" t="n">
        <f aca="false">R2-R39</f>
        <v>0.413878085121067</v>
      </c>
      <c r="T2" s="9" t="n">
        <f aca="false">R2/0.413878085121067</f>
        <v>1</v>
      </c>
      <c r="U2" s="10" t="n">
        <f aca="false">LOG(1+C2)</f>
        <v>1.89762709129044</v>
      </c>
      <c r="V2" s="10" t="n">
        <f aca="false">U2-1.89762709129044</f>
        <v>0</v>
      </c>
      <c r="W2" s="11" t="n">
        <f aca="false">V39-V2</f>
        <v>0.467860893600459</v>
      </c>
      <c r="X2" s="10" t="n">
        <f aca="false">V2/0.467860893600459</f>
        <v>0</v>
      </c>
      <c r="Y2" s="12" t="n">
        <f aca="false">_xlfn.STDEV.S(C2:C46)</f>
        <v>42.5101532732256</v>
      </c>
      <c r="Z2" s="11" t="n">
        <f aca="false">AVERAGE(C2:C46)</f>
        <v>173.977777777778</v>
      </c>
      <c r="AA2" s="11" t="n">
        <f aca="false">C2-$Z$2</f>
        <v>-95.9777777777778</v>
      </c>
      <c r="AB2" s="13" t="n">
        <f aca="false">AA2/$Z$2</f>
        <v>-0.55166687955039</v>
      </c>
      <c r="AC2" s="11" t="n">
        <f aca="false">_xlfn.STDEV.S(E2:E46)</f>
        <v>2.06640153716016</v>
      </c>
      <c r="AD2" s="11" t="n">
        <f aca="false">AVERAGE(E2:E46)</f>
        <v>6.22147620717727</v>
      </c>
      <c r="AE2" s="11" t="n">
        <f aca="false">E2-$AD$2</f>
        <v>6.59903661333553</v>
      </c>
      <c r="AF2" s="14" t="n">
        <f aca="false">AE2/$AC$2</f>
        <v>3.1934919204544</v>
      </c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customFormat="false" ht="13.8" hidden="false" customHeight="false" outlineLevel="0" collapsed="false">
      <c r="A3" s="1" t="n">
        <v>0.1</v>
      </c>
      <c r="B3" s="1" t="n">
        <v>10</v>
      </c>
      <c r="C3" s="1" t="n">
        <v>88</v>
      </c>
      <c r="D3" s="16" t="n">
        <f aca="false">C3-C4</f>
        <v>-3</v>
      </c>
      <c r="E3" s="16" t="n">
        <f aca="false">1000/C3</f>
        <v>11.3636363636364</v>
      </c>
      <c r="F3" s="17" t="s">
        <v>32</v>
      </c>
      <c r="G3" s="16" t="n">
        <f aca="false">ABS(B3-B4)</f>
        <v>11</v>
      </c>
      <c r="H3" s="16" t="n">
        <f aca="false">E3-E4</f>
        <v>0.374625374625374</v>
      </c>
      <c r="J3" s="16" t="n">
        <f aca="false">6.22147620717727 -E3</f>
        <v>-5.14216015645909</v>
      </c>
      <c r="K3" s="16" t="n">
        <f aca="false">E3-12.8205128205128</f>
        <v>-1.45687645687644</v>
      </c>
      <c r="N3" s="16" t="n">
        <f aca="false">E3-4.32900432900433</f>
        <v>7.03463203463203</v>
      </c>
      <c r="P3" s="1" t="n">
        <f aca="false">N3/8.49150849150849</f>
        <v>0.82843137254902</v>
      </c>
      <c r="Q3" s="1" t="n">
        <f aca="false">LOG(1+E3)</f>
        <v>1.09214622321199</v>
      </c>
      <c r="R3" s="1" t="n">
        <f aca="false">Q3-0.726646073039172</f>
        <v>0.36550015017282</v>
      </c>
      <c r="T3" s="1" t="n">
        <f aca="false">R3/0.413878085121067</f>
        <v>0.883110663049252</v>
      </c>
      <c r="U3" s="1" t="n">
        <f aca="false">LOG(1+C3)</f>
        <v>1.94939000664491</v>
      </c>
      <c r="V3" s="1" t="n">
        <f aca="false">U3-1.89762709129044</f>
        <v>0.0517629153544725</v>
      </c>
      <c r="X3" s="1" t="n">
        <f aca="false">V3/0.467860893600459</f>
        <v>0.110637405396564</v>
      </c>
      <c r="AA3" s="1" t="n">
        <f aca="false">C3-$Z$2</f>
        <v>-85.9777777777778</v>
      </c>
      <c r="AB3" s="1" t="n">
        <f aca="false">AA3/$Z$2</f>
        <v>-0.494188274364542</v>
      </c>
      <c r="AE3" s="1" t="n">
        <f aca="false">E3-$AD$2</f>
        <v>5.14216015645913</v>
      </c>
      <c r="AF3" s="1" t="n">
        <f aca="false">AE3/$AC$2</f>
        <v>2.4884612520788</v>
      </c>
    </row>
    <row r="4" customFormat="false" ht="13.8" hidden="false" customHeight="false" outlineLevel="0" collapsed="false">
      <c r="A4" s="1" t="n">
        <v>0.21</v>
      </c>
      <c r="B4" s="1" t="n">
        <v>21</v>
      </c>
      <c r="C4" s="1" t="n">
        <v>91</v>
      </c>
      <c r="D4" s="16" t="n">
        <f aca="false">C4-C5</f>
        <v>-9</v>
      </c>
      <c r="E4" s="16" t="n">
        <f aca="false">1000/C4</f>
        <v>10.989010989011</v>
      </c>
      <c r="F4" s="17" t="s">
        <v>33</v>
      </c>
      <c r="G4" s="16" t="n">
        <f aca="false">ABS(B4-B5)</f>
        <v>32</v>
      </c>
      <c r="H4" s="16" t="n">
        <f aca="false">E4-E5</f>
        <v>0.989010989010989</v>
      </c>
      <c r="J4" s="16" t="n">
        <f aca="false">6.22147620717727 -E4</f>
        <v>-4.76753478183372</v>
      </c>
      <c r="K4" s="16" t="n">
        <f aca="false">E4-12.8205128205128</f>
        <v>-1.83150183150181</v>
      </c>
      <c r="N4" s="16" t="n">
        <f aca="false">E4-4.32900432900433</f>
        <v>6.66000666000666</v>
      </c>
      <c r="P4" s="1" t="n">
        <f aca="false">N4/8.49150849150849</f>
        <v>0.784313725490196</v>
      </c>
      <c r="Q4" s="1" t="n">
        <f aca="false">LOG(1+E4)</f>
        <v>1.07878335826725</v>
      </c>
      <c r="R4" s="1" t="n">
        <f aca="false">Q4-0.726646073039172</f>
        <v>0.352137285228076</v>
      </c>
      <c r="T4" s="1" t="n">
        <f aca="false">R4/0.413878085121067</f>
        <v>0.85082370361569</v>
      </c>
      <c r="U4" s="1" t="n">
        <f aca="false">LOG(1+C4)</f>
        <v>1.96378782734556</v>
      </c>
      <c r="V4" s="1" t="n">
        <f aca="false">U4-1.89762709129044</f>
        <v>0.0661607360551151</v>
      </c>
      <c r="X4" s="1" t="n">
        <f aca="false">V4/0.467860893600459</f>
        <v>0.141411126597844</v>
      </c>
      <c r="AA4" s="1" t="n">
        <f aca="false">C4-$Z$2</f>
        <v>-82.9777777777778</v>
      </c>
      <c r="AB4" s="1" t="n">
        <f aca="false">AA4/$Z$2</f>
        <v>-0.476944692808788</v>
      </c>
      <c r="AD4" s="1" t="n">
        <f aca="false">MIN(AF2:AF46)</f>
        <v>-0.915829689506399</v>
      </c>
      <c r="AE4" s="1" t="n">
        <f aca="false">E4-$AD$2</f>
        <v>4.76753478183373</v>
      </c>
      <c r="AF4" s="1" t="n">
        <f aca="false">AE4/$AC$2</f>
        <v>2.30716765163934</v>
      </c>
    </row>
    <row r="5" customFormat="false" ht="13.8" hidden="false" customHeight="false" outlineLevel="0" collapsed="false">
      <c r="A5" s="1" t="n">
        <v>0.53</v>
      </c>
      <c r="B5" s="1" t="n">
        <v>53</v>
      </c>
      <c r="C5" s="1" t="n">
        <v>100</v>
      </c>
      <c r="D5" s="16" t="n">
        <f aca="false">C5-C6</f>
        <v>-3</v>
      </c>
      <c r="E5" s="16" t="n">
        <f aca="false">1000/C5</f>
        <v>10</v>
      </c>
      <c r="F5" s="17" t="s">
        <v>34</v>
      </c>
      <c r="G5" s="16" t="n">
        <f aca="false">ABS(B5-B6)</f>
        <v>7</v>
      </c>
      <c r="H5" s="16" t="n">
        <f aca="false">E5-E6</f>
        <v>0.291262135922331</v>
      </c>
      <c r="I5" s="16"/>
      <c r="J5" s="16" t="n">
        <f aca="false">6.22147620717727 -E5</f>
        <v>-3.77852379282273</v>
      </c>
      <c r="K5" s="16" t="n">
        <f aca="false">E5-12.8205128205128</f>
        <v>-2.8205128205128</v>
      </c>
      <c r="N5" s="16" t="n">
        <f aca="false">E5-4.32900432900433</f>
        <v>5.67099567099567</v>
      </c>
      <c r="P5" s="1" t="n">
        <f aca="false">N5/8.49150849150849</f>
        <v>0.667843137254902</v>
      </c>
      <c r="Q5" s="1" t="n">
        <f aca="false">LOG(1+E5)</f>
        <v>1.04139268515823</v>
      </c>
      <c r="R5" s="1" t="n">
        <f aca="false">Q5-0.726646073039172</f>
        <v>0.314746612119053</v>
      </c>
      <c r="T5" s="1" t="n">
        <f aca="false">R5/0.413878085121067</f>
        <v>0.760481464069265</v>
      </c>
      <c r="U5" s="1" t="n">
        <f aca="false">LOG(1+C5)</f>
        <v>2.00432137378264</v>
      </c>
      <c r="V5" s="1" t="n">
        <f aca="false">U5-1.89762709129044</f>
        <v>0.106694282492203</v>
      </c>
      <c r="X5" s="1" t="n">
        <f aca="false">V5/0.467860893600459</f>
        <v>0.22804701985483</v>
      </c>
      <c r="AA5" s="1" t="n">
        <f aca="false">C5-$Z$2</f>
        <v>-73.9777777777778</v>
      </c>
      <c r="AB5" s="1" t="n">
        <f aca="false">AA5/$Z$2</f>
        <v>-0.425213948141525</v>
      </c>
      <c r="AE5" s="1" t="n">
        <f aca="false">E5-$AD$2</f>
        <v>3.77852379282273</v>
      </c>
      <c r="AF5" s="1" t="n">
        <f aca="false">AE5/$AC$2</f>
        <v>1.82855254647919</v>
      </c>
    </row>
    <row r="6" customFormat="false" ht="13.8" hidden="false" customHeight="false" outlineLevel="0" collapsed="false">
      <c r="A6" s="1" t="n">
        <v>1</v>
      </c>
      <c r="B6" s="1" t="n">
        <v>60</v>
      </c>
      <c r="C6" s="1" t="n">
        <v>103</v>
      </c>
      <c r="D6" s="16" t="n">
        <f aca="false">C6-C7</f>
        <v>-7</v>
      </c>
      <c r="E6" s="16" t="n">
        <f aca="false">1000/C6</f>
        <v>9.70873786407767</v>
      </c>
      <c r="F6" s="17" t="s">
        <v>34</v>
      </c>
      <c r="G6" s="16" t="n">
        <f aca="false">ABS(B6-B7)</f>
        <v>20</v>
      </c>
      <c r="H6" s="16" t="n">
        <f aca="false">E6-E7</f>
        <v>0.617828773168577</v>
      </c>
      <c r="J6" s="16" t="n">
        <f aca="false">6.22147620717727 -E6</f>
        <v>-3.4872616569004</v>
      </c>
      <c r="K6" s="16" t="n">
        <f aca="false">E6-12.8205128205128</f>
        <v>-3.11177495643513</v>
      </c>
      <c r="N6" s="16" t="n">
        <f aca="false">E6-4.32900432900433</f>
        <v>5.37973353507334</v>
      </c>
      <c r="P6" s="1" t="n">
        <f aca="false">N6/8.49150849150849</f>
        <v>0.633542737483343</v>
      </c>
      <c r="Q6" s="1" t="n">
        <f aca="false">LOG(1+E6)</f>
        <v>1.02973828773502</v>
      </c>
      <c r="R6" s="1" t="n">
        <f aca="false">Q6-0.726646073039172</f>
        <v>0.303092214695846</v>
      </c>
      <c r="T6" s="1" t="n">
        <f aca="false">R6/0.413878085121067</f>
        <v>0.732322453379444</v>
      </c>
      <c r="U6" s="1" t="n">
        <f aca="false">LOG(1+C6)</f>
        <v>2.01703333929878</v>
      </c>
      <c r="V6" s="1" t="n">
        <f aca="false">U6-1.89762709129044</f>
        <v>0.11940624800834</v>
      </c>
      <c r="X6" s="1" t="n">
        <f aca="false">V6/0.467860893600459</f>
        <v>0.255217415350619</v>
      </c>
      <c r="AA6" s="1" t="n">
        <f aca="false">C6-$Z$2</f>
        <v>-70.9777777777778</v>
      </c>
      <c r="AB6" s="1" t="n">
        <f aca="false">AA6/$Z$2</f>
        <v>-0.407970366585771</v>
      </c>
      <c r="AE6" s="1" t="n">
        <f aca="false">E6-$AD$2</f>
        <v>3.4872616569004</v>
      </c>
      <c r="AF6" s="1" t="n">
        <f aca="false">AE6/$AC$2</f>
        <v>1.68760117246763</v>
      </c>
    </row>
    <row r="7" customFormat="false" ht="13.8" hidden="false" customHeight="false" outlineLevel="0" collapsed="false">
      <c r="A7" s="1" t="n">
        <v>1.2</v>
      </c>
      <c r="B7" s="1" t="n">
        <v>80</v>
      </c>
      <c r="C7" s="1" t="n">
        <v>110</v>
      </c>
      <c r="D7" s="16" t="n">
        <f aca="false">C7-C8</f>
        <v>-9</v>
      </c>
      <c r="E7" s="16" t="n">
        <f aca="false">1000/C7</f>
        <v>9.09090909090909</v>
      </c>
      <c r="F7" s="17" t="s">
        <v>35</v>
      </c>
      <c r="G7" s="16" t="n">
        <f aca="false">ABS(B7-B8)</f>
        <v>18</v>
      </c>
      <c r="H7" s="16" t="n">
        <f aca="false">E7-E8</f>
        <v>0.687547746371276</v>
      </c>
      <c r="J7" s="16" t="n">
        <f aca="false">6.22147620717727 -E7</f>
        <v>-2.86943288373182</v>
      </c>
      <c r="K7" s="16" t="n">
        <f aca="false">E7-12.8205128205128</f>
        <v>-3.72960372960371</v>
      </c>
      <c r="N7" s="16" t="n">
        <f aca="false">E7-4.32900432900433</f>
        <v>4.76190476190476</v>
      </c>
      <c r="P7" s="1" t="n">
        <f aca="false">N7/8.49150849150849</f>
        <v>0.56078431372549</v>
      </c>
      <c r="Q7" s="1" t="n">
        <f aca="false">LOG(1+E7)</f>
        <v>1.00393029362843</v>
      </c>
      <c r="R7" s="1" t="n">
        <f aca="false">Q7-0.726646073039172</f>
        <v>0.27728422058926</v>
      </c>
      <c r="T7" s="1" t="n">
        <f aca="false">R7/0.413878085121067</f>
        <v>0.669965940593713</v>
      </c>
      <c r="U7" s="1" t="n">
        <f aca="false">LOG(1+C7)</f>
        <v>2.04532297878666</v>
      </c>
      <c r="V7" s="1" t="n">
        <f aca="false">U7-1.89762709129044</f>
        <v>0.147695887496217</v>
      </c>
      <c r="X7" s="1" t="n">
        <f aca="false">V7/0.467860893600459</f>
        <v>0.315683335616303</v>
      </c>
      <c r="AA7" s="1" t="n">
        <f aca="false">C7-$Z$2</f>
        <v>-63.9777777777778</v>
      </c>
      <c r="AB7" s="1" t="n">
        <f aca="false">AA7/$Z$2</f>
        <v>-0.367735342955678</v>
      </c>
      <c r="AE7" s="1" t="n">
        <f aca="false">E7-$AD$2</f>
        <v>2.86943288373182</v>
      </c>
      <c r="AF7" s="1" t="n">
        <f aca="false">AE7/$AC$2</f>
        <v>1.3886134094128</v>
      </c>
    </row>
    <row r="8" customFormat="false" ht="13.8" hidden="false" customHeight="false" outlineLevel="0" collapsed="false">
      <c r="A8" s="16" t="n">
        <v>1.38</v>
      </c>
      <c r="B8" s="16" t="n">
        <v>98</v>
      </c>
      <c r="C8" s="16" t="n">
        <v>119</v>
      </c>
      <c r="D8" s="16" t="n">
        <f aca="false">C8-C9</f>
        <v>-2</v>
      </c>
      <c r="E8" s="16" t="n">
        <f aca="false">1000/C8</f>
        <v>8.40336134453782</v>
      </c>
      <c r="F8" s="17" t="s">
        <v>36</v>
      </c>
      <c r="G8" s="16" t="n">
        <f aca="false">ABS(B8-B9)</f>
        <v>22</v>
      </c>
      <c r="H8" s="16" t="n">
        <f aca="false">E8-E9</f>
        <v>0.138898534620461</v>
      </c>
      <c r="I8" s="16"/>
      <c r="J8" s="16" t="n">
        <f aca="false">6.22147620717727 -E8</f>
        <v>-2.18188513736055</v>
      </c>
      <c r="K8" s="16" t="n">
        <f aca="false">E8-12.8205128205128</f>
        <v>-4.41715147597498</v>
      </c>
      <c r="N8" s="16" t="n">
        <f aca="false">E8-4.32900432900433</f>
        <v>4.07435701553349</v>
      </c>
      <c r="P8" s="1" t="n">
        <f aca="false">N8/8.49150849150849</f>
        <v>0.479815455594002</v>
      </c>
      <c r="Q8" s="1" t="n">
        <f aca="false">LOG(1+E8)</f>
        <v>0.973283125135819</v>
      </c>
      <c r="R8" s="1" t="n">
        <f aca="false">Q8-0.726646073039172</f>
        <v>0.246637052096647</v>
      </c>
      <c r="T8" s="1" t="n">
        <f aca="false">R8/0.413878085121067</f>
        <v>0.595917157644385</v>
      </c>
      <c r="U8" s="1" t="n">
        <f aca="false">LOG(1+C8)</f>
        <v>2.07918124604762</v>
      </c>
      <c r="V8" s="1" t="n">
        <f aca="false">U8-1.89762709129044</f>
        <v>0.181554154757185</v>
      </c>
      <c r="X8" s="1" t="n">
        <f aca="false">V8/0.467860893600459</f>
        <v>0.38805157097021</v>
      </c>
      <c r="AA8" s="1" t="n">
        <f aca="false">C8-$Z$2</f>
        <v>-54.9777777777778</v>
      </c>
      <c r="AB8" s="1" t="n">
        <f aca="false">AA8/$Z$2</f>
        <v>-0.316004598288415</v>
      </c>
      <c r="AE8" s="1" t="n">
        <f aca="false">E8-$AD$2</f>
        <v>2.18188513736055</v>
      </c>
      <c r="AF8" s="1" t="n">
        <f aca="false">AE8/$AC$2</f>
        <v>1.05588633095923</v>
      </c>
    </row>
    <row r="9" customFormat="false" ht="13.8" hidden="false" customHeight="false" outlineLevel="0" collapsed="false">
      <c r="A9" s="1" t="n">
        <v>2</v>
      </c>
      <c r="B9" s="1" t="n">
        <v>120</v>
      </c>
      <c r="C9" s="1" t="n">
        <v>121</v>
      </c>
      <c r="D9" s="16" t="n">
        <f aca="false">C9-C10</f>
        <v>-6</v>
      </c>
      <c r="E9" s="16" t="n">
        <f aca="false">1000/C9</f>
        <v>8.26446280991735</v>
      </c>
      <c r="F9" s="17" t="s">
        <v>36</v>
      </c>
      <c r="G9" s="16" t="n">
        <f aca="false">ABS(B9-B10)</f>
        <v>12</v>
      </c>
      <c r="H9" s="16" t="n">
        <f aca="false">E9-E10</f>
        <v>0.390447061885858</v>
      </c>
      <c r="J9" s="16" t="n">
        <f aca="false">6.22147620717727 -E9</f>
        <v>-2.04298660274008</v>
      </c>
      <c r="K9" s="16" t="n">
        <f aca="false">E9-12.8205128205128</f>
        <v>-4.55605001059545</v>
      </c>
      <c r="N9" s="16" t="n">
        <f aca="false">E9-4.32900432900433</f>
        <v>3.93545848091302</v>
      </c>
      <c r="P9" s="1" t="n">
        <f aca="false">N9/8.49150849150849</f>
        <v>0.463458110516934</v>
      </c>
      <c r="Q9" s="1" t="n">
        <f aca="false">LOG(1+E9)</f>
        <v>0.966820242278523</v>
      </c>
      <c r="R9" s="1" t="n">
        <f aca="false">Q9-0.726646073039172</f>
        <v>0.240174169239351</v>
      </c>
      <c r="T9" s="1" t="n">
        <f aca="false">R9/0.413878085121067</f>
        <v>0.580301731049846</v>
      </c>
      <c r="U9" s="1" t="n">
        <f aca="false">LOG(1+C9)</f>
        <v>2.08635983067475</v>
      </c>
      <c r="V9" s="1" t="n">
        <f aca="false">U9-1.89762709129044</f>
        <v>0.188732739384308</v>
      </c>
      <c r="X9" s="1" t="n">
        <f aca="false">V9/0.467860893600459</f>
        <v>0.403394987625276</v>
      </c>
      <c r="AA9" s="1" t="n">
        <f aca="false">C9-$Z$2</f>
        <v>-52.9777777777778</v>
      </c>
      <c r="AB9" s="1" t="n">
        <f aca="false">AA9/$Z$2</f>
        <v>-0.304508877251245</v>
      </c>
      <c r="AE9" s="1" t="n">
        <f aca="false">E9-$AD$2</f>
        <v>2.04298660274008</v>
      </c>
      <c r="AF9" s="1" t="n">
        <f aca="false">AE9/$AC$2</f>
        <v>0.988668739352441</v>
      </c>
    </row>
    <row r="10" customFormat="false" ht="13.8" hidden="false" customHeight="false" outlineLevel="0" collapsed="false">
      <c r="A10" s="16" t="n">
        <v>2.12</v>
      </c>
      <c r="B10" s="16" t="n">
        <v>132</v>
      </c>
      <c r="C10" s="16" t="n">
        <v>127</v>
      </c>
      <c r="D10" s="16" t="n">
        <f aca="false">C10-C11</f>
        <v>-10</v>
      </c>
      <c r="E10" s="16" t="n">
        <f aca="false">1000/C10</f>
        <v>7.8740157480315</v>
      </c>
      <c r="F10" s="17" t="s">
        <v>37</v>
      </c>
      <c r="G10" s="16" t="n">
        <f aca="false">ABS(B10-B11)</f>
        <v>18</v>
      </c>
      <c r="H10" s="16" t="n">
        <f aca="false">E10-E11</f>
        <v>0.574745675038796</v>
      </c>
      <c r="J10" s="16" t="n">
        <f aca="false">6.22147620717727 -E10</f>
        <v>-1.65253954085423</v>
      </c>
      <c r="K10" s="16" t="n">
        <f aca="false">E10-12.8205128205128</f>
        <v>-4.9464970724813</v>
      </c>
      <c r="N10" s="16" t="n">
        <f aca="false">E10-4.32900432900433</f>
        <v>3.54501141902717</v>
      </c>
      <c r="P10" s="1" t="n">
        <f aca="false">N10/8.49150849150849</f>
        <v>0.417477227111317</v>
      </c>
      <c r="Q10" s="1" t="n">
        <f aca="false">LOG(1+E10)</f>
        <v>0.94812019509015</v>
      </c>
      <c r="R10" s="1" t="n">
        <f aca="false">Q10-0.726646073039172</f>
        <v>0.221474122050977</v>
      </c>
      <c r="T10" s="1" t="n">
        <f aca="false">R10/0.413878085121067</f>
        <v>0.535119229582287</v>
      </c>
      <c r="U10" s="1" t="n">
        <f aca="false">LOG(1+C10)</f>
        <v>2.10720996964787</v>
      </c>
      <c r="V10" s="1" t="n">
        <f aca="false">U10-1.89762709129044</f>
        <v>0.209582878357428</v>
      </c>
      <c r="X10" s="1" t="n">
        <f aca="false">V10/0.467860893600459</f>
        <v>0.447959812893458</v>
      </c>
      <c r="AA10" s="1" t="n">
        <f aca="false">C10-$Z$2</f>
        <v>-46.9777777777778</v>
      </c>
      <c r="AB10" s="1" t="n">
        <f aca="false">AA10/$Z$2</f>
        <v>-0.270021714139737</v>
      </c>
      <c r="AE10" s="1" t="n">
        <f aca="false">E10-$AD$2</f>
        <v>1.65253954085423</v>
      </c>
      <c r="AF10" s="1" t="n">
        <f aca="false">AE10/$AC$2</f>
        <v>0.799718501528655</v>
      </c>
    </row>
    <row r="11" customFormat="false" ht="13.8" hidden="false" customHeight="false" outlineLevel="0" collapsed="false">
      <c r="A11" s="1" t="n">
        <v>2.3</v>
      </c>
      <c r="B11" s="1" t="n">
        <v>150</v>
      </c>
      <c r="C11" s="1" t="n">
        <v>137</v>
      </c>
      <c r="D11" s="16" t="n">
        <f aca="false">C11-C12</f>
        <v>-7</v>
      </c>
      <c r="E11" s="16" t="n">
        <f aca="false">1000/C11</f>
        <v>7.2992700729927</v>
      </c>
      <c r="F11" s="17" t="s">
        <v>38</v>
      </c>
      <c r="G11" s="16" t="n">
        <f aca="false">ABS(B11-B12)</f>
        <v>20</v>
      </c>
      <c r="H11" s="16" t="n">
        <f aca="false">E11-E12</f>
        <v>0.354825628548256</v>
      </c>
      <c r="I11" s="16"/>
      <c r="J11" s="16" t="n">
        <f aca="false">6.22147620717727 -E11</f>
        <v>-1.07779386581543</v>
      </c>
      <c r="K11" s="16" t="n">
        <f aca="false">E11-12.8205128205128</f>
        <v>-5.5212427475201</v>
      </c>
      <c r="N11" s="16" t="n">
        <f aca="false">E11-4.32900432900433</f>
        <v>2.97026574398837</v>
      </c>
      <c r="P11" s="1" t="n">
        <f aca="false">N11/8.49150849150849</f>
        <v>0.349792471733219</v>
      </c>
      <c r="Q11" s="1" t="n">
        <f aca="false">LOG(1+E11)</f>
        <v>0.919039897531328</v>
      </c>
      <c r="R11" s="1" t="n">
        <f aca="false">Q11-0.726646073039172</f>
        <v>0.192393824492156</v>
      </c>
      <c r="T11" s="1" t="n">
        <f aca="false">R11/0.413878085121067</f>
        <v>0.464856273885285</v>
      </c>
      <c r="U11" s="1" t="n">
        <f aca="false">LOG(1+C11)</f>
        <v>2.13987908640124</v>
      </c>
      <c r="V11" s="1" t="n">
        <f aca="false">U11-1.89762709129044</f>
        <v>0.242251995110796</v>
      </c>
      <c r="X11" s="1" t="n">
        <f aca="false">V11/0.467860893600459</f>
        <v>0.517786372882178</v>
      </c>
      <c r="AA11" s="1" t="n">
        <f aca="false">C11-$Z$2</f>
        <v>-36.9777777777778</v>
      </c>
      <c r="AB11" s="1" t="n">
        <f aca="false">AA11/$Z$2</f>
        <v>-0.212543108953889</v>
      </c>
      <c r="AE11" s="1" t="n">
        <f aca="false">E11-$AD$2</f>
        <v>1.07779386581543</v>
      </c>
      <c r="AF11" s="1" t="n">
        <f aca="false">AE11/$AC$2</f>
        <v>0.521580073588523</v>
      </c>
    </row>
    <row r="12" customFormat="false" ht="13.8" hidden="false" customHeight="false" outlineLevel="0" collapsed="false">
      <c r="A12" s="1" t="n">
        <v>2.5</v>
      </c>
      <c r="B12" s="1" t="n">
        <v>170</v>
      </c>
      <c r="C12" s="1" t="n">
        <v>144</v>
      </c>
      <c r="D12" s="16" t="n">
        <f aca="false">C12-C13</f>
        <v>-19</v>
      </c>
      <c r="E12" s="16" t="n">
        <f aca="false">1000/C12</f>
        <v>6.94444444444444</v>
      </c>
      <c r="F12" s="17" t="s">
        <v>39</v>
      </c>
      <c r="G12" s="16" t="n">
        <f aca="false">ABS(B12-B13)</f>
        <v>50</v>
      </c>
      <c r="H12" s="16" t="n">
        <f aca="false">E12-E13</f>
        <v>0.80947511929107</v>
      </c>
      <c r="I12" s="2"/>
      <c r="J12" s="16" t="n">
        <f aca="false">6.22147620717727 -E12</f>
        <v>-0.722968237267175</v>
      </c>
      <c r="K12" s="16" t="n">
        <f aca="false">E12-12.8205128205128</f>
        <v>-5.87606837606836</v>
      </c>
      <c r="N12" s="16" t="n">
        <f aca="false">E12-4.32900432900433</f>
        <v>2.61544011544011</v>
      </c>
      <c r="P12" s="1" t="n">
        <f aca="false">N12/8.49150849150849</f>
        <v>0.308006535947712</v>
      </c>
      <c r="Q12" s="1" t="n">
        <f aca="false">LOG(1+E12)</f>
        <v>0.900063532361756</v>
      </c>
      <c r="R12" s="1" t="n">
        <f aca="false">Q12-0.726646073039172</f>
        <v>0.173417459322584</v>
      </c>
      <c r="T12" s="1" t="n">
        <f aca="false">R12/0.413878085121067</f>
        <v>0.419006141076196</v>
      </c>
      <c r="U12" s="1" t="n">
        <f aca="false">LOG(1+C12)</f>
        <v>2.16136800223497</v>
      </c>
      <c r="V12" s="1" t="n">
        <f aca="false">U12-1.89762709129044</f>
        <v>0.263740910944534</v>
      </c>
      <c r="X12" s="1" t="n">
        <f aca="false">V12/0.467860893600459</f>
        <v>0.563716511792418</v>
      </c>
      <c r="AA12" s="1" t="n">
        <f aca="false">C12-$Z$2</f>
        <v>-29.9777777777778</v>
      </c>
      <c r="AB12" s="1" t="n">
        <f aca="false">AA12/$Z$2</f>
        <v>-0.172308085323796</v>
      </c>
      <c r="AE12" s="1" t="n">
        <f aca="false">E12-$AD$2</f>
        <v>0.722968237267174</v>
      </c>
      <c r="AF12" s="1" t="n">
        <f aca="false">AE12/$AC$2</f>
        <v>0.349868224672705</v>
      </c>
    </row>
    <row r="13" customFormat="false" ht="13.8" hidden="false" customHeight="false" outlineLevel="0" collapsed="false">
      <c r="A13" s="1" t="n">
        <v>3.4</v>
      </c>
      <c r="B13" s="1" t="n">
        <v>220</v>
      </c>
      <c r="C13" s="1" t="n">
        <v>163</v>
      </c>
      <c r="D13" s="16" t="n">
        <f aca="false">C13-C14</f>
        <v>6</v>
      </c>
      <c r="E13" s="16" t="n">
        <f aca="false">1000/C13</f>
        <v>6.13496932515337</v>
      </c>
      <c r="F13" s="17" t="s">
        <v>39</v>
      </c>
      <c r="G13" s="18" t="n">
        <f aca="false">ABS(B13-B14)</f>
        <v>10</v>
      </c>
      <c r="H13" s="16" t="n">
        <f aca="false">E13-E14</f>
        <v>-0.234457426438983</v>
      </c>
      <c r="I13" s="16"/>
      <c r="J13" s="16" t="n">
        <f aca="false">6.22147620717727 -E13</f>
        <v>0.0865068820238957</v>
      </c>
      <c r="K13" s="16" t="n">
        <f aca="false">E13-12.8205128205128</f>
        <v>-6.68554349535943</v>
      </c>
      <c r="N13" s="16" t="n">
        <f aca="false">E13-4.32900432900433</f>
        <v>1.80596499614904</v>
      </c>
      <c r="P13" s="1" t="n">
        <f aca="false">N13/8.49150849150849</f>
        <v>0.212678936605317</v>
      </c>
      <c r="Q13" s="1" t="n">
        <f aca="false">LOG(1+E13)</f>
        <v>0.853392110324491</v>
      </c>
      <c r="R13" s="1" t="n">
        <f aca="false">Q13-0.726646073039172</f>
        <v>0.126746037285319</v>
      </c>
      <c r="T13" s="1" t="n">
        <f aca="false">R13/0.413878085121067</f>
        <v>0.306240030196919</v>
      </c>
      <c r="U13" s="1" t="n">
        <f aca="false">LOG(1+C13)</f>
        <v>2.2148438480477</v>
      </c>
      <c r="V13" s="1" t="n">
        <f aca="false">U13-1.89762709129044</f>
        <v>0.317216756757258</v>
      </c>
      <c r="X13" s="1" t="n">
        <f aca="false">V13/0.467860893600459</f>
        <v>0.678015113244649</v>
      </c>
      <c r="AA13" s="1" t="n">
        <f aca="false">C13-$Z$2</f>
        <v>-10.9777777777778</v>
      </c>
      <c r="AB13" s="1" t="n">
        <f aca="false">AA13/$Z$2</f>
        <v>-0.063098735470686</v>
      </c>
      <c r="AE13" s="1" t="n">
        <f aca="false">E13-$AD$2</f>
        <v>-0.0865068820238966</v>
      </c>
      <c r="AF13" s="1" t="n">
        <f aca="false">AE13/$AC$2</f>
        <v>-0.041863539330687</v>
      </c>
    </row>
    <row r="14" customFormat="false" ht="13.8" hidden="false" customHeight="false" outlineLevel="0" collapsed="false">
      <c r="A14" s="16" t="n">
        <v>3.5</v>
      </c>
      <c r="B14" s="16" t="n">
        <v>230</v>
      </c>
      <c r="C14" s="16" t="n">
        <v>157</v>
      </c>
      <c r="D14" s="16" t="n">
        <f aca="false">C14-C15</f>
        <v>-8</v>
      </c>
      <c r="E14" s="16" t="n">
        <f aca="false">1000/C14</f>
        <v>6.36942675159236</v>
      </c>
      <c r="F14" s="17" t="s">
        <v>40</v>
      </c>
      <c r="G14" s="16" t="n">
        <f aca="false">ABS(B14-B15)</f>
        <v>10</v>
      </c>
      <c r="H14" s="16" t="n">
        <f aca="false">E14-E15</f>
        <v>0.308820690986296</v>
      </c>
      <c r="I14" s="16"/>
      <c r="J14" s="16" t="n">
        <f aca="false">6.22147620717727 -E14</f>
        <v>-0.147950544415087</v>
      </c>
      <c r="K14" s="16" t="n">
        <f aca="false">E14-12.8205128205128</f>
        <v>-6.45108606892044</v>
      </c>
      <c r="N14" s="16" t="n">
        <f aca="false">E14-4.32900432900433</f>
        <v>2.04042242258803</v>
      </c>
      <c r="P14" s="1" t="n">
        <f aca="false">N14/8.49150849150849</f>
        <v>0.240289746471837</v>
      </c>
      <c r="Q14" s="1" t="n">
        <f aca="false">LOG(1+E14)</f>
        <v>0.867433706542516</v>
      </c>
      <c r="R14" s="1" t="n">
        <f aca="false">Q14-0.726646073039172</f>
        <v>0.140787633503344</v>
      </c>
      <c r="T14" s="1" t="n">
        <f aca="false">R14/0.413878085121067</f>
        <v>0.340166920077831</v>
      </c>
      <c r="U14" s="1" t="n">
        <f aca="false">LOG(1+C14)</f>
        <v>2.19865708695442</v>
      </c>
      <c r="V14" s="1" t="n">
        <f aca="false">U14-1.89762709129044</f>
        <v>0.301029995663983</v>
      </c>
      <c r="X14" s="1" t="n">
        <f aca="false">V14/0.467860893600459</f>
        <v>0.643417733308256</v>
      </c>
      <c r="AA14" s="1" t="n">
        <f aca="false">C14-$Z$2</f>
        <v>-16.9777777777778</v>
      </c>
      <c r="AB14" s="1" t="n">
        <f aca="false">AA14/$Z$2</f>
        <v>-0.0975858985821945</v>
      </c>
      <c r="AE14" s="1" t="n">
        <f aca="false">E14-$AD$2</f>
        <v>0.147950544415093</v>
      </c>
      <c r="AF14" s="1" t="n">
        <f aca="false">AE14/$AC$2</f>
        <v>0.0715981583223271</v>
      </c>
    </row>
    <row r="15" customFormat="false" ht="13.8" hidden="false" customHeight="false" outlineLevel="0" collapsed="false">
      <c r="A15" s="1" t="n">
        <v>4</v>
      </c>
      <c r="B15" s="1" t="n">
        <v>240</v>
      </c>
      <c r="C15" s="1" t="n">
        <v>165</v>
      </c>
      <c r="D15" s="16" t="n">
        <f aca="false">C15-C16</f>
        <v>-6</v>
      </c>
      <c r="E15" s="16" t="n">
        <f aca="false">1000/C15</f>
        <v>6.06060606060606</v>
      </c>
      <c r="F15" s="17" t="s">
        <v>40</v>
      </c>
      <c r="G15" s="16" t="n">
        <f aca="false">ABS(B15-B16)</f>
        <v>50</v>
      </c>
      <c r="H15" s="16" t="n">
        <f aca="false">E15-E16</f>
        <v>0.212652844231791</v>
      </c>
      <c r="J15" s="16" t="n">
        <f aca="false">6.22147620717727 -E15</f>
        <v>0.160870146571209</v>
      </c>
      <c r="K15" s="16" t="n">
        <f aca="false">E15-12.8205128205128</f>
        <v>-6.75990675990674</v>
      </c>
      <c r="N15" s="16" t="n">
        <f aca="false">E15-4.32900432900433</f>
        <v>1.73160173160173</v>
      </c>
      <c r="P15" s="1" t="n">
        <f aca="false">N15/8.49150849150849</f>
        <v>0.203921568627451</v>
      </c>
      <c r="Q15" s="1" t="n">
        <f aca="false">LOG(1+E15)</f>
        <v>0.848841981148131</v>
      </c>
      <c r="R15" s="1" t="n">
        <f aca="false">Q15-0.726646073039172</f>
        <v>0.122195908108959</v>
      </c>
      <c r="T15" s="1" t="n">
        <f aca="false">R15/0.413878085121067</f>
        <v>0.295246142528215</v>
      </c>
      <c r="U15" s="1" t="n">
        <f aca="false">LOG(1+C15)</f>
        <v>2.22010808804005</v>
      </c>
      <c r="V15" s="1" t="n">
        <f aca="false">U15-1.89762709129044</f>
        <v>0.322480996749615</v>
      </c>
      <c r="X15" s="1" t="n">
        <f aca="false">V15/0.467860893600459</f>
        <v>0.689266833711914</v>
      </c>
      <c r="AA15" s="1" t="n">
        <f aca="false">C15-$Z$2</f>
        <v>-8.97777777777779</v>
      </c>
      <c r="AB15" s="1" t="n">
        <f aca="false">AA15/$Z$2</f>
        <v>-0.0516030144335165</v>
      </c>
      <c r="AE15" s="1" t="n">
        <f aca="false">E15-$AD$2</f>
        <v>-0.160870146571207</v>
      </c>
      <c r="AF15" s="1" t="n">
        <f aca="false">AE15/$AC$2</f>
        <v>-0.077850380808509</v>
      </c>
    </row>
    <row r="16" customFormat="false" ht="13.8" hidden="false" customHeight="false" outlineLevel="0" collapsed="false">
      <c r="A16" s="1" t="n">
        <v>4.5</v>
      </c>
      <c r="B16" s="1" t="n">
        <v>290</v>
      </c>
      <c r="C16" s="1" t="n">
        <v>171</v>
      </c>
      <c r="D16" s="16" t="n">
        <f aca="false">C16-C17</f>
        <v>0</v>
      </c>
      <c r="E16" s="16" t="n">
        <f aca="false">1000/C16</f>
        <v>5.84795321637427</v>
      </c>
      <c r="F16" s="17" t="s">
        <v>41</v>
      </c>
      <c r="G16" s="16" t="n">
        <f aca="false">ABS(B16-B17)</f>
        <v>10</v>
      </c>
      <c r="H16" s="16" t="n">
        <f aca="false">E16-E17</f>
        <v>0</v>
      </c>
      <c r="J16" s="16" t="n">
        <f aca="false">6.22147620717727 -E16</f>
        <v>0.373522990803001</v>
      </c>
      <c r="K16" s="16" t="n">
        <f aca="false">E16-12.8205128205128</f>
        <v>-6.97255960413853</v>
      </c>
      <c r="N16" s="16" t="n">
        <f aca="false">E16-4.32900432900433</f>
        <v>1.51894888736994</v>
      </c>
      <c r="P16" s="1" t="n">
        <f aca="false">N16/8.49150849150849</f>
        <v>0.178878568971448</v>
      </c>
      <c r="Q16" s="1" t="n">
        <f aca="false">LOG(1+E16)</f>
        <v>0.835560784680209</v>
      </c>
      <c r="R16" s="1" t="n">
        <f aca="false">Q16-0.726646073039172</f>
        <v>0.108914711641037</v>
      </c>
      <c r="T16" s="1" t="n">
        <f aca="false">R16/0.413878085121067</f>
        <v>0.26315650805521</v>
      </c>
      <c r="U16" s="1" t="n">
        <f aca="false">LOG(1+C16)</f>
        <v>2.23552844690755</v>
      </c>
      <c r="V16" s="1" t="n">
        <f aca="false">U16-1.89762709129044</f>
        <v>0.337901355617109</v>
      </c>
      <c r="X16" s="1" t="n">
        <f aca="false">V16/0.467860893600459</f>
        <v>0.722226115153081</v>
      </c>
      <c r="AA16" s="1" t="n">
        <f aca="false">C16-$Z$2</f>
        <v>-2.97777777777779</v>
      </c>
      <c r="AB16" s="1" t="n">
        <f aca="false">AA16/$Z$2</f>
        <v>-0.017115851322008</v>
      </c>
      <c r="AE16" s="1" t="n">
        <f aca="false">E16-$AD$2</f>
        <v>-0.373522990802996</v>
      </c>
      <c r="AF16" s="1" t="n">
        <f aca="false">AE16/$AC$2</f>
        <v>-0.180760120473161</v>
      </c>
    </row>
    <row r="17" customFormat="false" ht="13.8" hidden="false" customHeight="false" outlineLevel="0" collapsed="false">
      <c r="A17" s="19" t="n">
        <v>5</v>
      </c>
      <c r="B17" s="19" t="n">
        <v>300</v>
      </c>
      <c r="C17" s="19" t="n">
        <v>171</v>
      </c>
      <c r="D17" s="16" t="n">
        <f aca="false">C17-C18</f>
        <v>-27</v>
      </c>
      <c r="E17" s="16" t="n">
        <f aca="false">1000/C17</f>
        <v>5.84795321637427</v>
      </c>
      <c r="F17" s="20" t="s">
        <v>41</v>
      </c>
      <c r="G17" s="19" t="n">
        <f aca="false">ABS(B17-B18)</f>
        <v>60</v>
      </c>
      <c r="H17" s="16" t="n">
        <f aca="false">E17-E18</f>
        <v>0.797448165869219</v>
      </c>
      <c r="I17" s="16"/>
      <c r="J17" s="16" t="n">
        <f aca="false">6.22147620717727 -E17</f>
        <v>0.373522990803001</v>
      </c>
      <c r="K17" s="16" t="n">
        <f aca="false">E17-12.8205128205128</f>
        <v>-6.97255960413853</v>
      </c>
      <c r="N17" s="16" t="n">
        <f aca="false">E17-4.32900432900433</f>
        <v>1.51894888736994</v>
      </c>
      <c r="P17" s="1" t="n">
        <f aca="false">N17/8.49150849150849</f>
        <v>0.178878568971448</v>
      </c>
      <c r="Q17" s="1" t="n">
        <f aca="false">LOG(1+E17)</f>
        <v>0.835560784680209</v>
      </c>
      <c r="R17" s="1" t="n">
        <f aca="false">Q17-0.726646073039172</f>
        <v>0.108914711641037</v>
      </c>
      <c r="T17" s="1" t="n">
        <f aca="false">R17/0.413878085121067</f>
        <v>0.26315650805521</v>
      </c>
      <c r="U17" s="1" t="n">
        <f aca="false">LOG(1+C17)</f>
        <v>2.23552844690755</v>
      </c>
      <c r="V17" s="1" t="n">
        <f aca="false">U17-1.89762709129044</f>
        <v>0.337901355617109</v>
      </c>
      <c r="X17" s="1" t="n">
        <f aca="false">V17/0.467860893600459</f>
        <v>0.722226115153081</v>
      </c>
      <c r="AA17" s="1" t="n">
        <f aca="false">C17-$Z$2</f>
        <v>-2.97777777777779</v>
      </c>
      <c r="AB17" s="1" t="n">
        <f aca="false">AA17/$Z$2</f>
        <v>-0.017115851322008</v>
      </c>
      <c r="AE17" s="1" t="n">
        <f aca="false">E17-$AD$2</f>
        <v>-0.373522990802996</v>
      </c>
      <c r="AF17" s="1" t="n">
        <f aca="false">AE17/$AC$2</f>
        <v>-0.180760120473161</v>
      </c>
    </row>
    <row r="18" customFormat="false" ht="13.8" hidden="false" customHeight="false" outlineLevel="0" collapsed="false">
      <c r="A18" s="1" t="n">
        <v>6</v>
      </c>
      <c r="B18" s="1" t="n">
        <v>360</v>
      </c>
      <c r="C18" s="1" t="n">
        <v>198</v>
      </c>
      <c r="D18" s="16" t="n">
        <f aca="false">C18-C19</f>
        <v>32</v>
      </c>
      <c r="E18" s="16" t="n">
        <f aca="false">1000/C18</f>
        <v>5.05050505050505</v>
      </c>
      <c r="F18" s="17" t="s">
        <v>41</v>
      </c>
      <c r="G18" s="18" t="n">
        <f aca="false">ABS(B18-B19)</f>
        <v>60</v>
      </c>
      <c r="H18" s="16" t="n">
        <f aca="false">E18-E19</f>
        <v>-0.973591335037119</v>
      </c>
      <c r="I18" s="16"/>
      <c r="J18" s="16" t="n">
        <f aca="false">6.22147620717727 -E18</f>
        <v>1.17097115667222</v>
      </c>
      <c r="K18" s="16" t="n">
        <f aca="false">E18-12.8205128205128</f>
        <v>-7.77000777000775</v>
      </c>
      <c r="N18" s="16" t="n">
        <f aca="false">E18-4.32900432900433</f>
        <v>0.72150072150072</v>
      </c>
      <c r="P18" s="1" t="n">
        <f aca="false">N18/8.49150849150849</f>
        <v>0.0849673202614378</v>
      </c>
      <c r="Q18" s="1" t="n">
        <f aca="false">LOG(1+E18)</f>
        <v>0.781791627791761</v>
      </c>
      <c r="R18" s="1" t="n">
        <f aca="false">Q18-0.726646073039172</f>
        <v>0.0551455547525893</v>
      </c>
      <c r="T18" s="1" t="n">
        <f aca="false">R18/0.413878085121067</f>
        <v>0.133241059952373</v>
      </c>
      <c r="U18" s="1" t="n">
        <f aca="false">LOG(1+C18)</f>
        <v>2.29885307640971</v>
      </c>
      <c r="V18" s="1" t="n">
        <f aca="false">U18-1.89762709129044</f>
        <v>0.401225985119266</v>
      </c>
      <c r="X18" s="1" t="n">
        <f aca="false">V18/0.467860893600459</f>
        <v>0.85757538321188</v>
      </c>
      <c r="AA18" s="1" t="n">
        <f aca="false">C18-$Z$2</f>
        <v>24.0222222222222</v>
      </c>
      <c r="AB18" s="1" t="n">
        <f aca="false">AA18/$Z$2</f>
        <v>0.13807638267978</v>
      </c>
      <c r="AE18" s="1" t="n">
        <f aca="false">E18-$AD$2</f>
        <v>-1.17097115667222</v>
      </c>
      <c r="AF18" s="1" t="n">
        <f aca="false">AE18/$AC$2</f>
        <v>-0.566671644215612</v>
      </c>
    </row>
    <row r="19" customFormat="false" ht="13.8" hidden="false" customHeight="false" outlineLevel="0" collapsed="false">
      <c r="A19" s="1" t="n">
        <v>7</v>
      </c>
      <c r="B19" s="1" t="n">
        <v>420</v>
      </c>
      <c r="C19" s="1" t="n">
        <v>166</v>
      </c>
      <c r="D19" s="16" t="n">
        <f aca="false">C19-C20</f>
        <v>-8</v>
      </c>
      <c r="E19" s="16" t="n">
        <f aca="false">1000/C19</f>
        <v>6.02409638554217</v>
      </c>
      <c r="F19" s="17" t="s">
        <v>40</v>
      </c>
      <c r="G19" s="16" t="n">
        <f aca="false">ABS(B19-B20)</f>
        <v>20</v>
      </c>
      <c r="H19" s="16" t="n">
        <f aca="false">E19-E20</f>
        <v>0.27696994876056</v>
      </c>
      <c r="J19" s="16" t="n">
        <f aca="false">6.22147620717727 -E19</f>
        <v>0.197379821635101</v>
      </c>
      <c r="K19" s="16" t="n">
        <f aca="false">E19-12.8205128205128</f>
        <v>-6.79641643497063</v>
      </c>
      <c r="N19" s="16" t="n">
        <f aca="false">E19-4.32900432900433</f>
        <v>1.69509205653784</v>
      </c>
      <c r="P19" s="1" t="n">
        <f aca="false">N19/8.49150849150849</f>
        <v>0.199622017481691</v>
      </c>
      <c r="Q19" s="1" t="n">
        <f aca="false">LOG(1+E19)</f>
        <v>0.84659046238294</v>
      </c>
      <c r="R19" s="1" t="n">
        <f aca="false">Q19-0.726646073039172</f>
        <v>0.119944389343768</v>
      </c>
      <c r="T19" s="1" t="n">
        <f aca="false">R19/0.413878085121067</f>
        <v>0.289806089415636</v>
      </c>
      <c r="U19" s="1" t="n">
        <f aca="false">LOG(1+C19)</f>
        <v>2.22271647114758</v>
      </c>
      <c r="V19" s="1" t="n">
        <f aca="false">U19-1.89762709129044</f>
        <v>0.325089379857143</v>
      </c>
      <c r="X19" s="1" t="n">
        <f aca="false">V19/0.467860893600459</f>
        <v>0.694841959017761</v>
      </c>
      <c r="AA19" s="1" t="n">
        <f aca="false">C19-$Z$2</f>
        <v>-7.97777777777779</v>
      </c>
      <c r="AB19" s="1" t="n">
        <f aca="false">AA19/$Z$2</f>
        <v>-0.0458551539149317</v>
      </c>
      <c r="AE19" s="1" t="n">
        <f aca="false">E19-$AD$2</f>
        <v>-0.197379821635097</v>
      </c>
      <c r="AF19" s="1" t="n">
        <f aca="false">AE19/$AC$2</f>
        <v>-0.0955186192449093</v>
      </c>
    </row>
    <row r="20" customFormat="false" ht="13.8" hidden="false" customHeight="false" outlineLevel="0" collapsed="false">
      <c r="A20" s="1" t="n">
        <v>7.2</v>
      </c>
      <c r="B20" s="1" t="n">
        <v>440</v>
      </c>
      <c r="C20" s="1" t="n">
        <v>174</v>
      </c>
      <c r="D20" s="21" t="n">
        <f aca="false">C20-C21</f>
        <v>-28</v>
      </c>
      <c r="E20" s="16" t="n">
        <f aca="false">1000/C20</f>
        <v>5.74712643678161</v>
      </c>
      <c r="F20" s="17" t="s">
        <v>41</v>
      </c>
      <c r="G20" s="16" t="n">
        <f aca="false">ABS(B20-B21)</f>
        <v>40</v>
      </c>
      <c r="H20" s="16" t="n">
        <f aca="false">E20-E21</f>
        <v>0.796631387276658</v>
      </c>
      <c r="J20" s="16" t="n">
        <f aca="false">6.22147620717727 -E20</f>
        <v>0.474349770395661</v>
      </c>
      <c r="K20" s="16" t="n">
        <f aca="false">E20-12.8205128205128</f>
        <v>-7.07338638373119</v>
      </c>
      <c r="N20" s="16" t="n">
        <f aca="false">E20-4.32900432900433</f>
        <v>1.41812210777728</v>
      </c>
      <c r="P20" s="1" t="n">
        <f aca="false">N20/8.49150849150849</f>
        <v>0.167004732927654</v>
      </c>
      <c r="Q20" s="1" t="n">
        <f aca="false">LOG(1+E20)</f>
        <v>0.829118848628996</v>
      </c>
      <c r="R20" s="1" t="n">
        <f aca="false">Q20-0.726646073039172</f>
        <v>0.102472775589824</v>
      </c>
      <c r="T20" s="1" t="n">
        <f aca="false">R20/0.413878085121067</f>
        <v>0.247591692514593</v>
      </c>
      <c r="U20" s="1" t="n">
        <f aca="false">LOG(1+C20)</f>
        <v>2.24303804868629</v>
      </c>
      <c r="V20" s="1" t="n">
        <f aca="false">U20-1.89762709129044</f>
        <v>0.345410957395854</v>
      </c>
      <c r="X20" s="1" t="n">
        <f aca="false">V20/0.467860893600459</f>
        <v>0.738277043712113</v>
      </c>
      <c r="AA20" s="1" t="n">
        <f aca="false">C20-$Z$2</f>
        <v>0.0222222222222115</v>
      </c>
      <c r="AB20" s="1" t="n">
        <f aca="false">AA20/$Z$2</f>
        <v>0.000127730233746266</v>
      </c>
      <c r="AE20" s="1" t="n">
        <f aca="false">E20-$AD$2</f>
        <v>-0.474349770395657</v>
      </c>
      <c r="AF20" s="1" t="n">
        <f aca="false">AE20/$AC$2</f>
        <v>-0.229553531521058</v>
      </c>
    </row>
    <row r="21" customFormat="false" ht="13.8" hidden="false" customHeight="false" outlineLevel="0" collapsed="false">
      <c r="A21" s="1" t="n">
        <v>8.4</v>
      </c>
      <c r="B21" s="1" t="n">
        <v>480</v>
      </c>
      <c r="C21" s="1" t="n">
        <v>202</v>
      </c>
      <c r="D21" s="16" t="n">
        <f aca="false">C21-C22</f>
        <v>-22</v>
      </c>
      <c r="E21" s="16" t="n">
        <f aca="false">1000/C21</f>
        <v>4.95049504950495</v>
      </c>
      <c r="F21" s="17" t="s">
        <v>41</v>
      </c>
      <c r="G21" s="16" t="n">
        <f aca="false">ABS(B21-B22)</f>
        <v>60</v>
      </c>
      <c r="H21" s="16" t="n">
        <f aca="false">E21-E22</f>
        <v>0.486209335219236</v>
      </c>
      <c r="I21" s="16"/>
      <c r="J21" s="16" t="n">
        <f aca="false">6.22147620717727 -E21</f>
        <v>1.27098115767232</v>
      </c>
      <c r="K21" s="16" t="n">
        <f aca="false">E21-12.8205128205128</f>
        <v>-7.87001777100785</v>
      </c>
      <c r="N21" s="16" t="n">
        <f aca="false">E21-4.32900432900433</f>
        <v>0.621490720500621</v>
      </c>
      <c r="P21" s="1" t="n">
        <f aca="false">N21/8.49150849150849</f>
        <v>0.0731896719083672</v>
      </c>
      <c r="Q21" s="1" t="n">
        <f aca="false">LOG(1+E21)</f>
        <v>0.774553098220097</v>
      </c>
      <c r="R21" s="1" t="n">
        <f aca="false">Q21-0.726646073039172</f>
        <v>0.0479070251809248</v>
      </c>
      <c r="T21" s="1" t="n">
        <f aca="false">R21/0.413878085121067</f>
        <v>0.115751538685386</v>
      </c>
      <c r="U21" s="1" t="n">
        <f aca="false">LOG(1+C21)</f>
        <v>2.30749603791321</v>
      </c>
      <c r="V21" s="1" t="n">
        <f aca="false">U21-1.89762709129044</f>
        <v>0.409868946622773</v>
      </c>
      <c r="X21" s="1" t="n">
        <f aca="false">V21/0.467860893600459</f>
        <v>0.876048740617312</v>
      </c>
      <c r="AA21" s="1" t="n">
        <f aca="false">C21-$Z$2</f>
        <v>28.0222222222222</v>
      </c>
      <c r="AB21" s="1" t="n">
        <f aca="false">AA21/$Z$2</f>
        <v>0.161067824754119</v>
      </c>
      <c r="AE21" s="1" t="n">
        <f aca="false">E21-$AD$2</f>
        <v>-1.27098115767232</v>
      </c>
      <c r="AF21" s="1" t="n">
        <f aca="false">AE21/$AC$2</f>
        <v>-0.615069789107405</v>
      </c>
    </row>
    <row r="22" customFormat="false" ht="13.8" hidden="false" customHeight="false" outlineLevel="0" collapsed="false">
      <c r="A22" s="16" t="n">
        <v>9</v>
      </c>
      <c r="B22" s="16" t="n">
        <v>540</v>
      </c>
      <c r="C22" s="16" t="n">
        <v>224</v>
      </c>
      <c r="D22" s="16" t="n">
        <f aca="false">C22-C23</f>
        <v>25</v>
      </c>
      <c r="E22" s="16" t="n">
        <f aca="false">1000/C22</f>
        <v>4.46428571428571</v>
      </c>
      <c r="F22" s="17" t="s">
        <v>41</v>
      </c>
      <c r="G22" s="16" t="n">
        <f aca="false">ABS(B22-B23)</f>
        <v>60</v>
      </c>
      <c r="H22" s="16" t="n">
        <f aca="false">E22-E23</f>
        <v>-0.56083991385499</v>
      </c>
      <c r="I22" s="16"/>
      <c r="J22" s="16" t="n">
        <f aca="false">6.22147620717727 -E22</f>
        <v>1.75719049289156</v>
      </c>
      <c r="K22" s="16" t="n">
        <f aca="false">E22-12.8205128205128</f>
        <v>-8.35622710622708</v>
      </c>
      <c r="N22" s="16" t="n">
        <f aca="false">E22-4.32900432900433</f>
        <v>0.135281385281385</v>
      </c>
      <c r="P22" s="1" t="n">
        <f aca="false">N22/8.49150849150849</f>
        <v>0.0159313725490195</v>
      </c>
      <c r="Q22" s="1" t="n">
        <f aca="false">LOG(1+E22)</f>
        <v>0.737533399475379</v>
      </c>
      <c r="R22" s="1" t="n">
        <f aca="false">Q22-0.726646073039172</f>
        <v>0.0108873264362074</v>
      </c>
      <c r="T22" s="1" t="n">
        <f aca="false">R22/0.413878085121067</f>
        <v>0.0263056364364463</v>
      </c>
      <c r="U22" s="1" t="n">
        <f aca="false">LOG(1+C22)</f>
        <v>2.35218251811136</v>
      </c>
      <c r="V22" s="1" t="n">
        <f aca="false">U22-1.89762709129044</f>
        <v>0.454555426820922</v>
      </c>
      <c r="X22" s="1" t="n">
        <f aca="false">V22/0.467860893600459</f>
        <v>0.971561062355215</v>
      </c>
      <c r="AA22" s="1" t="n">
        <f aca="false">C22-$Z$2</f>
        <v>50.0222222222222</v>
      </c>
      <c r="AB22" s="1" t="n">
        <f aca="false">AA22/$Z$2</f>
        <v>0.287520756162984</v>
      </c>
      <c r="AE22" s="1" t="n">
        <f aca="false">E22-$AD$2</f>
        <v>-1.75719049289156</v>
      </c>
      <c r="AF22" s="1" t="n">
        <f aca="false">AE22/$AC$2</f>
        <v>-0.850362556014379</v>
      </c>
    </row>
    <row r="23" customFormat="false" ht="13.8" hidden="false" customHeight="false" outlineLevel="0" collapsed="false">
      <c r="A23" s="19" t="n">
        <v>10</v>
      </c>
      <c r="B23" s="19" t="n">
        <v>600</v>
      </c>
      <c r="C23" s="19" t="n">
        <v>199</v>
      </c>
      <c r="D23" s="16" t="n">
        <f aca="false">C23-C24</f>
        <v>28</v>
      </c>
      <c r="E23" s="16" t="n">
        <f aca="false">1000/C23</f>
        <v>5.0251256281407</v>
      </c>
      <c r="F23" s="20" t="s">
        <v>41</v>
      </c>
      <c r="G23" s="19" t="n">
        <f aca="false">ABS(B23-B24)</f>
        <v>4</v>
      </c>
      <c r="H23" s="16" t="n">
        <f aca="false">E23-E24</f>
        <v>-0.822827588233565</v>
      </c>
      <c r="I23" s="16"/>
      <c r="J23" s="16" t="n">
        <f aca="false">6.22147620717727 -E23</f>
        <v>1.19635057903657</v>
      </c>
      <c r="K23" s="16" t="n">
        <f aca="false">E23-12.8205128205128</f>
        <v>-7.7953871923721</v>
      </c>
      <c r="N23" s="16" t="n">
        <f aca="false">E23-4.32900432900433</f>
        <v>0.696121299136374</v>
      </c>
      <c r="P23" s="1" t="n">
        <f aca="false">N23/8.49150849150849</f>
        <v>0.0819785200512365</v>
      </c>
      <c r="Q23" s="1" t="n">
        <f aca="false">LOG(1+E23)</f>
        <v>0.779966106689142</v>
      </c>
      <c r="R23" s="1" t="n">
        <f aca="false">Q23-0.726646073039172</f>
        <v>0.0533200336499698</v>
      </c>
      <c r="T23" s="1" t="n">
        <f aca="false">R23/0.413878085121067</f>
        <v>0.12883028980472</v>
      </c>
      <c r="U23" s="1" t="n">
        <f aca="false">LOG(1+C23)</f>
        <v>2.30102999566398</v>
      </c>
      <c r="V23" s="1" t="n">
        <f aca="false">U23-1.89762709129044</f>
        <v>0.403402904373541</v>
      </c>
      <c r="X23" s="1" t="n">
        <f aca="false">V23/0.467860893600459</f>
        <v>0.8622283030948</v>
      </c>
      <c r="AA23" s="1" t="n">
        <f aca="false">C23-$Z$2</f>
        <v>25.0222222222222</v>
      </c>
      <c r="AB23" s="1" t="n">
        <f aca="false">AA23/$Z$2</f>
        <v>0.143824243198365</v>
      </c>
      <c r="AE23" s="1" t="n">
        <f aca="false">E23-$AD$2</f>
        <v>-1.19635057903657</v>
      </c>
      <c r="AF23" s="1" t="n">
        <f aca="false">AE23/$AC$2</f>
        <v>-0.578953585507249</v>
      </c>
    </row>
    <row r="24" customFormat="false" ht="13.8" hidden="false" customHeight="false" outlineLevel="0" collapsed="false">
      <c r="A24" s="1" t="n">
        <v>10.4</v>
      </c>
      <c r="B24" s="1" t="n">
        <v>604</v>
      </c>
      <c r="C24" s="1" t="n">
        <v>171</v>
      </c>
      <c r="D24" s="16" t="n">
        <f aca="false">C24-C25</f>
        <v>-6</v>
      </c>
      <c r="E24" s="16" t="n">
        <f aca="false">1000/C24</f>
        <v>5.84795321637427</v>
      </c>
      <c r="F24" s="17" t="s">
        <v>41</v>
      </c>
      <c r="G24" s="16" t="n">
        <f aca="false">ABS(B24-B25)</f>
        <v>13</v>
      </c>
      <c r="H24" s="16" t="n">
        <f aca="false">E24-E25</f>
        <v>0.198235702249975</v>
      </c>
      <c r="I24" s="2"/>
      <c r="J24" s="16" t="n">
        <f aca="false">6.22147620717727 -E24</f>
        <v>0.373522990803001</v>
      </c>
      <c r="K24" s="16" t="n">
        <f aca="false">E24-12.8205128205128</f>
        <v>-6.97255960413853</v>
      </c>
      <c r="N24" s="16" t="n">
        <f aca="false">E24-4.32900432900433</f>
        <v>1.51894888736994</v>
      </c>
      <c r="P24" s="1" t="n">
        <f aca="false">N24/8.49150849150849</f>
        <v>0.178878568971448</v>
      </c>
      <c r="Q24" s="1" t="n">
        <f aca="false">LOG(1+E24)</f>
        <v>0.835560784680209</v>
      </c>
      <c r="R24" s="1" t="n">
        <f aca="false">Q24-0.726646073039172</f>
        <v>0.108914711641037</v>
      </c>
      <c r="T24" s="1" t="n">
        <f aca="false">R24/0.413878085121067</f>
        <v>0.26315650805521</v>
      </c>
      <c r="U24" s="1" t="n">
        <f aca="false">LOG(1+C24)</f>
        <v>2.23552844690755</v>
      </c>
      <c r="V24" s="1" t="n">
        <f aca="false">U24-1.89762709129044</f>
        <v>0.337901355617109</v>
      </c>
      <c r="X24" s="1" t="n">
        <f aca="false">V24/0.467860893600459</f>
        <v>0.722226115153081</v>
      </c>
      <c r="AA24" s="1" t="n">
        <f aca="false">C24-$Z$2</f>
        <v>-2.97777777777779</v>
      </c>
      <c r="AB24" s="1" t="n">
        <f aca="false">AA24/$Z$2</f>
        <v>-0.017115851322008</v>
      </c>
      <c r="AE24" s="1" t="n">
        <f aca="false">E24-$AD$2</f>
        <v>-0.373522990802996</v>
      </c>
      <c r="AF24" s="1" t="n">
        <f aca="false">AE24/$AC$2</f>
        <v>-0.180760120473161</v>
      </c>
    </row>
    <row r="25" customFormat="false" ht="13.8" hidden="false" customHeight="false" outlineLevel="0" collapsed="false">
      <c r="A25" s="16" t="n">
        <v>10.17</v>
      </c>
      <c r="B25" s="16" t="n">
        <v>617</v>
      </c>
      <c r="C25" s="16" t="n">
        <v>177</v>
      </c>
      <c r="D25" s="16" t="n">
        <f aca="false">C25-C26</f>
        <v>-6</v>
      </c>
      <c r="E25" s="16" t="n">
        <f aca="false">1000/C25</f>
        <v>5.64971751412429</v>
      </c>
      <c r="F25" s="17" t="s">
        <v>41</v>
      </c>
      <c r="G25" s="16" t="n">
        <f aca="false">ABS(B25-B26)</f>
        <v>43</v>
      </c>
      <c r="H25" s="16" t="n">
        <f aca="false">E25-E26</f>
        <v>0.185236639807354</v>
      </c>
      <c r="I25" s="16"/>
      <c r="J25" s="16" t="n">
        <f aca="false">6.22147620717727 -E25</f>
        <v>0.571758693052976</v>
      </c>
      <c r="K25" s="16" t="n">
        <f aca="false">E25-12.8205128205128</f>
        <v>-7.17079530638851</v>
      </c>
      <c r="N25" s="16" t="n">
        <f aca="false">E25-4.32900432900433</f>
        <v>1.32071318511996</v>
      </c>
      <c r="P25" s="1" t="n">
        <f aca="false">N25/8.49150849150849</f>
        <v>0.155533399800598</v>
      </c>
      <c r="Q25" s="1" t="n">
        <f aca="false">LOG(1+E25)</f>
        <v>0.822803196481628</v>
      </c>
      <c r="R25" s="1" t="n">
        <f aca="false">Q25-0.726646073039172</f>
        <v>0.096157123442456</v>
      </c>
      <c r="T25" s="1" t="n">
        <f aca="false">R25/0.413878085121067</f>
        <v>0.23233200041101</v>
      </c>
      <c r="U25" s="1" t="n">
        <f aca="false">LOG(1+C25)</f>
        <v>2.25042000230889</v>
      </c>
      <c r="V25" s="1" t="n">
        <f aca="false">U25-1.89762709129044</f>
        <v>0.352792911018454</v>
      </c>
      <c r="X25" s="1" t="n">
        <f aca="false">V25/0.467860893600459</f>
        <v>0.754055138704817</v>
      </c>
      <c r="AA25" s="1" t="n">
        <f aca="false">C25-$Z$2</f>
        <v>3.02222222222221</v>
      </c>
      <c r="AB25" s="1" t="n">
        <f aca="false">AA25/$Z$2</f>
        <v>0.0173713117895005</v>
      </c>
      <c r="AE25" s="1" t="n">
        <f aca="false">E25-$AD$2</f>
        <v>-0.571758693052977</v>
      </c>
      <c r="AF25" s="1" t="n">
        <f aca="false">AE25/$AC$2</f>
        <v>-0.276692928635129</v>
      </c>
    </row>
    <row r="26" customFormat="false" ht="13.8" hidden="false" customHeight="false" outlineLevel="0" collapsed="false">
      <c r="A26" s="1" t="n">
        <v>11</v>
      </c>
      <c r="B26" s="1" t="n">
        <v>660</v>
      </c>
      <c r="C26" s="1" t="n">
        <v>183</v>
      </c>
      <c r="D26" s="16" t="n">
        <f aca="false">C26-C27</f>
        <v>-10</v>
      </c>
      <c r="E26" s="16" t="n">
        <f aca="false">1000/C26</f>
        <v>5.46448087431694</v>
      </c>
      <c r="F26" s="17" t="s">
        <v>41</v>
      </c>
      <c r="G26" s="16" t="n">
        <f aca="false">ABS(B26-B27)</f>
        <v>60</v>
      </c>
      <c r="H26" s="16" t="n">
        <f aca="false">E26-E27</f>
        <v>0.283133724057873</v>
      </c>
      <c r="I26" s="2"/>
      <c r="J26" s="16" t="n">
        <f aca="false">6.22147620717727 -E26</f>
        <v>0.75699533286033</v>
      </c>
      <c r="K26" s="16" t="n">
        <f aca="false">E26-12.8205128205128</f>
        <v>-7.35603194619586</v>
      </c>
      <c r="N26" s="16" t="n">
        <f aca="false">E26-4.32900432900433</f>
        <v>1.13547654531261</v>
      </c>
      <c r="P26" s="1" t="n">
        <f aca="false">N26/8.49150849150849</f>
        <v>0.13371906139505</v>
      </c>
      <c r="Q26" s="1" t="n">
        <f aca="false">LOG(1+E26)</f>
        <v>0.810533654897501</v>
      </c>
      <c r="R26" s="1" t="n">
        <f aca="false">Q26-0.726646073039172</f>
        <v>0.0838875818583288</v>
      </c>
      <c r="T26" s="1" t="n">
        <f aca="false">R26/0.413878085121067</f>
        <v>0.202686696575853</v>
      </c>
      <c r="U26" s="1" t="n">
        <f aca="false">LOG(1+C26)</f>
        <v>2.26481782300954</v>
      </c>
      <c r="V26" s="1" t="n">
        <f aca="false">U26-1.89762709129044</f>
        <v>0.367190731719096</v>
      </c>
      <c r="X26" s="1" t="n">
        <f aca="false">V26/0.467860893600459</f>
        <v>0.784828859906098</v>
      </c>
      <c r="AA26" s="1" t="n">
        <f aca="false">C26-$Z$2</f>
        <v>9.02222222222221</v>
      </c>
      <c r="AB26" s="1" t="n">
        <f aca="false">AA26/$Z$2</f>
        <v>0.051858474901009</v>
      </c>
      <c r="AE26" s="1" t="n">
        <f aca="false">E26-$AD$2</f>
        <v>-0.756995332860327</v>
      </c>
      <c r="AF26" s="1" t="n">
        <f aca="false">AE26/$AC$2</f>
        <v>-0.366335060852045</v>
      </c>
    </row>
    <row r="27" customFormat="false" ht="13.8" hidden="false" customHeight="false" outlineLevel="0" collapsed="false">
      <c r="A27" s="1" t="n">
        <v>12</v>
      </c>
      <c r="B27" s="1" t="n">
        <v>720</v>
      </c>
      <c r="C27" s="1" t="n">
        <v>193</v>
      </c>
      <c r="D27" s="16" t="n">
        <f aca="false">C27-C28</f>
        <v>-10</v>
      </c>
      <c r="E27" s="16" t="n">
        <f aca="false">1000/C27</f>
        <v>5.18134715025907</v>
      </c>
      <c r="F27" s="17" t="s">
        <v>41</v>
      </c>
      <c r="G27" s="16" t="n">
        <f aca="false">ABS(B27-B28)</f>
        <v>60</v>
      </c>
      <c r="H27" s="16" t="n">
        <f aca="false">E27-E28</f>
        <v>0.25523877587483</v>
      </c>
      <c r="I27" s="16"/>
      <c r="J27" s="16" t="n">
        <f aca="false">6.22147620717727 -E27</f>
        <v>1.0401290569182</v>
      </c>
      <c r="K27" s="16" t="n">
        <f aca="false">E27-12.8205128205128</f>
        <v>-7.63916567025373</v>
      </c>
      <c r="N27" s="16" t="n">
        <f aca="false">E27-4.32900432900433</f>
        <v>0.852342821254737</v>
      </c>
      <c r="P27" s="1" t="n">
        <f aca="false">N27/8.49150849150849</f>
        <v>0.100375901655999</v>
      </c>
      <c r="Q27" s="1" t="n">
        <f aca="false">LOG(1+E27)</f>
        <v>0.791083134662568</v>
      </c>
      <c r="R27" s="1" t="n">
        <f aca="false">Q27-0.726646073039172</f>
        <v>0.0644370616233959</v>
      </c>
      <c r="T27" s="1" t="n">
        <f aca="false">R27/0.413878085121067</f>
        <v>0.155690924308174</v>
      </c>
      <c r="U27" s="1" t="n">
        <f aca="false">LOG(1+C27)</f>
        <v>2.28780172993023</v>
      </c>
      <c r="V27" s="1" t="n">
        <f aca="false">U27-1.89762709129044</f>
        <v>0.390174638639786</v>
      </c>
      <c r="X27" s="1" t="n">
        <f aca="false">V27/0.467860893600459</f>
        <v>0.833954373996013</v>
      </c>
      <c r="AA27" s="1" t="n">
        <f aca="false">C27-$Z$2</f>
        <v>19.0222222222222</v>
      </c>
      <c r="AB27" s="1" t="n">
        <f aca="false">AA27/$Z$2</f>
        <v>0.109337080086857</v>
      </c>
      <c r="AE27" s="1" t="n">
        <f aca="false">E27-$AD$2</f>
        <v>-1.0401290569182</v>
      </c>
      <c r="AF27" s="1" t="n">
        <f aca="false">AE27/$AC$2</f>
        <v>-0.5033528277121</v>
      </c>
    </row>
    <row r="28" customFormat="false" ht="13.8" hidden="false" customHeight="false" outlineLevel="0" collapsed="false">
      <c r="A28" s="16" t="n">
        <v>13</v>
      </c>
      <c r="B28" s="16" t="n">
        <v>780</v>
      </c>
      <c r="C28" s="16" t="n">
        <v>203</v>
      </c>
      <c r="D28" s="22" t="n">
        <f aca="false">C28-C29</f>
        <v>46</v>
      </c>
      <c r="E28" s="16" t="n">
        <f aca="false">1000/C28</f>
        <v>4.92610837438424</v>
      </c>
      <c r="F28" s="17" t="s">
        <v>41</v>
      </c>
      <c r="G28" s="18" t="n">
        <f aca="false">ABS(B28-B29)</f>
        <v>60</v>
      </c>
      <c r="H28" s="22" t="n">
        <f aca="false">E28-E29</f>
        <v>-1.44331837720812</v>
      </c>
      <c r="I28" s="16"/>
      <c r="J28" s="16" t="n">
        <f aca="false">6.22147620717727 -E28</f>
        <v>1.29536783279303</v>
      </c>
      <c r="K28" s="16" t="n">
        <f aca="false">E28-12.8205128205128</f>
        <v>-7.89440444612856</v>
      </c>
      <c r="N28" s="16" t="n">
        <f aca="false">E28-4.32900432900433</f>
        <v>0.597104045379907</v>
      </c>
      <c r="P28" s="1" t="n">
        <f aca="false">N28/8.49150849150849</f>
        <v>0.0703177822853279</v>
      </c>
      <c r="Q28" s="1" t="n">
        <f aca="false">LOG(1+E28)</f>
        <v>0.772769589426632</v>
      </c>
      <c r="R28" s="1" t="n">
        <f aca="false">Q28-0.726646073039172</f>
        <v>0.0461235163874597</v>
      </c>
      <c r="T28" s="1" t="n">
        <f aca="false">R28/0.413878085121067</f>
        <v>0.111442277437733</v>
      </c>
      <c r="U28" s="1" t="n">
        <f aca="false">LOG(1+C28)</f>
        <v>2.3096301674259</v>
      </c>
      <c r="V28" s="1" t="n">
        <f aca="false">U28-1.89762709129044</f>
        <v>0.412003076135458</v>
      </c>
      <c r="X28" s="1" t="n">
        <f aca="false">V28/0.467860893600459</f>
        <v>0.880610202243785</v>
      </c>
      <c r="AA28" s="1" t="n">
        <f aca="false">C28-$Z$2</f>
        <v>29.0222222222222</v>
      </c>
      <c r="AB28" s="1" t="n">
        <f aca="false">AA28/$Z$2</f>
        <v>0.166815685272704</v>
      </c>
      <c r="AE28" s="1" t="n">
        <f aca="false">E28-$AD$2</f>
        <v>-1.29536783279303</v>
      </c>
      <c r="AF28" s="1" t="n">
        <f aca="false">AE28/$AC$2</f>
        <v>-0.62687130719678</v>
      </c>
    </row>
    <row r="29" customFormat="false" ht="13.8" hidden="false" customHeight="false" outlineLevel="0" collapsed="false">
      <c r="A29" s="16" t="n">
        <v>14</v>
      </c>
      <c r="B29" s="16" t="n">
        <v>840</v>
      </c>
      <c r="C29" s="16" t="n">
        <v>157</v>
      </c>
      <c r="D29" s="16" t="n">
        <f aca="false">C29-C30</f>
        <v>-20</v>
      </c>
      <c r="E29" s="16" t="n">
        <f aca="false">1000/C29</f>
        <v>6.36942675159236</v>
      </c>
      <c r="F29" s="17" t="s">
        <v>41</v>
      </c>
      <c r="G29" s="16" t="n">
        <f aca="false">ABS(B29-B30)</f>
        <v>2</v>
      </c>
      <c r="H29" s="16" t="n">
        <f aca="false">E29-E30</f>
        <v>0.719709237468063</v>
      </c>
      <c r="I29" s="16"/>
      <c r="J29" s="16" t="n">
        <f aca="false">6.22147620717727 -E29</f>
        <v>-0.147950544415087</v>
      </c>
      <c r="K29" s="16" t="n">
        <f aca="false">E29-12.8205128205128</f>
        <v>-6.45108606892044</v>
      </c>
      <c r="N29" s="16" t="n">
        <f aca="false">E29-4.32900432900433</f>
        <v>2.04042242258803</v>
      </c>
      <c r="P29" s="1" t="n">
        <f aca="false">N29/8.49150849150849</f>
        <v>0.240289746471837</v>
      </c>
      <c r="Q29" s="1" t="n">
        <f aca="false">LOG(1+E29)</f>
        <v>0.867433706542516</v>
      </c>
      <c r="R29" s="1" t="n">
        <f aca="false">Q29-0.726646073039172</f>
        <v>0.140787633503344</v>
      </c>
      <c r="T29" s="1" t="n">
        <f aca="false">R29/0.413878085121067</f>
        <v>0.340166920077831</v>
      </c>
      <c r="U29" s="1" t="n">
        <f aca="false">LOG(1+C29)</f>
        <v>2.19865708695442</v>
      </c>
      <c r="V29" s="1" t="n">
        <f aca="false">U29-1.89762709129044</f>
        <v>0.301029995663983</v>
      </c>
      <c r="X29" s="1" t="n">
        <f aca="false">V29/0.467860893600459</f>
        <v>0.643417733308256</v>
      </c>
      <c r="AA29" s="1" t="n">
        <f aca="false">C29-$Z$2</f>
        <v>-16.9777777777778</v>
      </c>
      <c r="AB29" s="1" t="n">
        <f aca="false">AA29/$Z$2</f>
        <v>-0.0975858985821945</v>
      </c>
      <c r="AE29" s="1" t="n">
        <f aca="false">E29-$AD$2</f>
        <v>0.147950544415093</v>
      </c>
      <c r="AF29" s="1" t="n">
        <f aca="false">AE29/$AC$2</f>
        <v>0.0715981583223271</v>
      </c>
    </row>
    <row r="30" customFormat="false" ht="13.8" hidden="false" customHeight="false" outlineLevel="0" collapsed="false">
      <c r="A30" s="1" t="n">
        <v>14.2</v>
      </c>
      <c r="B30" s="1" t="n">
        <v>842</v>
      </c>
      <c r="C30" s="1" t="n">
        <v>177</v>
      </c>
      <c r="D30" s="16" t="n">
        <f aca="false">C30-C31</f>
        <v>-17</v>
      </c>
      <c r="E30" s="16" t="n">
        <f aca="false">1000/C30</f>
        <v>5.64971751412429</v>
      </c>
      <c r="F30" s="17" t="s">
        <v>41</v>
      </c>
      <c r="G30" s="16" t="n">
        <f aca="false">ABS(B30-B31)</f>
        <v>58</v>
      </c>
      <c r="H30" s="16" t="n">
        <f aca="false">E30-E31</f>
        <v>0.495078338866562</v>
      </c>
      <c r="I30" s="16"/>
      <c r="J30" s="16" t="n">
        <f aca="false">6.22147620717727 -E30</f>
        <v>0.571758693052976</v>
      </c>
      <c r="K30" s="16" t="n">
        <f aca="false">E30-12.8205128205128</f>
        <v>-7.17079530638851</v>
      </c>
      <c r="N30" s="16" t="n">
        <f aca="false">E30-4.32900432900433</f>
        <v>1.32071318511996</v>
      </c>
      <c r="P30" s="1" t="n">
        <f aca="false">N30/8.49150849150849</f>
        <v>0.155533399800598</v>
      </c>
      <c r="Q30" s="1" t="n">
        <f aca="false">LOG(1+E30)</f>
        <v>0.822803196481628</v>
      </c>
      <c r="R30" s="1" t="n">
        <f aca="false">Q30-0.726646073039172</f>
        <v>0.096157123442456</v>
      </c>
      <c r="T30" s="1" t="n">
        <f aca="false">R30/0.413878085121067</f>
        <v>0.23233200041101</v>
      </c>
      <c r="U30" s="1" t="n">
        <f aca="false">LOG(1+C30)</f>
        <v>2.25042000230889</v>
      </c>
      <c r="V30" s="1" t="n">
        <f aca="false">U30-1.89762709129044</f>
        <v>0.352792911018454</v>
      </c>
      <c r="X30" s="1" t="n">
        <f aca="false">V30/0.467860893600459</f>
        <v>0.754055138704817</v>
      </c>
      <c r="AA30" s="1" t="n">
        <f aca="false">C30-$Z$2</f>
        <v>3.02222222222221</v>
      </c>
      <c r="AB30" s="1" t="n">
        <f aca="false">AA30/$Z$2</f>
        <v>0.0173713117895005</v>
      </c>
      <c r="AE30" s="1" t="n">
        <f aca="false">E30-$AD$2</f>
        <v>-0.571758693052977</v>
      </c>
      <c r="AF30" s="1" t="n">
        <f aca="false">AE30/$AC$2</f>
        <v>-0.276692928635129</v>
      </c>
    </row>
    <row r="31" customFormat="false" ht="13.8" hidden="false" customHeight="false" outlineLevel="0" collapsed="false">
      <c r="A31" s="19" t="n">
        <v>15</v>
      </c>
      <c r="B31" s="19" t="n">
        <v>900</v>
      </c>
      <c r="C31" s="19" t="n">
        <v>194</v>
      </c>
      <c r="D31" s="16" t="n">
        <f aca="false">C31-C32</f>
        <v>11</v>
      </c>
      <c r="E31" s="16" t="n">
        <f aca="false">1000/C31</f>
        <v>5.15463917525773</v>
      </c>
      <c r="F31" s="20" t="s">
        <v>41</v>
      </c>
      <c r="G31" s="19" t="n">
        <f aca="false">ABS(B31-B32)</f>
        <v>61</v>
      </c>
      <c r="H31" s="16" t="n">
        <f aca="false">E31-E32</f>
        <v>-0.309841699059207</v>
      </c>
      <c r="I31" s="16"/>
      <c r="J31" s="16" t="n">
        <f aca="false">6.22147620717727 -E31</f>
        <v>1.06683703191954</v>
      </c>
      <c r="K31" s="16" t="n">
        <f aca="false">E31-12.8205128205128</f>
        <v>-7.66587364525507</v>
      </c>
      <c r="N31" s="16" t="n">
        <f aca="false">E31-4.32900432900433</f>
        <v>0.825634846253402</v>
      </c>
      <c r="P31" s="1" t="n">
        <f aca="false">N31/8.49150849150849</f>
        <v>0.0972306448352536</v>
      </c>
      <c r="Q31" s="1" t="n">
        <f aca="false">LOG(1+E31)</f>
        <v>0.789202596863124</v>
      </c>
      <c r="R31" s="1" t="n">
        <f aca="false">Q31-0.726646073039172</f>
        <v>0.0625565238239521</v>
      </c>
      <c r="T31" s="1" t="n">
        <f aca="false">R31/0.413878085121067</f>
        <v>0.151147224443288</v>
      </c>
      <c r="U31" s="1" t="n">
        <f aca="false">LOG(1+C31)</f>
        <v>2.29003461136252</v>
      </c>
      <c r="V31" s="1" t="n">
        <f aca="false">U31-1.89762709129044</f>
        <v>0.392407520072078</v>
      </c>
      <c r="X31" s="1" t="n">
        <f aca="false">V31/0.467860893600459</f>
        <v>0.838726906735624</v>
      </c>
      <c r="AA31" s="1" t="n">
        <f aca="false">C31-$Z$2</f>
        <v>20.0222222222222</v>
      </c>
      <c r="AB31" s="1" t="n">
        <f aca="false">AA31/$Z$2</f>
        <v>0.115084940605441</v>
      </c>
      <c r="AE31" s="1" t="n">
        <f aca="false">E31-$AD$2</f>
        <v>-1.06683703191954</v>
      </c>
      <c r="AF31" s="1" t="n">
        <f aca="false">AE31/$AC$2</f>
        <v>-0.516277699534468</v>
      </c>
    </row>
    <row r="32" customFormat="false" ht="13.8" hidden="false" customHeight="false" outlineLevel="0" collapsed="false">
      <c r="A32" s="1" t="n">
        <v>16.1</v>
      </c>
      <c r="B32" s="1" t="n">
        <v>961</v>
      </c>
      <c r="C32" s="1" t="n">
        <v>183</v>
      </c>
      <c r="D32" s="16" t="n">
        <f aca="false">C32-C33</f>
        <v>-20</v>
      </c>
      <c r="E32" s="16" t="n">
        <f aca="false">1000/C32</f>
        <v>5.46448087431694</v>
      </c>
      <c r="F32" s="17" t="s">
        <v>41</v>
      </c>
      <c r="G32" s="16" t="n">
        <f aca="false">ABS(B32-B33)</f>
        <v>59</v>
      </c>
      <c r="H32" s="16" t="n">
        <f aca="false">E32-E33</f>
        <v>0.538372499932703</v>
      </c>
      <c r="I32" s="2"/>
      <c r="J32" s="16" t="n">
        <f aca="false">6.22147620717727 -E32</f>
        <v>0.75699533286033</v>
      </c>
      <c r="K32" s="16" t="n">
        <f aca="false">E32-12.8205128205128</f>
        <v>-7.35603194619586</v>
      </c>
      <c r="N32" s="16" t="n">
        <f aca="false">E32-4.32900432900433</f>
        <v>1.13547654531261</v>
      </c>
      <c r="P32" s="1" t="n">
        <f aca="false">N32/8.49150849150849</f>
        <v>0.13371906139505</v>
      </c>
      <c r="Q32" s="1" t="n">
        <f aca="false">LOG(1+E32)</f>
        <v>0.810533654897501</v>
      </c>
      <c r="R32" s="1" t="n">
        <f aca="false">Q32-0.726646073039172</f>
        <v>0.0838875818583288</v>
      </c>
      <c r="T32" s="1" t="n">
        <f aca="false">R32/0.413878085121067</f>
        <v>0.202686696575853</v>
      </c>
      <c r="U32" s="1" t="n">
        <f aca="false">LOG(1+C32)</f>
        <v>2.26481782300954</v>
      </c>
      <c r="V32" s="1" t="n">
        <f aca="false">U32-1.89762709129044</f>
        <v>0.367190731719096</v>
      </c>
      <c r="X32" s="1" t="n">
        <f aca="false">V32/0.467860893600459</f>
        <v>0.784828859906098</v>
      </c>
      <c r="AA32" s="1" t="n">
        <f aca="false">C32-$Z$2</f>
        <v>9.02222222222221</v>
      </c>
      <c r="AB32" s="1" t="n">
        <f aca="false">AA32/$Z$2</f>
        <v>0.051858474901009</v>
      </c>
      <c r="AE32" s="1" t="n">
        <f aca="false">E32-$AD$2</f>
        <v>-0.756995332860327</v>
      </c>
      <c r="AF32" s="1" t="n">
        <f aca="false">AE32/$AC$2</f>
        <v>-0.366335060852045</v>
      </c>
    </row>
    <row r="33" customFormat="false" ht="13.8" hidden="false" customHeight="false" outlineLevel="0" collapsed="false">
      <c r="A33" s="1" t="n">
        <v>17</v>
      </c>
      <c r="B33" s="1" t="n">
        <v>1020</v>
      </c>
      <c r="C33" s="1" t="n">
        <v>203</v>
      </c>
      <c r="D33" s="16" t="n">
        <f aca="false">C33-C34</f>
        <v>-11</v>
      </c>
      <c r="E33" s="16" t="n">
        <f aca="false">1000/C33</f>
        <v>4.92610837438424</v>
      </c>
      <c r="F33" s="17" t="s">
        <v>41</v>
      </c>
      <c r="G33" s="16" t="n">
        <f aca="false">ABS(B33-B34)</f>
        <v>60</v>
      </c>
      <c r="H33" s="16" t="n">
        <f aca="false">E33-E34</f>
        <v>0.253211178122554</v>
      </c>
      <c r="I33" s="16"/>
      <c r="J33" s="16" t="n">
        <f aca="false">6.22147620717727 -E33</f>
        <v>1.29536783279303</v>
      </c>
      <c r="K33" s="16" t="n">
        <f aca="false">E33-12.8205128205128</f>
        <v>-7.89440444612856</v>
      </c>
      <c r="N33" s="16" t="n">
        <f aca="false">E33-4.32900432900433</f>
        <v>0.597104045379907</v>
      </c>
      <c r="P33" s="1" t="n">
        <f aca="false">N33/8.49150849150849</f>
        <v>0.0703177822853279</v>
      </c>
      <c r="Q33" s="1" t="n">
        <f aca="false">LOG(1+E33)</f>
        <v>0.772769589426632</v>
      </c>
      <c r="R33" s="1" t="n">
        <f aca="false">Q33-0.726646073039172</f>
        <v>0.0461235163874597</v>
      </c>
      <c r="T33" s="1" t="n">
        <f aca="false">R33/0.413878085121067</f>
        <v>0.111442277437733</v>
      </c>
      <c r="U33" s="1" t="n">
        <f aca="false">LOG(1+C33)</f>
        <v>2.3096301674259</v>
      </c>
      <c r="V33" s="1" t="n">
        <f aca="false">U33-1.89762709129044</f>
        <v>0.412003076135458</v>
      </c>
      <c r="X33" s="1" t="n">
        <f aca="false">V33/0.467860893600459</f>
        <v>0.880610202243785</v>
      </c>
      <c r="AA33" s="1" t="n">
        <f aca="false">C33-$Z$2</f>
        <v>29.0222222222222</v>
      </c>
      <c r="AB33" s="1" t="n">
        <f aca="false">AA33/$Z$2</f>
        <v>0.166815685272704</v>
      </c>
      <c r="AE33" s="1" t="n">
        <f aca="false">E33-$AD$2</f>
        <v>-1.29536783279303</v>
      </c>
      <c r="AF33" s="1" t="n">
        <f aca="false">AE33/$AC$2</f>
        <v>-0.62687130719678</v>
      </c>
    </row>
    <row r="34" customFormat="false" ht="13.8" hidden="false" customHeight="false" outlineLevel="0" collapsed="false">
      <c r="A34" s="1" t="n">
        <v>18</v>
      </c>
      <c r="B34" s="1" t="n">
        <v>1080</v>
      </c>
      <c r="C34" s="1" t="n">
        <v>214</v>
      </c>
      <c r="D34" s="16" t="n">
        <f aca="false">C34-C35</f>
        <v>16</v>
      </c>
      <c r="E34" s="16" t="n">
        <f aca="false">1000/C34</f>
        <v>4.67289719626168</v>
      </c>
      <c r="F34" s="17" t="s">
        <v>41</v>
      </c>
      <c r="G34" s="18" t="n">
        <f aca="false">ABS(B34-B35)</f>
        <v>60</v>
      </c>
      <c r="H34" s="16" t="n">
        <f aca="false">E34-E35</f>
        <v>-0.377607854243368</v>
      </c>
      <c r="I34" s="16"/>
      <c r="J34" s="16" t="n">
        <f aca="false">6.22147620717727 -E34</f>
        <v>1.54857901091559</v>
      </c>
      <c r="K34" s="16" t="n">
        <f aca="false">E34-12.8205128205128</f>
        <v>-8.14761562425112</v>
      </c>
      <c r="N34" s="16" t="n">
        <f aca="false">E34-4.32900432900433</f>
        <v>0.343892867257352</v>
      </c>
      <c r="P34" s="1" t="n">
        <f aca="false">N34/8.49150849150849</f>
        <v>0.0404984423676012</v>
      </c>
      <c r="Q34" s="1" t="n">
        <f aca="false">LOG(1+E34)</f>
        <v>0.753804913390048</v>
      </c>
      <c r="R34" s="1" t="n">
        <f aca="false">Q34-0.726646073039172</f>
        <v>0.0271588403508758</v>
      </c>
      <c r="T34" s="1" t="n">
        <f aca="false">R34/0.413878085121067</f>
        <v>0.0656203875663804</v>
      </c>
      <c r="U34" s="1" t="n">
        <f aca="false">LOG(1+C34)</f>
        <v>2.3324384599156</v>
      </c>
      <c r="V34" s="1" t="n">
        <f aca="false">U34-1.89762709129044</f>
        <v>0.434811368625165</v>
      </c>
      <c r="X34" s="1" t="n">
        <f aca="false">V34/0.467860893600459</f>
        <v>0.929360360253752</v>
      </c>
      <c r="AA34" s="1" t="n">
        <f aca="false">C34-$Z$2</f>
        <v>40.0222222222222</v>
      </c>
      <c r="AB34" s="1" t="n">
        <f aca="false">AA34/$Z$2</f>
        <v>0.230042150977136</v>
      </c>
      <c r="AE34" s="1" t="n">
        <f aca="false">E34-$AD$2</f>
        <v>-1.54857901091559</v>
      </c>
      <c r="AF34" s="1" t="n">
        <f aca="false">AE34/$AC$2</f>
        <v>-0.749408565115465</v>
      </c>
    </row>
    <row r="35" customFormat="false" ht="13.8" hidden="false" customHeight="false" outlineLevel="0" collapsed="false">
      <c r="A35" s="1" t="n">
        <v>19</v>
      </c>
      <c r="B35" s="1" t="n">
        <v>1140</v>
      </c>
      <c r="C35" s="1" t="n">
        <v>198</v>
      </c>
      <c r="D35" s="16" t="n">
        <f aca="false">C35-C36</f>
        <v>10</v>
      </c>
      <c r="E35" s="16" t="n">
        <f aca="false">1000/C35</f>
        <v>5.05050505050505</v>
      </c>
      <c r="F35" s="17" t="s">
        <v>41</v>
      </c>
      <c r="G35" s="16" t="n">
        <f aca="false">ABS(B35-B36)</f>
        <v>60</v>
      </c>
      <c r="H35" s="16" t="n">
        <f aca="false">E35-E36</f>
        <v>-0.268643885665162</v>
      </c>
      <c r="I35" s="16"/>
      <c r="J35" s="16" t="n">
        <f aca="false">6.22147620717727 -E35</f>
        <v>1.17097115667222</v>
      </c>
      <c r="K35" s="16" t="n">
        <f aca="false">E35-12.8205128205128</f>
        <v>-7.77000777000775</v>
      </c>
      <c r="N35" s="16" t="n">
        <f aca="false">E35-4.32900432900433</f>
        <v>0.72150072150072</v>
      </c>
      <c r="P35" s="1" t="n">
        <f aca="false">N35/8.49150849150849</f>
        <v>0.0849673202614378</v>
      </c>
      <c r="Q35" s="1" t="n">
        <f aca="false">LOG(1+E35)</f>
        <v>0.781791627791761</v>
      </c>
      <c r="R35" s="1" t="n">
        <f aca="false">Q35-0.726646073039172</f>
        <v>0.0551455547525893</v>
      </c>
      <c r="T35" s="1" t="n">
        <f aca="false">R35/0.413878085121067</f>
        <v>0.133241059952373</v>
      </c>
      <c r="U35" s="1" t="n">
        <f aca="false">LOG(1+C35)</f>
        <v>2.29885307640971</v>
      </c>
      <c r="V35" s="1" t="n">
        <f aca="false">U35-1.89762709129044</f>
        <v>0.401225985119266</v>
      </c>
      <c r="X35" s="1" t="n">
        <f aca="false">V35/0.467860893600459</f>
        <v>0.85757538321188</v>
      </c>
      <c r="AA35" s="1" t="n">
        <f aca="false">C35-$Z$2</f>
        <v>24.0222222222222</v>
      </c>
      <c r="AB35" s="1" t="n">
        <f aca="false">AA35/$Z$2</f>
        <v>0.13807638267978</v>
      </c>
      <c r="AE35" s="1" t="n">
        <f aca="false">E35-$AD$2</f>
        <v>-1.17097115667222</v>
      </c>
      <c r="AF35" s="1" t="n">
        <f aca="false">AE35/$AC$2</f>
        <v>-0.566671644215612</v>
      </c>
    </row>
    <row r="36" customFormat="false" ht="13.8" hidden="false" customHeight="false" outlineLevel="0" collapsed="false">
      <c r="A36" s="19" t="n">
        <v>20</v>
      </c>
      <c r="B36" s="19" t="n">
        <v>1200</v>
      </c>
      <c r="C36" s="19" t="n">
        <v>188</v>
      </c>
      <c r="D36" s="16" t="n">
        <f aca="false">C36-C37</f>
        <v>-8</v>
      </c>
      <c r="E36" s="16" t="n">
        <f aca="false">1000/C36</f>
        <v>5.31914893617021</v>
      </c>
      <c r="F36" s="20" t="s">
        <v>41</v>
      </c>
      <c r="G36" s="19" t="n">
        <f aca="false">ABS(B36-B37)</f>
        <v>60</v>
      </c>
      <c r="H36" s="16" t="n">
        <f aca="false">E36-E37</f>
        <v>0.217108119843682</v>
      </c>
      <c r="I36" s="16"/>
      <c r="J36" s="16" t="n">
        <f aca="false">6.22147620717727 -E36</f>
        <v>0.902327271007057</v>
      </c>
      <c r="K36" s="16" t="n">
        <f aca="false">E36-12.8205128205128</f>
        <v>-7.50136388434259</v>
      </c>
      <c r="N36" s="16" t="n">
        <f aca="false">E36-4.32900432900433</f>
        <v>0.990144607165883</v>
      </c>
      <c r="P36" s="1" t="n">
        <f aca="false">N36/8.49150849150849</f>
        <v>0.116604088443888</v>
      </c>
      <c r="Q36" s="1" t="n">
        <f aca="false">LOG(1+E36)</f>
        <v>0.800658591381495</v>
      </c>
      <c r="R36" s="1" t="n">
        <f aca="false">Q36-0.726646073039172</f>
        <v>0.0740125183423227</v>
      </c>
      <c r="T36" s="1" t="n">
        <f aca="false">R36/0.413878085121067</f>
        <v>0.178826859896853</v>
      </c>
      <c r="U36" s="1" t="n">
        <f aca="false">LOG(1+C36)</f>
        <v>2.27646180417324</v>
      </c>
      <c r="V36" s="1" t="n">
        <f aca="false">U36-1.89762709129044</f>
        <v>0.378834712882804</v>
      </c>
      <c r="X36" s="1" t="n">
        <f aca="false">V36/0.467860893600459</f>
        <v>0.809716559055519</v>
      </c>
      <c r="AA36" s="1" t="n">
        <f aca="false">C36-$Z$2</f>
        <v>14.0222222222222</v>
      </c>
      <c r="AB36" s="1" t="n">
        <f aca="false">AA36/$Z$2</f>
        <v>0.0805977774939328</v>
      </c>
      <c r="AE36" s="1" t="n">
        <f aca="false">E36-$AD$2</f>
        <v>-0.902327271007056</v>
      </c>
      <c r="AF36" s="1" t="n">
        <f aca="false">AE36/$AC$2</f>
        <v>-0.43666598905415</v>
      </c>
    </row>
    <row r="37" customFormat="false" ht="13.8" hidden="false" customHeight="false" outlineLevel="0" collapsed="false">
      <c r="A37" s="1" t="n">
        <v>21</v>
      </c>
      <c r="B37" s="1" t="n">
        <v>1260</v>
      </c>
      <c r="C37" s="1" t="n">
        <v>196</v>
      </c>
      <c r="D37" s="16" t="n">
        <f aca="false">C37-C38</f>
        <v>-13</v>
      </c>
      <c r="E37" s="16" t="n">
        <f aca="false">1000/C37</f>
        <v>5.10204081632653</v>
      </c>
      <c r="F37" s="17" t="s">
        <v>41</v>
      </c>
      <c r="G37" s="16" t="n">
        <f aca="false">ABS(B37-B38)</f>
        <v>60</v>
      </c>
      <c r="H37" s="16" t="n">
        <f aca="false">E37-E38</f>
        <v>0.317351821111219</v>
      </c>
      <c r="I37" s="16"/>
      <c r="J37" s="16" t="n">
        <f aca="false">6.22147620717727 -E37</f>
        <v>1.11943539085074</v>
      </c>
      <c r="K37" s="16" t="n">
        <f aca="false">E37-12.8205128205128</f>
        <v>-7.71847200418627</v>
      </c>
      <c r="N37" s="16" t="n">
        <f aca="false">E37-4.32900432900433</f>
        <v>0.773036487322201</v>
      </c>
      <c r="P37" s="1" t="n">
        <f aca="false">N37/8.49150849150849</f>
        <v>0.0910364145658262</v>
      </c>
      <c r="Q37" s="1" t="n">
        <f aca="false">LOG(1+E37)</f>
        <v>0.785475108295916</v>
      </c>
      <c r="R37" s="1" t="n">
        <f aca="false">Q37-0.726646073039172</f>
        <v>0.0588290352567438</v>
      </c>
      <c r="T37" s="1" t="n">
        <f aca="false">R37/0.413878085121067</f>
        <v>0.14214097670703</v>
      </c>
      <c r="U37" s="1" t="n">
        <f aca="false">LOG(1+C37)</f>
        <v>2.29446622616159</v>
      </c>
      <c r="V37" s="1" t="n">
        <f aca="false">U37-1.89762709129044</f>
        <v>0.396839134871153</v>
      </c>
      <c r="X37" s="1" t="n">
        <f aca="false">V37/0.467860893600459</f>
        <v>0.848198984568356</v>
      </c>
      <c r="AA37" s="1" t="n">
        <f aca="false">C37-$Z$2</f>
        <v>22.0222222222222</v>
      </c>
      <c r="AB37" s="1" t="n">
        <f aca="false">AA37/$Z$2</f>
        <v>0.126580661642611</v>
      </c>
      <c r="AE37" s="1" t="n">
        <f aca="false">E37-$AD$2</f>
        <v>-1.11943539085074</v>
      </c>
      <c r="AF37" s="1" t="n">
        <f aca="false">AE37/$AC$2</f>
        <v>-0.541731783837699</v>
      </c>
    </row>
    <row r="38" customFormat="false" ht="13.8" hidden="false" customHeight="false" outlineLevel="0" collapsed="false">
      <c r="A38" s="1" t="n">
        <v>22</v>
      </c>
      <c r="B38" s="1" t="n">
        <v>1320</v>
      </c>
      <c r="C38" s="1" t="n">
        <v>209</v>
      </c>
      <c r="D38" s="16" t="n">
        <f aca="false">C38-C39</f>
        <v>-22</v>
      </c>
      <c r="E38" s="16" t="n">
        <f aca="false">1000/C38</f>
        <v>4.78468899521531</v>
      </c>
      <c r="F38" s="17" t="s">
        <v>41</v>
      </c>
      <c r="G38" s="16" t="n">
        <f aca="false">ABS(B38-B39)</f>
        <v>60</v>
      </c>
      <c r="H38" s="16" t="n">
        <f aca="false">E38-E39</f>
        <v>0.455684666210982</v>
      </c>
      <c r="I38" s="16"/>
      <c r="J38" s="16" t="n">
        <f aca="false">6.22147620717727 -E38</f>
        <v>1.43678721196196</v>
      </c>
      <c r="K38" s="16" t="n">
        <f aca="false">E38-12.8205128205128</f>
        <v>-8.03582382529749</v>
      </c>
      <c r="N38" s="16" t="n">
        <f aca="false">E38-4.32900432900433</f>
        <v>0.455684666210981</v>
      </c>
      <c r="P38" s="1" t="n">
        <f aca="false">N38/8.49150849150849</f>
        <v>0.0536635706914344</v>
      </c>
      <c r="Q38" s="1" t="n">
        <f aca="false">LOG(1+E38)</f>
        <v>0.762280014749718</v>
      </c>
      <c r="R38" s="1" t="n">
        <f aca="false">Q38-0.726646073039172</f>
        <v>0.0356339417105458</v>
      </c>
      <c r="T38" s="1" t="n">
        <f aca="false">R38/0.413878085121067</f>
        <v>0.0860976770493229</v>
      </c>
      <c r="U38" s="1" t="n">
        <f aca="false">LOG(1+C38)</f>
        <v>2.32221929473392</v>
      </c>
      <c r="V38" s="1" t="n">
        <f aca="false">U38-1.89762709129044</f>
        <v>0.424592203443479</v>
      </c>
      <c r="X38" s="1" t="n">
        <f aca="false">V38/0.467860893600459</f>
        <v>0.907518044895776</v>
      </c>
      <c r="AA38" s="1" t="n">
        <f aca="false">C38-$Z$2</f>
        <v>35.0222222222222</v>
      </c>
      <c r="AB38" s="1" t="n">
        <f aca="false">AA38/$Z$2</f>
        <v>0.201302848384212</v>
      </c>
      <c r="AE38" s="1" t="n">
        <f aca="false">E38-$AD$2</f>
        <v>-1.43678721196196</v>
      </c>
      <c r="AF38" s="1" t="n">
        <f aca="false">AE38/$AC$2</f>
        <v>-0.695308818796429</v>
      </c>
    </row>
    <row r="39" s="11" customFormat="true" ht="13.8" hidden="false" customHeight="false" outlineLevel="0" collapsed="false">
      <c r="A39" s="11" t="n">
        <v>23</v>
      </c>
      <c r="B39" s="11" t="n">
        <v>1380</v>
      </c>
      <c r="C39" s="11" t="n">
        <v>231</v>
      </c>
      <c r="D39" s="8" t="n">
        <f aca="false">C39-C40</f>
        <v>6</v>
      </c>
      <c r="E39" s="10" t="n">
        <f aca="false">1000/C39</f>
        <v>4.32900432900433</v>
      </c>
      <c r="F39" s="17" t="s">
        <v>41</v>
      </c>
      <c r="G39" s="23" t="n">
        <f aca="false">ABS(B39-B40)</f>
        <v>60</v>
      </c>
      <c r="H39" s="8" t="n">
        <f aca="false">E39-E40</f>
        <v>-0.115440115440116</v>
      </c>
      <c r="I39" s="8"/>
      <c r="J39" s="9" t="n">
        <f aca="false">6.22147620717727 -E39</f>
        <v>1.89247187817294</v>
      </c>
      <c r="K39" s="10" t="n">
        <f aca="false">E39-12.8205128205128</f>
        <v>-8.49150849150847</v>
      </c>
      <c r="N39" s="10" t="n">
        <f aca="false">E39-4.32900432900433</f>
        <v>0</v>
      </c>
      <c r="P39" s="10" t="n">
        <f aca="false">N39/8.49150849150849</f>
        <v>0</v>
      </c>
      <c r="Q39" s="10" t="n">
        <f aca="false">LOG(1+E39)</f>
        <v>0.726646073039172</v>
      </c>
      <c r="R39" s="10" t="n">
        <f aca="false">Q39-0.726646073039172</f>
        <v>0</v>
      </c>
      <c r="T39" s="10" t="n">
        <f aca="false">R39/0.413878085121067</f>
        <v>0</v>
      </c>
      <c r="U39" s="9" t="n">
        <f aca="false">LOG(1+C39)</f>
        <v>2.3654879848909</v>
      </c>
      <c r="V39" s="9" t="n">
        <f aca="false">U39-1.89762709129044</f>
        <v>0.467860893600459</v>
      </c>
      <c r="X39" s="9" t="n">
        <f aca="false">V39/0.467860893600459</f>
        <v>1</v>
      </c>
      <c r="AA39" s="11" t="n">
        <f aca="false">C39-$Z$2</f>
        <v>57.0222222222222</v>
      </c>
      <c r="AB39" s="14" t="n">
        <f aca="false">AA39/$Z$2</f>
        <v>0.327755779793077</v>
      </c>
      <c r="AE39" s="11" t="n">
        <f aca="false">E39-$AD$2</f>
        <v>-1.89247187817294</v>
      </c>
      <c r="AF39" s="13" t="n">
        <f aca="false">AE39/$AC$2</f>
        <v>-0.915829689506399</v>
      </c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customFormat="false" ht="13.8" hidden="false" customHeight="false" outlineLevel="0" collapsed="false">
      <c r="A40" s="1" t="n">
        <v>24</v>
      </c>
      <c r="B40" s="1" t="n">
        <v>1440</v>
      </c>
      <c r="C40" s="1" t="n">
        <v>225</v>
      </c>
      <c r="D40" s="16" t="n">
        <f aca="false">C40-C41</f>
        <v>-5</v>
      </c>
      <c r="E40" s="16" t="n">
        <f aca="false">1000/C40</f>
        <v>4.44444444444444</v>
      </c>
      <c r="F40" s="17" t="s">
        <v>41</v>
      </c>
      <c r="G40" s="16" t="n">
        <f aca="false">ABS(B40-B41)</f>
        <v>60</v>
      </c>
      <c r="H40" s="16" t="n">
        <f aca="false">E40-E41</f>
        <v>0.0966183574879231</v>
      </c>
      <c r="I40" s="16"/>
      <c r="J40" s="16" t="n">
        <f aca="false">6.22147620717727 -E40</f>
        <v>1.77703176273283</v>
      </c>
      <c r="K40" s="16" t="n">
        <f aca="false">E40-12.8205128205128</f>
        <v>-8.37606837606836</v>
      </c>
      <c r="N40" s="16" t="n">
        <f aca="false">E40-4.32900432900433</f>
        <v>0.115440115440115</v>
      </c>
      <c r="P40" s="1" t="n">
        <f aca="false">N40/8.49150849150849</f>
        <v>0.01359477124183</v>
      </c>
      <c r="Q40" s="1" t="n">
        <f aca="false">LOG(1+E40)</f>
        <v>0.735953570589189</v>
      </c>
      <c r="R40" s="1" t="n">
        <f aca="false">Q40-0.726646073039172</f>
        <v>0.0093074975500167</v>
      </c>
      <c r="T40" s="1" t="n">
        <f aca="false">R40/0.413878085121067</f>
        <v>0.0224885005624158</v>
      </c>
      <c r="U40" s="1" t="n">
        <f aca="false">LOG(1+C40)</f>
        <v>2.3541084391474</v>
      </c>
      <c r="V40" s="1" t="n">
        <f aca="false">U40-1.89762709129044</f>
        <v>0.456481347856961</v>
      </c>
      <c r="X40" s="1" t="n">
        <f aca="false">V40/0.467860893600459</f>
        <v>0.975677501797754</v>
      </c>
      <c r="AA40" s="1" t="n">
        <f aca="false">C40-$Z$2</f>
        <v>51.0222222222222</v>
      </c>
      <c r="AB40" s="1" t="n">
        <f aca="false">AA40/$Z$2</f>
        <v>0.293268616681568</v>
      </c>
      <c r="AE40" s="1" t="n">
        <f aca="false">E40-$AD$2</f>
        <v>-1.77703176273283</v>
      </c>
      <c r="AF40" s="1" t="n">
        <f aca="false">AE40/$AC$2</f>
        <v>-0.859964402259876</v>
      </c>
    </row>
    <row r="41" customFormat="false" ht="13.8" hidden="false" customHeight="false" outlineLevel="0" collapsed="false">
      <c r="A41" s="19" t="n">
        <v>25</v>
      </c>
      <c r="B41" s="19" t="n">
        <v>1500</v>
      </c>
      <c r="C41" s="19" t="n">
        <v>230</v>
      </c>
      <c r="D41" s="16" t="n">
        <f aca="false">C41-C42</f>
        <v>2</v>
      </c>
      <c r="E41" s="16" t="n">
        <f aca="false">1000/C41</f>
        <v>4.34782608695652</v>
      </c>
      <c r="F41" s="20" t="s">
        <v>41</v>
      </c>
      <c r="G41" s="19" t="n">
        <f aca="false">ABS(B41-B42)</f>
        <v>60</v>
      </c>
      <c r="H41" s="16" t="n">
        <f aca="false">E41-E42</f>
        <v>-0.0381388253241806</v>
      </c>
      <c r="I41" s="16"/>
      <c r="J41" s="16" t="n">
        <f aca="false">6.22147620717727 -E41</f>
        <v>1.87365012022075</v>
      </c>
      <c r="K41" s="16" t="n">
        <f aca="false">E41-12.8205128205128</f>
        <v>-8.47268673355628</v>
      </c>
      <c r="N41" s="16" t="n">
        <f aca="false">E41-4.32900432900433</f>
        <v>0.0188217579521917</v>
      </c>
      <c r="P41" s="1" t="n">
        <f aca="false">N41/8.49150849150849</f>
        <v>0.00221653878942869</v>
      </c>
      <c r="Q41" s="1" t="n">
        <f aca="false">LOG(1+E41)</f>
        <v>0.728177275421805</v>
      </c>
      <c r="R41" s="1" t="n">
        <f aca="false">Q41-0.726646073039172</f>
        <v>0.00153120238263293</v>
      </c>
      <c r="T41" s="1" t="n">
        <f aca="false">R41/0.413878085121067</f>
        <v>0.0036996459529502</v>
      </c>
      <c r="U41" s="1" t="n">
        <f aca="false">LOG(1+C41)</f>
        <v>2.36361197989214</v>
      </c>
      <c r="V41" s="1" t="n">
        <f aca="false">U41-1.89762709129044</f>
        <v>0.465984888601704</v>
      </c>
      <c r="X41" s="1" t="n">
        <f aca="false">V41/0.467860893600459</f>
        <v>0.995990250468856</v>
      </c>
      <c r="AA41" s="1" t="n">
        <f aca="false">C41-$Z$2</f>
        <v>56.0222222222222</v>
      </c>
      <c r="AB41" s="1" t="n">
        <f aca="false">AA41/$Z$2</f>
        <v>0.322007919274492</v>
      </c>
      <c r="AE41" s="1" t="n">
        <f aca="false">E41-$AD$2</f>
        <v>-1.87365012022075</v>
      </c>
      <c r="AF41" s="1" t="n">
        <f aca="false">AE41/$AC$2</f>
        <v>-0.906721218759685</v>
      </c>
    </row>
    <row r="42" customFormat="false" ht="13.8" hidden="false" customHeight="false" outlineLevel="0" collapsed="false">
      <c r="A42" s="1" t="n">
        <v>26</v>
      </c>
      <c r="B42" s="1" t="n">
        <v>1560</v>
      </c>
      <c r="C42" s="1" t="n">
        <v>228</v>
      </c>
      <c r="D42" s="16" t="n">
        <f aca="false">C42-C43</f>
        <v>23</v>
      </c>
      <c r="E42" s="16" t="n">
        <f aca="false">1000/C42</f>
        <v>4.3859649122807</v>
      </c>
      <c r="F42" s="17" t="s">
        <v>41</v>
      </c>
      <c r="G42" s="18" t="n">
        <f aca="false">ABS(B42-B43)</f>
        <v>60</v>
      </c>
      <c r="H42" s="16" t="n">
        <f aca="false">E42-E43</f>
        <v>-0.492083868207103</v>
      </c>
      <c r="I42" s="16"/>
      <c r="J42" s="16" t="n">
        <f aca="false">6.22147620717727 -E42</f>
        <v>1.83551129489657</v>
      </c>
      <c r="K42" s="16" t="n">
        <f aca="false">E42-12.8205128205128</f>
        <v>-8.4345479082321</v>
      </c>
      <c r="N42" s="16" t="n">
        <f aca="false">E42-4.32900432900433</f>
        <v>0.0569605832763722</v>
      </c>
      <c r="P42" s="1" t="n">
        <f aca="false">N42/8.49150849150849</f>
        <v>0.00670794633642925</v>
      </c>
      <c r="Q42" s="1" t="n">
        <f aca="false">LOG(1+E42)</f>
        <v>0.731263519804695</v>
      </c>
      <c r="R42" s="1" t="n">
        <f aca="false">Q42-0.726646073039172</f>
        <v>0.004617446765523</v>
      </c>
      <c r="T42" s="1" t="n">
        <f aca="false">R42/0.413878085121067</f>
        <v>0.0111565384385412</v>
      </c>
      <c r="U42" s="1" t="n">
        <f aca="false">LOG(1+C42)</f>
        <v>2.35983548233989</v>
      </c>
      <c r="V42" s="1" t="n">
        <f aca="false">U42-1.89762709129044</f>
        <v>0.462208391049448</v>
      </c>
      <c r="X42" s="1" t="n">
        <f aca="false">V42/0.467860893600459</f>
        <v>0.987918412014495</v>
      </c>
      <c r="AA42" s="1" t="n">
        <f aca="false">C42-$Z$2</f>
        <v>54.0222222222222</v>
      </c>
      <c r="AB42" s="1" t="n">
        <f aca="false">AA42/$Z$2</f>
        <v>0.310512198237323</v>
      </c>
      <c r="AE42" s="1" t="n">
        <f aca="false">E42-$AD$2</f>
        <v>-1.83551129489657</v>
      </c>
      <c r="AF42" s="1" t="n">
        <f aca="false">AE42/$AC$2</f>
        <v>-0.888264580667654</v>
      </c>
    </row>
    <row r="43" customFormat="false" ht="13.8" hidden="false" customHeight="false" outlineLevel="0" collapsed="false">
      <c r="A43" s="1" t="n">
        <v>27</v>
      </c>
      <c r="B43" s="1" t="n">
        <v>1620</v>
      </c>
      <c r="C43" s="1" t="n">
        <v>205</v>
      </c>
      <c r="D43" s="16" t="n">
        <f aca="false">C43-C44</f>
        <v>-3</v>
      </c>
      <c r="E43" s="16" t="n">
        <f aca="false">1000/C43</f>
        <v>4.87804878048781</v>
      </c>
      <c r="F43" s="17" t="s">
        <v>41</v>
      </c>
      <c r="G43" s="16" t="n">
        <f aca="false">ABS(B43-B44)</f>
        <v>60</v>
      </c>
      <c r="H43" s="16" t="n">
        <f aca="false">E43-E44</f>
        <v>0.0703564727954973</v>
      </c>
      <c r="I43" s="16"/>
      <c r="J43" s="16" t="n">
        <f aca="false">6.22147620717727 -E43</f>
        <v>1.34342742668947</v>
      </c>
      <c r="K43" s="16" t="n">
        <f aca="false">E43-12.8205128205128</f>
        <v>-7.942464040025</v>
      </c>
      <c r="N43" s="16" t="n">
        <f aca="false">E43-4.32900432900433</f>
        <v>0.549044451483475</v>
      </c>
      <c r="P43" s="1" t="n">
        <f aca="false">N43/8.49150849150849</f>
        <v>0.0646580583452892</v>
      </c>
      <c r="Q43" s="1" t="n">
        <f aca="false">LOG(1+E43)</f>
        <v>0.769233185855133</v>
      </c>
      <c r="R43" s="1" t="n">
        <f aca="false">Q43-0.726646073039172</f>
        <v>0.0425871128159608</v>
      </c>
      <c r="T43" s="1" t="n">
        <f aca="false">R43/0.413878085121067</f>
        <v>0.102897723621929</v>
      </c>
      <c r="U43" s="1" t="n">
        <f aca="false">LOG(1+C43)</f>
        <v>2.31386722036915</v>
      </c>
      <c r="V43" s="1" t="n">
        <f aca="false">U43-1.89762709129044</f>
        <v>0.416240129078713</v>
      </c>
      <c r="X43" s="1" t="n">
        <f aca="false">V43/0.467860893600459</f>
        <v>0.889666426008606</v>
      </c>
      <c r="AA43" s="1" t="n">
        <f aca="false">C43-$Z$2</f>
        <v>31.0222222222222</v>
      </c>
      <c r="AB43" s="1" t="n">
        <f aca="false">AA43/$Z$2</f>
        <v>0.178311406309873</v>
      </c>
      <c r="AE43" s="1" t="n">
        <f aca="false">E43-$AD$2</f>
        <v>-1.34342742668946</v>
      </c>
      <c r="AF43" s="1" t="n">
        <f aca="false">AE43/$AC$2</f>
        <v>-0.650128933089993</v>
      </c>
    </row>
    <row r="44" customFormat="false" ht="13.8" hidden="false" customHeight="false" outlineLevel="0" collapsed="false">
      <c r="A44" s="1" t="n">
        <v>28</v>
      </c>
      <c r="B44" s="1" t="n">
        <v>1680</v>
      </c>
      <c r="C44" s="1" t="n">
        <v>208</v>
      </c>
      <c r="D44" s="16" t="n">
        <f aca="false">C44-C45</f>
        <v>-14</v>
      </c>
      <c r="E44" s="16" t="n">
        <f aca="false">1000/C44</f>
        <v>4.80769230769231</v>
      </c>
      <c r="F44" s="17" t="s">
        <v>41</v>
      </c>
      <c r="G44" s="16" t="n">
        <f aca="false">ABS(B44-B45)</f>
        <v>60</v>
      </c>
      <c r="H44" s="16" t="n">
        <f aca="false">E44-E45</f>
        <v>0.303187803187803</v>
      </c>
      <c r="I44" s="16"/>
      <c r="J44" s="16" t="n">
        <f aca="false">6.22147620717727 -E44</f>
        <v>1.41378389948496</v>
      </c>
      <c r="K44" s="16" t="n">
        <f aca="false">E44-12.8205128205128</f>
        <v>-8.01282051282049</v>
      </c>
      <c r="N44" s="16" t="n">
        <f aca="false">E44-4.32900432900433</f>
        <v>0.478687978687978</v>
      </c>
      <c r="P44" s="1" t="n">
        <f aca="false">N44/8.49150849150849</f>
        <v>0.0563725490196077</v>
      </c>
      <c r="Q44" s="1" t="n">
        <f aca="false">LOG(1+E44)</f>
        <v>0.764003599322351</v>
      </c>
      <c r="R44" s="1" t="n">
        <f aca="false">Q44-0.726646073039172</f>
        <v>0.0373575262831792</v>
      </c>
      <c r="T44" s="1" t="n">
        <f aca="false">R44/0.413878085121067</f>
        <v>0.0902621511652434</v>
      </c>
      <c r="U44" s="1" t="n">
        <f aca="false">LOG(1+C44)</f>
        <v>2.32014628611105</v>
      </c>
      <c r="V44" s="1" t="n">
        <f aca="false">U44-1.89762709129044</f>
        <v>0.422519194820614</v>
      </c>
      <c r="X44" s="1" t="n">
        <f aca="false">V44/0.467860893600459</f>
        <v>0.903087222291834</v>
      </c>
      <c r="AA44" s="1" t="n">
        <f aca="false">C44-$Z$2</f>
        <v>34.0222222222222</v>
      </c>
      <c r="AB44" s="1" t="n">
        <f aca="false">AA44/$Z$2</f>
        <v>0.195554987865628</v>
      </c>
      <c r="AE44" s="1" t="n">
        <f aca="false">E44-$AD$2</f>
        <v>-1.41378389948496</v>
      </c>
      <c r="AF44" s="1" t="n">
        <f aca="false">AE44/$AC$2</f>
        <v>-0.684176755611549</v>
      </c>
    </row>
    <row r="45" customFormat="false" ht="13.8" hidden="false" customHeight="false" outlineLevel="0" collapsed="false">
      <c r="A45" s="1" t="n">
        <v>29</v>
      </c>
      <c r="B45" s="1" t="n">
        <v>1740</v>
      </c>
      <c r="C45" s="1" t="n">
        <v>222</v>
      </c>
      <c r="D45" s="16" t="n">
        <f aca="false">C45-C46</f>
        <v>-4</v>
      </c>
      <c r="E45" s="16" t="n">
        <f aca="false">1000/C45</f>
        <v>4.50450450450451</v>
      </c>
      <c r="F45" s="17" t="s">
        <v>41</v>
      </c>
      <c r="G45" s="16" t="n">
        <f aca="false">ABS(B45-B46)</f>
        <v>60</v>
      </c>
      <c r="H45" s="16" t="n">
        <f aca="false">E45-E46</f>
        <v>0.079725743442558</v>
      </c>
      <c r="I45" s="16"/>
      <c r="J45" s="16" t="n">
        <f aca="false">6.22147620717727 -E45</f>
        <v>1.71697170267277</v>
      </c>
      <c r="K45" s="16" t="n">
        <f aca="false">E45-12.8205128205128</f>
        <v>-8.3160083160083</v>
      </c>
      <c r="N45" s="16" t="n">
        <f aca="false">E45-4.32900432900433</f>
        <v>0.175500175500175</v>
      </c>
      <c r="P45" s="1" t="n">
        <f aca="false">N45/8.49150849150849</f>
        <v>0.0206677265500794</v>
      </c>
      <c r="Q45" s="1" t="n">
        <f aca="false">LOG(1+E45)</f>
        <v>0.740718231455897</v>
      </c>
      <c r="R45" s="1" t="n">
        <f aca="false">Q45-0.726646073039172</f>
        <v>0.0140721584167247</v>
      </c>
      <c r="T45" s="1" t="n">
        <f aca="false">R45/0.413878085121067</f>
        <v>0.034000733362358</v>
      </c>
      <c r="U45" s="1" t="n">
        <f aca="false">LOG(1+C45)</f>
        <v>2.34830486304816</v>
      </c>
      <c r="V45" s="1" t="n">
        <f aca="false">U45-1.89762709129044</f>
        <v>0.450677771757721</v>
      </c>
      <c r="X45" s="1" t="n">
        <f aca="false">V45/0.467860893600459</f>
        <v>0.963273011106989</v>
      </c>
      <c r="AA45" s="1" t="n">
        <f aca="false">C45-$Z$2</f>
        <v>48.0222222222222</v>
      </c>
      <c r="AB45" s="1" t="n">
        <f aca="false">AA45/$Z$2</f>
        <v>0.276025035125814</v>
      </c>
      <c r="AE45" s="1" t="n">
        <f aca="false">E45-$AD$2</f>
        <v>-1.71697170267276</v>
      </c>
      <c r="AF45" s="1" t="n">
        <f aca="false">AE45/$AC$2</f>
        <v>-0.830899354165395</v>
      </c>
    </row>
    <row r="46" customFormat="false" ht="13.8" hidden="false" customHeight="false" outlineLevel="0" collapsed="false">
      <c r="A46" s="19" t="n">
        <v>30</v>
      </c>
      <c r="B46" s="19" t="n">
        <v>1800</v>
      </c>
      <c r="C46" s="19" t="n">
        <v>226</v>
      </c>
      <c r="D46" s="16"/>
      <c r="E46" s="16" t="n">
        <f aca="false">1000/C46</f>
        <v>4.42477876106195</v>
      </c>
      <c r="F46" s="20" t="s">
        <v>41</v>
      </c>
      <c r="G46" s="19"/>
      <c r="H46" s="16"/>
      <c r="I46" s="16"/>
      <c r="J46" s="16" t="n">
        <f aca="false">6.22147620717727 -E46</f>
        <v>1.79669744611532</v>
      </c>
      <c r="K46" s="16" t="n">
        <f aca="false">E46-12.8205128205128</f>
        <v>-8.39573405945085</v>
      </c>
      <c r="N46" s="16" t="n">
        <f aca="false">E46-4.32900432900433</f>
        <v>0.0957744320576168</v>
      </c>
      <c r="P46" s="1" t="n">
        <f aca="false">N46/8.49150849150849</f>
        <v>0.0112788478223146</v>
      </c>
      <c r="Q46" s="1" t="n">
        <f aca="false">LOG(1+E46)</f>
        <v>0.734382031034995</v>
      </c>
      <c r="R46" s="1" t="n">
        <f aca="false">Q46-0.726646073039172</f>
        <v>0.00773595799582316</v>
      </c>
      <c r="T46" s="1" t="n">
        <f aca="false">R46/0.413878085121067</f>
        <v>0.0186913931274236</v>
      </c>
      <c r="U46" s="1" t="n">
        <f aca="false">LOG(1+C46)</f>
        <v>2.35602585719312</v>
      </c>
      <c r="V46" s="1" t="n">
        <f aca="false">U46-1.89762709129044</f>
        <v>0.458398765902683</v>
      </c>
      <c r="X46" s="1" t="n">
        <f aca="false">V46/0.467860893600459</f>
        <v>0.979775767055545</v>
      </c>
      <c r="AA46" s="1" t="n">
        <f aca="false">C46-$Z$2</f>
        <v>52.0222222222222</v>
      </c>
      <c r="AB46" s="1" t="n">
        <f aca="false">AA46/$Z$2</f>
        <v>0.299016477200153</v>
      </c>
      <c r="AE46" s="1" t="n">
        <f aca="false">E46-$AD$2</f>
        <v>-1.79669744611532</v>
      </c>
      <c r="AF46" s="1" t="n">
        <f aca="false">AE46/$AC$2</f>
        <v>-0.869481276414701</v>
      </c>
    </row>
    <row r="47" customFormat="false" ht="13.8" hidden="false" customHeight="false" outlineLevel="0" collapsed="false">
      <c r="J47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W1" colorId="64" zoomScale="140" zoomScaleNormal="140" zoomScalePageLayoutView="100" workbookViewId="0">
      <selection pane="topLeft" activeCell="I45" activeCellId="0" sqref="I45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5.04"/>
    <col collapsed="false" customWidth="true" hidden="false" outlineLevel="0" max="2" min="2" style="1" width="6.61"/>
    <col collapsed="false" customWidth="true" hidden="false" outlineLevel="0" max="3" min="3" style="1" width="8.74"/>
    <col collapsed="false" customWidth="true" hidden="false" outlineLevel="0" max="4" min="4" style="1" width="10.7"/>
    <col collapsed="false" customWidth="true" hidden="false" outlineLevel="0" max="5" min="5" style="1" width="14.57"/>
    <col collapsed="false" customWidth="true" hidden="false" outlineLevel="0" max="6" min="6" style="1" width="6.77"/>
    <col collapsed="false" customWidth="true" hidden="false" outlineLevel="0" max="7" min="7" style="1" width="6.3"/>
    <col collapsed="false" customWidth="true" hidden="false" outlineLevel="0" max="8" min="8" style="1" width="5.35"/>
    <col collapsed="false" customWidth="true" hidden="false" outlineLevel="0" max="9" min="9" style="1" width="16.45"/>
    <col collapsed="false" customWidth="true" hidden="false" outlineLevel="0" max="10" min="10" style="1" width="15.51"/>
    <col collapsed="false" customWidth="true" hidden="false" outlineLevel="0" max="11" min="11" style="1" width="17.56"/>
    <col collapsed="false" customWidth="true" hidden="false" outlineLevel="0" max="12" min="12" style="1" width="16.22"/>
    <col collapsed="false" customWidth="true" hidden="false" outlineLevel="0" max="13" min="13" style="1" width="14.17"/>
    <col collapsed="false" customWidth="true" hidden="false" outlineLevel="0" max="14" min="14" style="1" width="15.59"/>
    <col collapsed="false" customWidth="true" hidden="false" outlineLevel="0" max="15" min="15" style="1" width="14.17"/>
    <col collapsed="false" customWidth="true" hidden="false" outlineLevel="0" max="16" min="16" style="1" width="17.17"/>
    <col collapsed="false" customWidth="true" hidden="false" outlineLevel="0" max="17" min="17" style="1" width="16.77"/>
    <col collapsed="false" customWidth="true" hidden="false" outlineLevel="0" max="18" min="18" style="1" width="17.56"/>
    <col collapsed="false" customWidth="true" hidden="false" outlineLevel="0" max="19" min="19" style="1" width="18.89"/>
    <col collapsed="false" customWidth="true" hidden="false" outlineLevel="0" max="20" min="20" style="1" width="17.01"/>
    <col collapsed="false" customWidth="true" hidden="false" outlineLevel="0" max="21" min="21" style="1" width="17.09"/>
    <col collapsed="false" customWidth="true" hidden="false" outlineLevel="0" max="22" min="22" style="1" width="15.04"/>
    <col collapsed="false" customWidth="true" hidden="false" outlineLevel="0" max="23" min="23" style="1" width="16.53"/>
    <col collapsed="false" customWidth="true" hidden="false" outlineLevel="0" max="24" min="24" style="1" width="16.85"/>
    <col collapsed="false" customWidth="true" hidden="false" outlineLevel="0" max="25" min="25" style="1" width="18.11"/>
    <col collapsed="false" customWidth="true" hidden="false" outlineLevel="0" max="26" min="26" style="1" width="15.43"/>
    <col collapsed="false" customWidth="true" hidden="false" outlineLevel="0" max="27" min="27" style="1" width="19.77"/>
    <col collapsed="false" customWidth="true" hidden="false" outlineLevel="0" max="28" min="28" style="1" width="18.19"/>
    <col collapsed="false" customWidth="true" hidden="false" outlineLevel="0" max="29" min="29" style="1" width="19.53"/>
    <col collapsed="false" customWidth="true" hidden="false" outlineLevel="0" max="30" min="30" style="1" width="16.85"/>
    <col collapsed="false" customWidth="true" hidden="false" outlineLevel="0" max="31" min="31" style="1" width="17.48"/>
    <col collapsed="false" customWidth="true" hidden="false" outlineLevel="0" max="32" min="32" style="1" width="18.82"/>
    <col collapsed="false" customWidth="false" hidden="false" outlineLevel="0" max="1017" min="33" style="1" width="8.57"/>
    <col collapsed="false" customWidth="true" hidden="false" outlineLevel="0" max="1024" min="1018" style="2" width="9.14"/>
  </cols>
  <sheetData>
    <row r="1" s="3" customFormat="true" ht="63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42</v>
      </c>
      <c r="H1" s="3" t="s">
        <v>43</v>
      </c>
      <c r="I1" s="3" t="s">
        <v>8</v>
      </c>
      <c r="J1" s="3" t="s">
        <v>44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45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19</v>
      </c>
      <c r="Y1" s="5" t="s">
        <v>23</v>
      </c>
      <c r="Z1" s="5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s="11" customFormat="true" ht="13.8" hidden="false" customHeight="false" outlineLevel="0" collapsed="false">
      <c r="A2" s="24" t="n">
        <v>0</v>
      </c>
      <c r="B2" s="24" t="n">
        <v>0</v>
      </c>
      <c r="C2" s="24" t="n">
        <v>86</v>
      </c>
      <c r="D2" s="8" t="n">
        <f aca="false">C2-C3</f>
        <v>-18</v>
      </c>
      <c r="E2" s="9" t="n">
        <f aca="false">1000/C2</f>
        <v>11.6279069767442</v>
      </c>
      <c r="F2" s="25" t="s">
        <v>31</v>
      </c>
      <c r="G2" s="8" t="n">
        <f aca="false">ABS(B2-B3)</f>
        <v>5</v>
      </c>
      <c r="H2" s="8" t="n">
        <f aca="false">C2-C3</f>
        <v>-18</v>
      </c>
      <c r="I2" s="8" t="n">
        <f aca="false">AVERAGE(E2:E50)</f>
        <v>7.1983893705743</v>
      </c>
      <c r="J2" s="10" t="n">
        <f aca="false">-E2-7.1983893705743</f>
        <v>-18.8262963473185</v>
      </c>
      <c r="K2" s="9" t="n">
        <f aca="false">E2-11.6279069767442</f>
        <v>0</v>
      </c>
      <c r="L2" s="8" t="n">
        <f aca="false">MAX(E2:E50)</f>
        <v>11.6279069767442</v>
      </c>
      <c r="M2" s="8" t="n">
        <f aca="false">MIN(E2:E50)</f>
        <v>4.71698113207547</v>
      </c>
      <c r="N2" s="9" t="n">
        <f aca="false">E2-4.71698113207547</f>
        <v>6.91092584466872</v>
      </c>
      <c r="O2" s="26" t="n">
        <f aca="false">N2-N32</f>
        <v>6.91092584466872</v>
      </c>
      <c r="P2" s="27" t="n">
        <f aca="false">N2/6.91092584466872</f>
        <v>1</v>
      </c>
      <c r="Q2" s="9" t="n">
        <f aca="false">LOG(1+E2)</f>
        <v>1.10133137400926</v>
      </c>
      <c r="R2" s="9" t="n">
        <f aca="false">Q2-0.757166758901516</f>
        <v>0.344164615107744</v>
      </c>
      <c r="S2" s="11" t="n">
        <f aca="false">Q2-Q32</f>
        <v>0.344164615107744</v>
      </c>
      <c r="T2" s="9" t="n">
        <f aca="false">R2/0.344164615107744</f>
        <v>1</v>
      </c>
      <c r="U2" s="10" t="n">
        <f aca="false">LOG(1+C2)</f>
        <v>1.93951925261862</v>
      </c>
      <c r="V2" s="10" t="n">
        <f aca="false">U2-1.93951925261862</f>
        <v>0</v>
      </c>
      <c r="W2" s="11" t="n">
        <f aca="false">U32-U2</f>
        <v>0.388860350820119</v>
      </c>
      <c r="X2" s="10" t="n">
        <f aca="false">V2/0.388860350820119</f>
        <v>0</v>
      </c>
      <c r="Y2" s="11" t="n">
        <f aca="false">_xlfn.STDEV.S(C2:C50)</f>
        <v>31.788162024533</v>
      </c>
      <c r="Z2" s="11" t="n">
        <f aca="false">AVERAGE(C2:C50)</f>
        <v>145.632653061224</v>
      </c>
      <c r="AA2" s="11" t="n">
        <f aca="false">C2-$Z$2</f>
        <v>-59.6326530612245</v>
      </c>
      <c r="AB2" s="13" t="n">
        <f aca="false">AA2/$Y$2</f>
        <v>-1.87593900569659</v>
      </c>
      <c r="AC2" s="11" t="n">
        <f aca="false">_xlfn.STDEV.S(E2:E50)</f>
        <v>1.60607149998515</v>
      </c>
      <c r="AD2" s="11" t="n">
        <f aca="false">AVERAGE(E2:E50)</f>
        <v>7.1983893705743</v>
      </c>
      <c r="AE2" s="11" t="n">
        <f aca="false">E2-$AD$2</f>
        <v>4.4295176061699</v>
      </c>
      <c r="AF2" s="14" t="n">
        <f aca="false">AE2/$AC$2</f>
        <v>2.75798282094592</v>
      </c>
      <c r="AMD2" s="15"/>
      <c r="AME2" s="15"/>
      <c r="AMF2" s="15"/>
      <c r="AMG2" s="15"/>
      <c r="AMH2" s="15"/>
      <c r="AMI2" s="15"/>
      <c r="AMJ2" s="15"/>
    </row>
    <row r="3" customFormat="false" ht="13.8" hidden="false" customHeight="false" outlineLevel="0" collapsed="false">
      <c r="A3" s="1" t="n">
        <v>0.5</v>
      </c>
      <c r="B3" s="1" t="n">
        <v>5</v>
      </c>
      <c r="C3" s="1" t="n">
        <v>104</v>
      </c>
      <c r="D3" s="16" t="n">
        <f aca="false">C3-C4</f>
        <v>-6</v>
      </c>
      <c r="E3" s="16" t="n">
        <f aca="false">1000/C3</f>
        <v>9.61538461538462</v>
      </c>
      <c r="F3" s="17" t="s">
        <v>32</v>
      </c>
      <c r="G3" s="16" t="n">
        <f aca="false">ABS(B3-B4)</f>
        <v>34</v>
      </c>
      <c r="H3" s="16" t="n">
        <f aca="false">C3-C4</f>
        <v>-6</v>
      </c>
      <c r="J3" s="16" t="n">
        <f aca="false">-E3-7.1983893705743</f>
        <v>-16.8137739859589</v>
      </c>
      <c r="K3" s="16" t="n">
        <f aca="false">E3-11.6279069767442</f>
        <v>-2.01252236135958</v>
      </c>
      <c r="N3" s="16" t="n">
        <f aca="false">E3-4.71698113207547</f>
        <v>4.89840348330915</v>
      </c>
      <c r="P3" s="28" t="n">
        <f aca="false">N3/6.91092584466872</f>
        <v>0.708791208791208</v>
      </c>
      <c r="Q3" s="1" t="n">
        <f aca="false">LOG(1+E3)</f>
        <v>1.0259357340944</v>
      </c>
      <c r="R3" s="1" t="n">
        <f aca="false">Q3-0.757166758901516</f>
        <v>0.268768975192883</v>
      </c>
      <c r="T3" s="1" t="n">
        <f aca="false">R3/0.344164615107744</f>
        <v>0.780931459524805</v>
      </c>
      <c r="U3" s="1" t="n">
        <f aca="false">LOG(1+C3)</f>
        <v>2.02118929906994</v>
      </c>
      <c r="V3" s="1" t="n">
        <f aca="false">U3-1.93951925261862</f>
        <v>0.0816700464513178</v>
      </c>
      <c r="X3" s="1" t="n">
        <f aca="false">V3/0.388860350820119</f>
        <v>0.210024103200733</v>
      </c>
      <c r="AA3" s="1" t="n">
        <f aca="false">C3-$Z$2</f>
        <v>-41.6326530612245</v>
      </c>
      <c r="AB3" s="1" t="n">
        <f aca="false">AA3/$Y$2</f>
        <v>-1.30969047625635</v>
      </c>
      <c r="AE3" s="1" t="n">
        <f aca="false">E3-$AD$2</f>
        <v>2.41699524481032</v>
      </c>
      <c r="AF3" s="1" t="n">
        <f aca="false">AE3/$AC$2</f>
        <v>1.50491135969517</v>
      </c>
    </row>
    <row r="4" customFormat="false" ht="13.8" hidden="false" customHeight="false" outlineLevel="0" collapsed="false">
      <c r="A4" s="1" t="n">
        <v>0.39</v>
      </c>
      <c r="B4" s="1" t="n">
        <v>39</v>
      </c>
      <c r="C4" s="1" t="n">
        <v>110</v>
      </c>
      <c r="D4" s="16" t="n">
        <f aca="false">C4-C5</f>
        <v>-3</v>
      </c>
      <c r="E4" s="16" t="n">
        <f aca="false">1000/C4</f>
        <v>9.09090909090909</v>
      </c>
      <c r="F4" s="17" t="s">
        <v>33</v>
      </c>
      <c r="G4" s="16" t="n">
        <f aca="false">ABS(B4-B5)</f>
        <v>21</v>
      </c>
      <c r="H4" s="16" t="n">
        <f aca="false">C4-C5</f>
        <v>-3</v>
      </c>
      <c r="J4" s="16" t="n">
        <f aca="false">-E4-7.1983893705743</f>
        <v>-16.2892984614834</v>
      </c>
      <c r="K4" s="16" t="n">
        <f aca="false">E4-11.6279069767442</f>
        <v>-2.53699788583511</v>
      </c>
      <c r="N4" s="16" t="n">
        <f aca="false">E4-4.71698113207547</f>
        <v>4.37392795883362</v>
      </c>
      <c r="P4" s="28" t="n">
        <f aca="false">N4/6.91092584466872</f>
        <v>0.632900432900433</v>
      </c>
      <c r="Q4" s="1" t="n">
        <f aca="false">LOG(1+E4)</f>
        <v>1.00393029362843</v>
      </c>
      <c r="R4" s="1" t="n">
        <f aca="false">Q4-0.757166758901516</f>
        <v>0.246763534726916</v>
      </c>
      <c r="T4" s="1" t="n">
        <f aca="false">R4/0.344164615107744</f>
        <v>0.716992752580519</v>
      </c>
      <c r="U4" s="1" t="n">
        <f aca="false">LOG(1+C4)</f>
        <v>2.04532297878666</v>
      </c>
      <c r="V4" s="1" t="n">
        <f aca="false">U4-1.93951925261862</f>
        <v>0.105803726168037</v>
      </c>
      <c r="X4" s="1" t="n">
        <f aca="false">V4/0.388860350820119</f>
        <v>0.272086691134474</v>
      </c>
      <c r="AA4" s="1" t="n">
        <f aca="false">C4-$Z$2</f>
        <v>-35.6326530612245</v>
      </c>
      <c r="AB4" s="1" t="n">
        <f aca="false">AA4/$Y$2</f>
        <v>-1.12094096644293</v>
      </c>
      <c r="AE4" s="1" t="n">
        <f aca="false">E4-$AD$2</f>
        <v>1.89251972033479</v>
      </c>
      <c r="AF4" s="1" t="n">
        <f aca="false">AE4/$AC$2</f>
        <v>1.17835334252073</v>
      </c>
    </row>
    <row r="5" customFormat="false" ht="13.8" hidden="false" customHeight="false" outlineLevel="0" collapsed="false">
      <c r="A5" s="1" t="n">
        <v>1</v>
      </c>
      <c r="B5" s="1" t="n">
        <v>60</v>
      </c>
      <c r="C5" s="1" t="n">
        <v>113</v>
      </c>
      <c r="D5" s="16" t="n">
        <f aca="false">C5-C6</f>
        <v>-9</v>
      </c>
      <c r="E5" s="16" t="n">
        <f aca="false">1000/C5</f>
        <v>8.84955752212389</v>
      </c>
      <c r="F5" s="17" t="s">
        <v>33</v>
      </c>
      <c r="G5" s="16" t="n">
        <f aca="false">ABS(B5-B6)</f>
        <v>20</v>
      </c>
      <c r="H5" s="16" t="n">
        <f aca="false">C5-C6</f>
        <v>-9</v>
      </c>
      <c r="I5" s="16"/>
      <c r="J5" s="16" t="n">
        <f aca="false">-E5-7.1983893705743</f>
        <v>-16.0479468926982</v>
      </c>
      <c r="K5" s="16" t="n">
        <f aca="false">E5-11.6279069767442</f>
        <v>-2.77834945462031</v>
      </c>
      <c r="N5" s="16" t="n">
        <f aca="false">E5-4.71698113207547</f>
        <v>4.13257639004842</v>
      </c>
      <c r="P5" s="28" t="n">
        <f aca="false">N5/6.91092584466872</f>
        <v>0.597977243994943</v>
      </c>
      <c r="Q5" s="1" t="n">
        <f aca="false">LOG(1+E5)</f>
        <v>0.993416720851288</v>
      </c>
      <c r="R5" s="1" t="n">
        <f aca="false">Q5-0.757166758901516</f>
        <v>0.236249961949772</v>
      </c>
      <c r="T5" s="1" t="n">
        <f aca="false">R5/0.344164615107744</f>
        <v>0.686444659268101</v>
      </c>
      <c r="U5" s="1" t="n">
        <f aca="false">LOG(1+C5)</f>
        <v>2.05690485133647</v>
      </c>
      <c r="V5" s="1" t="n">
        <f aca="false">U5-1.93951925261862</f>
        <v>0.117385598717852</v>
      </c>
      <c r="X5" s="1" t="n">
        <f aca="false">V5/0.388860350820119</f>
        <v>0.301870834787559</v>
      </c>
      <c r="AA5" s="1" t="n">
        <f aca="false">C5-$Z$2</f>
        <v>-32.6326530612245</v>
      </c>
      <c r="AB5" s="1" t="n">
        <f aca="false">AA5/$Y$2</f>
        <v>-1.02656621153622</v>
      </c>
      <c r="AE5" s="1" t="n">
        <f aca="false">E5-$AD$2</f>
        <v>1.65116815154959</v>
      </c>
      <c r="AF5" s="1" t="n">
        <f aca="false">AE5/$AC$2</f>
        <v>1.02807885674134</v>
      </c>
    </row>
    <row r="6" customFormat="false" ht="13.8" hidden="false" customHeight="false" outlineLevel="0" collapsed="false">
      <c r="A6" s="1" t="n">
        <v>1.2</v>
      </c>
      <c r="B6" s="1" t="n">
        <v>80</v>
      </c>
      <c r="C6" s="1" t="n">
        <v>122</v>
      </c>
      <c r="D6" s="16" t="n">
        <f aca="false">C6-C7</f>
        <v>4</v>
      </c>
      <c r="E6" s="16" t="n">
        <f aca="false">1000/C6</f>
        <v>8.19672131147541</v>
      </c>
      <c r="F6" s="17" t="s">
        <v>34</v>
      </c>
      <c r="G6" s="16" t="n">
        <f aca="false">ABS(B6-B7)</f>
        <v>40</v>
      </c>
      <c r="H6" s="16" t="n">
        <f aca="false">C6-C7</f>
        <v>4</v>
      </c>
      <c r="J6" s="16" t="n">
        <f aca="false">-E6-7.1983893705743</f>
        <v>-15.3951106820497</v>
      </c>
      <c r="K6" s="16" t="n">
        <f aca="false">E6-11.6279069767442</f>
        <v>-3.43118566526879</v>
      </c>
      <c r="N6" s="16" t="n">
        <f aca="false">E6-4.71698113207547</f>
        <v>3.47974017939994</v>
      </c>
      <c r="P6" s="28" t="n">
        <f aca="false">N6/6.91092584466872</f>
        <v>0.503512880562061</v>
      </c>
      <c r="Q6" s="1" t="n">
        <f aca="false">LOG(1+E6)</f>
        <v>0.963633026245394</v>
      </c>
      <c r="R6" s="1" t="n">
        <f aca="false">Q6-0.757166758901516</f>
        <v>0.206466267343878</v>
      </c>
      <c r="T6" s="1" t="n">
        <f aca="false">R6/0.344164615107744</f>
        <v>0.599905563444522</v>
      </c>
      <c r="U6" s="1" t="n">
        <f aca="false">LOG(1+C6)</f>
        <v>2.0899051114394</v>
      </c>
      <c r="V6" s="1" t="n">
        <f aca="false">U6-1.93951925261862</f>
        <v>0.150385858820778</v>
      </c>
      <c r="X6" s="1" t="n">
        <f aca="false">V6/0.388860350820119</f>
        <v>0.38673487410997</v>
      </c>
      <c r="AA6" s="1" t="n">
        <f aca="false">C6-$Z$2</f>
        <v>-23.6326530612245</v>
      </c>
      <c r="AB6" s="1" t="n">
        <f aca="false">AA6/$Y$2</f>
        <v>-0.743441946816103</v>
      </c>
      <c r="AE6" s="1" t="n">
        <f aca="false">E6-$AD$2</f>
        <v>0.998331940901108</v>
      </c>
      <c r="AF6" s="1" t="n">
        <f aca="false">AE6/$AC$2</f>
        <v>0.621598690288905</v>
      </c>
    </row>
    <row r="7" customFormat="false" ht="13.8" hidden="false" customHeight="false" outlineLevel="0" collapsed="false">
      <c r="A7" s="1" t="n">
        <v>2</v>
      </c>
      <c r="B7" s="1" t="n">
        <v>120</v>
      </c>
      <c r="C7" s="1" t="n">
        <v>118</v>
      </c>
      <c r="D7" s="16" t="n">
        <f aca="false">C7-C8</f>
        <v>2</v>
      </c>
      <c r="E7" s="16" t="n">
        <f aca="false">1000/C7</f>
        <v>8.47457627118644</v>
      </c>
      <c r="F7" s="17" t="s">
        <v>34</v>
      </c>
      <c r="G7" s="16" t="n">
        <f aca="false">ABS(B7-B8)</f>
        <v>60</v>
      </c>
      <c r="H7" s="16" t="n">
        <f aca="false">C7-C8</f>
        <v>2</v>
      </c>
      <c r="J7" s="16" t="n">
        <f aca="false">-E7-7.1983893705743</f>
        <v>-15.6729656417607</v>
      </c>
      <c r="K7" s="16" t="n">
        <f aca="false">E7-11.6279069767442</f>
        <v>-3.15333070555776</v>
      </c>
      <c r="N7" s="16" t="n">
        <f aca="false">E7-4.71698113207547</f>
        <v>3.75759513911097</v>
      </c>
      <c r="P7" s="28" t="n">
        <f aca="false">N7/6.91092584466872</f>
        <v>0.543718052192628</v>
      </c>
      <c r="Q7" s="1" t="n">
        <f aca="false">LOG(1+E7)</f>
        <v>0.976559796244279</v>
      </c>
      <c r="R7" s="1" t="n">
        <f aca="false">Q7-0.757166758901516</f>
        <v>0.219393037342763</v>
      </c>
      <c r="T7" s="1" t="n">
        <f aca="false">R7/0.344164615107744</f>
        <v>0.637465409609526</v>
      </c>
      <c r="U7" s="1" t="n">
        <f aca="false">LOG(1+C7)</f>
        <v>2.07554696139253</v>
      </c>
      <c r="V7" s="1" t="n">
        <f aca="false">U7-1.93951925261862</f>
        <v>0.136027708773911</v>
      </c>
      <c r="X7" s="1" t="n">
        <f aca="false">V7/0.388860350820119</f>
        <v>0.349811207254799</v>
      </c>
      <c r="AA7" s="1" t="n">
        <f aca="false">C7-$Z$2</f>
        <v>-27.6326530612245</v>
      </c>
      <c r="AB7" s="1" t="n">
        <f aca="false">AA7/$Y$2</f>
        <v>-0.869274953358379</v>
      </c>
      <c r="AE7" s="1" t="n">
        <f aca="false">E7-$AD$2</f>
        <v>1.27618690061214</v>
      </c>
      <c r="AF7" s="1" t="n">
        <f aca="false">AE7/$AC$2</f>
        <v>0.794601548327043</v>
      </c>
    </row>
    <row r="8" customFormat="false" ht="13.8" hidden="false" customHeight="false" outlineLevel="0" collapsed="false">
      <c r="A8" s="1" t="n">
        <v>3</v>
      </c>
      <c r="B8" s="1" t="n">
        <v>180</v>
      </c>
      <c r="C8" s="1" t="n">
        <v>116</v>
      </c>
      <c r="D8" s="16" t="n">
        <f aca="false">C8-C9</f>
        <v>-16</v>
      </c>
      <c r="E8" s="16" t="n">
        <f aca="false">1000/C8</f>
        <v>8.62068965517241</v>
      </c>
      <c r="F8" s="17" t="s">
        <v>33</v>
      </c>
      <c r="G8" s="16" t="n">
        <f aca="false">ABS(B8-B9)</f>
        <v>50</v>
      </c>
      <c r="H8" s="16" t="n">
        <f aca="false">C8-C9</f>
        <v>-16</v>
      </c>
      <c r="I8" s="16"/>
      <c r="J8" s="16" t="n">
        <f aca="false">-E8-7.1983893705743</f>
        <v>-15.8190790257467</v>
      </c>
      <c r="K8" s="16" t="n">
        <f aca="false">E8-11.6279069767442</f>
        <v>-3.00721732157178</v>
      </c>
      <c r="N8" s="16" t="n">
        <f aca="false">E8-4.71698113207547</f>
        <v>3.90370852309694</v>
      </c>
      <c r="P8" s="28" t="n">
        <f aca="false">N8/6.91092584466872</f>
        <v>0.564860426929392</v>
      </c>
      <c r="Q8" s="1" t="n">
        <f aca="false">LOG(1+E8)</f>
        <v>0.983206205374641</v>
      </c>
      <c r="R8" s="1" t="n">
        <f aca="false">Q8-0.757166758901516</f>
        <v>0.226039446473125</v>
      </c>
      <c r="T8" s="1" t="n">
        <f aca="false">R8/0.344164615107744</f>
        <v>0.656777125104397</v>
      </c>
      <c r="U8" s="1" t="n">
        <f aca="false">LOG(1+C8)</f>
        <v>2.06818586174616</v>
      </c>
      <c r="V8" s="1" t="n">
        <f aca="false">U8-1.93951925261862</f>
        <v>0.128666609127542</v>
      </c>
      <c r="X8" s="1" t="n">
        <f aca="false">V8/0.388860350820119</f>
        <v>0.3308812761604</v>
      </c>
      <c r="AA8" s="1" t="n">
        <f aca="false">C8-$Z$2</f>
        <v>-29.6326530612245</v>
      </c>
      <c r="AB8" s="1" t="n">
        <f aca="false">AA8/$Y$2</f>
        <v>-0.932191456629517</v>
      </c>
      <c r="AE8" s="1" t="n">
        <f aca="false">E8-$AD$2</f>
        <v>1.42230028459811</v>
      </c>
      <c r="AF8" s="1" t="n">
        <f aca="false">AE8/$AC$2</f>
        <v>0.885577189191924</v>
      </c>
    </row>
    <row r="9" customFormat="false" ht="13.8" hidden="false" customHeight="false" outlineLevel="0" collapsed="false">
      <c r="A9" s="1" t="n">
        <v>3.5</v>
      </c>
      <c r="B9" s="1" t="n">
        <v>230</v>
      </c>
      <c r="C9" s="1" t="n">
        <v>132</v>
      </c>
      <c r="D9" s="16" t="n">
        <f aca="false">C9-C10</f>
        <v>14</v>
      </c>
      <c r="E9" s="16" t="n">
        <f aca="false">1000/C9</f>
        <v>7.57575757575758</v>
      </c>
      <c r="F9" s="17" t="s">
        <v>35</v>
      </c>
      <c r="G9" s="29" t="n">
        <f aca="false">ABS(B9-B10)</f>
        <v>10</v>
      </c>
      <c r="H9" s="30" t="n">
        <f aca="false">C9-C10</f>
        <v>14</v>
      </c>
      <c r="J9" s="16" t="n">
        <f aca="false">-E9-7.1983893705743</f>
        <v>-14.7741469463319</v>
      </c>
      <c r="K9" s="16" t="n">
        <f aca="false">E9-11.6279069767442</f>
        <v>-4.05214940098662</v>
      </c>
      <c r="N9" s="16" t="n">
        <f aca="false">E9-4.71698113207547</f>
        <v>2.85877644368211</v>
      </c>
      <c r="P9" s="28" t="n">
        <f aca="false">N9/6.91092584466872</f>
        <v>0.413660413660414</v>
      </c>
      <c r="Q9" s="1" t="n">
        <f aca="false">LOG(1+E9)</f>
        <v>0.933272495646403</v>
      </c>
      <c r="R9" s="1" t="n">
        <f aca="false">Q9-0.757166758901516</f>
        <v>0.176105736744887</v>
      </c>
      <c r="T9" s="1" t="n">
        <f aca="false">R9/0.344164615107744</f>
        <v>0.511690420846301</v>
      </c>
      <c r="U9" s="1" t="n">
        <f aca="false">LOG(1+C9)</f>
        <v>2.12385164096709</v>
      </c>
      <c r="V9" s="1" t="n">
        <f aca="false">U9-1.93951925261862</f>
        <v>0.184332388348466</v>
      </c>
      <c r="X9" s="1" t="n">
        <f aca="false">V9/0.388860350820119</f>
        <v>0.474032356242293</v>
      </c>
      <c r="AA9" s="1" t="n">
        <f aca="false">C9-$Z$2</f>
        <v>-13.6326530612245</v>
      </c>
      <c r="AB9" s="1" t="n">
        <f aca="false">AA9/$Y$2</f>
        <v>-0.428859430460412</v>
      </c>
      <c r="AE9" s="1" t="n">
        <f aca="false">E9-$AD$2</f>
        <v>0.377368205183279</v>
      </c>
      <c r="AF9" s="1" t="n">
        <f aca="false">AE9/$AC$2</f>
        <v>0.234963515127918</v>
      </c>
    </row>
    <row r="10" customFormat="false" ht="13.8" hidden="false" customHeight="false" outlineLevel="0" collapsed="false">
      <c r="A10" s="1" t="n">
        <v>4</v>
      </c>
      <c r="B10" s="1" t="n">
        <v>240</v>
      </c>
      <c r="C10" s="1" t="n">
        <v>118</v>
      </c>
      <c r="D10" s="21" t="n">
        <f aca="false">C10-C11</f>
        <v>-24</v>
      </c>
      <c r="E10" s="16" t="n">
        <f aca="false">1000/C10</f>
        <v>8.47457627118644</v>
      </c>
      <c r="F10" s="17" t="s">
        <v>33</v>
      </c>
      <c r="G10" s="16" t="n">
        <f aca="false">ABS(B10-B11)</f>
        <v>60</v>
      </c>
      <c r="H10" s="16" t="n">
        <f aca="false">C10-C11</f>
        <v>-24</v>
      </c>
      <c r="J10" s="16" t="n">
        <f aca="false">-E10-7.1983893705743</f>
        <v>-15.6729656417607</v>
      </c>
      <c r="K10" s="16" t="n">
        <f aca="false">E10-11.6279069767442</f>
        <v>-3.15333070555776</v>
      </c>
      <c r="N10" s="16" t="n">
        <f aca="false">E10-4.71698113207547</f>
        <v>3.75759513911097</v>
      </c>
      <c r="P10" s="28" t="n">
        <f aca="false">N10/6.91092584466872</f>
        <v>0.543718052192628</v>
      </c>
      <c r="Q10" s="1" t="n">
        <f aca="false">LOG(1+E10)</f>
        <v>0.976559796244279</v>
      </c>
      <c r="R10" s="1" t="n">
        <f aca="false">Q10-0.757166758901516</f>
        <v>0.219393037342763</v>
      </c>
      <c r="T10" s="1" t="n">
        <f aca="false">R10/0.344164615107744</f>
        <v>0.637465409609526</v>
      </c>
      <c r="U10" s="1" t="n">
        <f aca="false">LOG(1+C10)</f>
        <v>2.07554696139253</v>
      </c>
      <c r="V10" s="1" t="n">
        <f aca="false">U10-1.93951925261862</f>
        <v>0.136027708773911</v>
      </c>
      <c r="X10" s="1" t="n">
        <f aca="false">V10/0.388860350820119</f>
        <v>0.349811207254799</v>
      </c>
      <c r="AA10" s="1" t="n">
        <f aca="false">C10-$Z$2</f>
        <v>-27.6326530612245</v>
      </c>
      <c r="AB10" s="1" t="n">
        <f aca="false">AA10/$Y$2</f>
        <v>-0.869274953358379</v>
      </c>
      <c r="AE10" s="1" t="n">
        <f aca="false">E10-$AD$2</f>
        <v>1.27618690061214</v>
      </c>
      <c r="AF10" s="1" t="n">
        <f aca="false">AE10/$AC$2</f>
        <v>0.794601548327043</v>
      </c>
    </row>
    <row r="11" customFormat="false" ht="13.8" hidden="false" customHeight="false" outlineLevel="0" collapsed="false">
      <c r="A11" s="31" t="n">
        <v>5</v>
      </c>
      <c r="B11" s="31" t="n">
        <v>300</v>
      </c>
      <c r="C11" s="31" t="n">
        <v>142</v>
      </c>
      <c r="D11" s="16" t="n">
        <f aca="false">C11-C12</f>
        <v>-2</v>
      </c>
      <c r="E11" s="16" t="n">
        <f aca="false">1000/C11</f>
        <v>7.04225352112676</v>
      </c>
      <c r="F11" s="32" t="s">
        <v>36</v>
      </c>
      <c r="G11" s="16" t="n">
        <f aca="false">ABS(B11-B12)</f>
        <v>40</v>
      </c>
      <c r="H11" s="33" t="n">
        <f aca="false">C11-C12</f>
        <v>-2</v>
      </c>
      <c r="I11" s="16"/>
      <c r="J11" s="16" t="n">
        <f aca="false">-E11-7.1983893705743</f>
        <v>-14.2406428917011</v>
      </c>
      <c r="K11" s="16" t="n">
        <f aca="false">E11-11.6279069767442</f>
        <v>-4.58565345561744</v>
      </c>
      <c r="N11" s="16" t="n">
        <f aca="false">E11-4.71698113207547</f>
        <v>2.32527238905129</v>
      </c>
      <c r="P11" s="28" t="n">
        <f aca="false">N11/6.91092584466872</f>
        <v>0.336463223787167</v>
      </c>
      <c r="Q11" s="1" t="n">
        <f aca="false">LOG(1+E11)</f>
        <v>0.905377759526773</v>
      </c>
      <c r="R11" s="1" t="n">
        <f aca="false">Q11-0.757166758901516</f>
        <v>0.148211000625257</v>
      </c>
      <c r="T11" s="1" t="n">
        <f aca="false">R11/0.344164615107744</f>
        <v>0.430639856973261</v>
      </c>
      <c r="U11" s="1" t="n">
        <f aca="false">LOG(1+C11)</f>
        <v>2.15533603746506</v>
      </c>
      <c r="V11" s="1" t="n">
        <f aca="false">U11-1.93951925261862</f>
        <v>0.215816784846441</v>
      </c>
      <c r="X11" s="1" t="n">
        <f aca="false">V11/0.388860350820119</f>
        <v>0.554998174515033</v>
      </c>
      <c r="AA11" s="1" t="n">
        <f aca="false">C11-$Z$2</f>
        <v>-3.63265306122449</v>
      </c>
      <c r="AB11" s="1" t="n">
        <f aca="false">AA11/$Y$2</f>
        <v>-0.11427691410472</v>
      </c>
      <c r="AE11" s="1" t="n">
        <f aca="false">E11-$AD$2</f>
        <v>-0.156135849447541</v>
      </c>
      <c r="AF11" s="1" t="n">
        <f aca="false">AE11/$AC$2</f>
        <v>-0.0972160015596965</v>
      </c>
    </row>
    <row r="12" customFormat="false" ht="13.8" hidden="false" customHeight="false" outlineLevel="0" collapsed="false">
      <c r="A12" s="1" t="n">
        <v>5.4</v>
      </c>
      <c r="B12" s="1" t="n">
        <v>340</v>
      </c>
      <c r="C12" s="1" t="n">
        <v>144</v>
      </c>
      <c r="D12" s="16" t="n">
        <f aca="false">C12-C13</f>
        <v>1</v>
      </c>
      <c r="E12" s="16" t="n">
        <f aca="false">1000/C12</f>
        <v>6.94444444444444</v>
      </c>
      <c r="F12" s="17" t="s">
        <v>36</v>
      </c>
      <c r="G12" s="16" t="n">
        <f aca="false">ABS(B12-B13)</f>
        <v>20</v>
      </c>
      <c r="H12" s="16" t="n">
        <f aca="false">C12-C13</f>
        <v>1</v>
      </c>
      <c r="J12" s="16" t="n">
        <f aca="false">-E12-7.1983893705743</f>
        <v>-14.1428338150187</v>
      </c>
      <c r="K12" s="16" t="n">
        <f aca="false">E12-11.6279069767442</f>
        <v>-4.68346253229976</v>
      </c>
      <c r="N12" s="16" t="n">
        <f aca="false">E12-4.71698113207547</f>
        <v>2.22746331236897</v>
      </c>
      <c r="P12" s="28" t="n">
        <f aca="false">N12/6.91092584466872</f>
        <v>0.322310405643739</v>
      </c>
      <c r="Q12" s="1" t="n">
        <f aca="false">LOG(1+E12)</f>
        <v>0.900063532361756</v>
      </c>
      <c r="R12" s="1" t="n">
        <f aca="false">Q12-0.757166758901516</f>
        <v>0.14289677346024</v>
      </c>
      <c r="T12" s="1" t="n">
        <f aca="false">R12/0.344164615107744</f>
        <v>0.415198911182384</v>
      </c>
      <c r="U12" s="1" t="n">
        <f aca="false">LOG(1+C12)</f>
        <v>2.16136800223497</v>
      </c>
      <c r="V12" s="1" t="n">
        <f aca="false">U12-1.93951925261862</f>
        <v>0.221848749616354</v>
      </c>
      <c r="X12" s="1" t="n">
        <f aca="false">V12/0.388860350820119</f>
        <v>0.570510079385744</v>
      </c>
      <c r="AA12" s="1" t="n">
        <f aca="false">C12-$Z$2</f>
        <v>-1.63265306122449</v>
      </c>
      <c r="AB12" s="1" t="n">
        <f aca="false">AA12/$Y$2</f>
        <v>-0.0513604108335822</v>
      </c>
      <c r="AE12" s="1" t="n">
        <f aca="false">E12-$AD$2</f>
        <v>-0.253944926129861</v>
      </c>
      <c r="AF12" s="1" t="n">
        <f aca="false">AE12/$AC$2</f>
        <v>-0.158115579619094</v>
      </c>
    </row>
    <row r="13" customFormat="false" ht="13.8" hidden="false" customHeight="false" outlineLevel="0" collapsed="false">
      <c r="A13" s="1" t="n">
        <v>6</v>
      </c>
      <c r="B13" s="1" t="n">
        <v>360</v>
      </c>
      <c r="C13" s="1" t="n">
        <v>143</v>
      </c>
      <c r="D13" s="16" t="n">
        <f aca="false">C13-C14</f>
        <v>33</v>
      </c>
      <c r="E13" s="16" t="n">
        <f aca="false">1000/C13</f>
        <v>6.99300699300699</v>
      </c>
      <c r="F13" s="17" t="s">
        <v>36</v>
      </c>
      <c r="G13" s="29" t="n">
        <f aca="false">ABS(B13-B14)</f>
        <v>60</v>
      </c>
      <c r="H13" s="30" t="n">
        <f aca="false">C13-C14</f>
        <v>33</v>
      </c>
      <c r="J13" s="16" t="n">
        <f aca="false">-E13-7.1983893705743</f>
        <v>-14.1913963635813</v>
      </c>
      <c r="K13" s="16" t="n">
        <f aca="false">E13-11.6279069767442</f>
        <v>-4.63489998373721</v>
      </c>
      <c r="N13" s="16" t="n">
        <f aca="false">E13-4.71698113207547</f>
        <v>2.27602586093152</v>
      </c>
      <c r="P13" s="28" t="n">
        <f aca="false">N13/6.91092584466872</f>
        <v>0.329337329337329</v>
      </c>
      <c r="Q13" s="1" t="n">
        <f aca="false">LOG(1+E13)</f>
        <v>0.90271019293022</v>
      </c>
      <c r="R13" s="1" t="n">
        <f aca="false">Q13-0.757166758901516</f>
        <v>0.145543434028704</v>
      </c>
      <c r="T13" s="1" t="n">
        <f aca="false">R13/0.344164615107744</f>
        <v>0.422889011943136</v>
      </c>
      <c r="U13" s="1" t="n">
        <f aca="false">LOG(1+C13)</f>
        <v>2.15836249209525</v>
      </c>
      <c r="V13" s="1" t="n">
        <f aca="false">U13-1.93951925261862</f>
        <v>0.218843239476629</v>
      </c>
      <c r="X13" s="1" t="n">
        <f aca="false">V13/0.388860350820119</f>
        <v>0.562781057557249</v>
      </c>
      <c r="AA13" s="1" t="n">
        <f aca="false">C13-$Z$2</f>
        <v>-2.63265306122449</v>
      </c>
      <c r="AB13" s="1" t="n">
        <f aca="false">AA13/$Y$2</f>
        <v>-0.0828186624691513</v>
      </c>
      <c r="AE13" s="1" t="n">
        <f aca="false">E13-$AD$2</f>
        <v>-0.205382377567311</v>
      </c>
      <c r="AF13" s="1" t="n">
        <f aca="false">AE13/$AC$2</f>
        <v>-0.127878726177016</v>
      </c>
    </row>
    <row r="14" customFormat="false" ht="13.8" hidden="false" customHeight="false" outlineLevel="0" collapsed="false">
      <c r="A14" s="1" t="n">
        <v>7</v>
      </c>
      <c r="B14" s="1" t="n">
        <v>420</v>
      </c>
      <c r="C14" s="1" t="n">
        <v>110</v>
      </c>
      <c r="D14" s="16" t="n">
        <f aca="false">C14-C15</f>
        <v>-23</v>
      </c>
      <c r="E14" s="16" t="n">
        <f aca="false">1000/C14</f>
        <v>9.09090909090909</v>
      </c>
      <c r="F14" s="17" t="s">
        <v>34</v>
      </c>
      <c r="G14" s="16" t="n">
        <f aca="false">ABS(B14-B15)</f>
        <v>60</v>
      </c>
      <c r="H14" s="16" t="n">
        <f aca="false">C14-C15</f>
        <v>-23</v>
      </c>
      <c r="I14" s="16"/>
      <c r="J14" s="16" t="n">
        <f aca="false">-E14-7.1983893705743</f>
        <v>-16.2892984614834</v>
      </c>
      <c r="K14" s="16" t="n">
        <f aca="false">E14-11.6279069767442</f>
        <v>-2.53699788583511</v>
      </c>
      <c r="N14" s="16" t="n">
        <f aca="false">E14-4.71698113207547</f>
        <v>4.37392795883362</v>
      </c>
      <c r="P14" s="28" t="n">
        <f aca="false">N14/6.91092584466872</f>
        <v>0.632900432900433</v>
      </c>
      <c r="Q14" s="1" t="n">
        <f aca="false">LOG(1+E14)</f>
        <v>1.00393029362843</v>
      </c>
      <c r="R14" s="1" t="n">
        <f aca="false">Q14-0.757166758901516</f>
        <v>0.246763534726916</v>
      </c>
      <c r="T14" s="1" t="n">
        <f aca="false">R14/0.344164615107744</f>
        <v>0.716992752580519</v>
      </c>
      <c r="U14" s="1" t="n">
        <f aca="false">LOG(1+C14)</f>
        <v>2.04532297878666</v>
      </c>
      <c r="V14" s="1" t="n">
        <f aca="false">U14-1.93951925261862</f>
        <v>0.105803726168037</v>
      </c>
      <c r="X14" s="1" t="n">
        <f aca="false">V14/0.388860350820119</f>
        <v>0.272086691134474</v>
      </c>
      <c r="AA14" s="1" t="n">
        <f aca="false">C14-$Z$2</f>
        <v>-35.6326530612245</v>
      </c>
      <c r="AB14" s="1" t="n">
        <f aca="false">AA14/$Y$2</f>
        <v>-1.12094096644293</v>
      </c>
      <c r="AE14" s="1" t="n">
        <f aca="false">E14-$AD$2</f>
        <v>1.89251972033479</v>
      </c>
      <c r="AF14" s="1" t="n">
        <f aca="false">AE14/$AC$2</f>
        <v>1.17835334252073</v>
      </c>
    </row>
    <row r="15" customFormat="false" ht="13.8" hidden="false" customHeight="false" outlineLevel="0" collapsed="false">
      <c r="A15" s="1" t="n">
        <v>8</v>
      </c>
      <c r="B15" s="1" t="n">
        <v>480</v>
      </c>
      <c r="C15" s="1" t="n">
        <v>133</v>
      </c>
      <c r="D15" s="16" t="n">
        <f aca="false">C15-C16</f>
        <v>-4</v>
      </c>
      <c r="E15" s="16" t="n">
        <f aca="false">1000/C15</f>
        <v>7.5187969924812</v>
      </c>
      <c r="F15" s="17" t="s">
        <v>35</v>
      </c>
      <c r="G15" s="16" t="n">
        <f aca="false">ABS(B15-B16)</f>
        <v>60</v>
      </c>
      <c r="H15" s="16" t="n">
        <f aca="false">C15-C16</f>
        <v>-4</v>
      </c>
      <c r="J15" s="16" t="n">
        <f aca="false">-E15-7.1983893705743</f>
        <v>-14.7171863630555</v>
      </c>
      <c r="K15" s="16" t="n">
        <f aca="false">E15-11.6279069767442</f>
        <v>-4.109109984263</v>
      </c>
      <c r="N15" s="16" t="n">
        <f aca="false">E15-4.71698113207547</f>
        <v>2.80181586040573</v>
      </c>
      <c r="P15" s="28" t="n">
        <f aca="false">N15/6.91092584466872</f>
        <v>0.405418307673947</v>
      </c>
      <c r="Q15" s="1" t="n">
        <f aca="false">LOG(1+E15)</f>
        <v>0.930378268896311</v>
      </c>
      <c r="R15" s="1" t="n">
        <f aca="false">Q15-0.757166758901516</f>
        <v>0.173211509994795</v>
      </c>
      <c r="T15" s="1" t="n">
        <f aca="false">R15/0.344164615107744</f>
        <v>0.503280995173108</v>
      </c>
      <c r="U15" s="1" t="n">
        <f aca="false">LOG(1+C15)</f>
        <v>2.12710479836481</v>
      </c>
      <c r="V15" s="1" t="n">
        <f aca="false">U15-1.93951925261862</f>
        <v>0.187585545746187</v>
      </c>
      <c r="X15" s="1" t="n">
        <f aca="false">V15/0.388860350820119</f>
        <v>0.482398232040277</v>
      </c>
      <c r="AA15" s="1" t="n">
        <f aca="false">C15-$Z$2</f>
        <v>-12.6326530612245</v>
      </c>
      <c r="AB15" s="1" t="n">
        <f aca="false">AA15/$Y$2</f>
        <v>-0.397401178824842</v>
      </c>
      <c r="AE15" s="1" t="n">
        <f aca="false">E15-$AD$2</f>
        <v>0.3204076219069</v>
      </c>
      <c r="AF15" s="1" t="n">
        <f aca="false">AE15/$AC$2</f>
        <v>0.199497732143221</v>
      </c>
    </row>
    <row r="16" customFormat="false" ht="13.8" hidden="false" customHeight="false" outlineLevel="0" collapsed="false">
      <c r="A16" s="1" t="n">
        <v>9</v>
      </c>
      <c r="B16" s="1" t="n">
        <v>540</v>
      </c>
      <c r="C16" s="1" t="n">
        <v>137</v>
      </c>
      <c r="D16" s="16" t="n">
        <f aca="false">C16-C17</f>
        <v>-5</v>
      </c>
      <c r="E16" s="16" t="n">
        <f aca="false">1000/C16</f>
        <v>7.2992700729927</v>
      </c>
      <c r="F16" s="17" t="s">
        <v>35</v>
      </c>
      <c r="G16" s="16" t="n">
        <f aca="false">ABS(B16-B17)</f>
        <v>10</v>
      </c>
      <c r="H16" s="16" t="n">
        <f aca="false">C16-C17</f>
        <v>-5</v>
      </c>
      <c r="J16" s="16" t="n">
        <f aca="false">-E16-7.1983893705743</f>
        <v>-14.497659443567</v>
      </c>
      <c r="K16" s="16" t="n">
        <f aca="false">E16-11.6279069767442</f>
        <v>-4.3286369037515</v>
      </c>
      <c r="N16" s="16" t="n">
        <f aca="false">E16-4.71698113207547</f>
        <v>2.58228894091723</v>
      </c>
      <c r="P16" s="28" t="n">
        <f aca="false">N16/6.91092584466872</f>
        <v>0.373653110879388</v>
      </c>
      <c r="Q16" s="1" t="n">
        <f aca="false">LOG(1+E16)</f>
        <v>0.919039897531328</v>
      </c>
      <c r="R16" s="1" t="n">
        <f aca="false">Q16-0.757166758901516</f>
        <v>0.161873138629812</v>
      </c>
      <c r="T16" s="1" t="n">
        <f aca="false">R16/0.344164615107744</f>
        <v>0.470336378361082</v>
      </c>
      <c r="U16" s="1" t="n">
        <f aca="false">LOG(1+C16)</f>
        <v>2.13987908640124</v>
      </c>
      <c r="V16" s="1" t="n">
        <f aca="false">U16-1.93951925261862</f>
        <v>0.200359833782616</v>
      </c>
      <c r="X16" s="1" t="n">
        <f aca="false">V16/0.388860350820119</f>
        <v>0.515248811970804</v>
      </c>
      <c r="AA16" s="1" t="n">
        <f aca="false">C16-$Z$2</f>
        <v>-8.63265306122449</v>
      </c>
      <c r="AB16" s="1" t="n">
        <f aca="false">AA16/$Y$2</f>
        <v>-0.271568172282566</v>
      </c>
      <c r="AE16" s="1" t="n">
        <f aca="false">E16-$AD$2</f>
        <v>0.100880702418399</v>
      </c>
      <c r="AF16" s="1" t="n">
        <f aca="false">AE16/$AC$2</f>
        <v>0.0628120867715613</v>
      </c>
    </row>
    <row r="17" customFormat="false" ht="13.8" hidden="false" customHeight="false" outlineLevel="0" collapsed="false">
      <c r="A17" s="1" t="n">
        <v>9.1</v>
      </c>
      <c r="B17" s="1" t="n">
        <v>550</v>
      </c>
      <c r="C17" s="1" t="n">
        <v>142</v>
      </c>
      <c r="D17" s="16" t="n">
        <f aca="false">C17-C18</f>
        <v>-11</v>
      </c>
      <c r="E17" s="16" t="n">
        <f aca="false">1000/C17</f>
        <v>7.04225352112676</v>
      </c>
      <c r="F17" s="17" t="s">
        <v>36</v>
      </c>
      <c r="G17" s="16" t="n">
        <f aca="false">ABS(B17-B18)</f>
        <v>50</v>
      </c>
      <c r="H17" s="16" t="n">
        <f aca="false">C17-C18</f>
        <v>-11</v>
      </c>
      <c r="I17" s="16"/>
      <c r="J17" s="16" t="n">
        <f aca="false">-E17-7.1983893705743</f>
        <v>-14.2406428917011</v>
      </c>
      <c r="K17" s="16" t="n">
        <f aca="false">E17-11.6279069767442</f>
        <v>-4.58565345561744</v>
      </c>
      <c r="N17" s="16" t="n">
        <f aca="false">E17-4.71698113207547</f>
        <v>2.32527238905129</v>
      </c>
      <c r="P17" s="28" t="n">
        <f aca="false">N17/6.91092584466872</f>
        <v>0.336463223787167</v>
      </c>
      <c r="Q17" s="1" t="n">
        <f aca="false">LOG(1+E17)</f>
        <v>0.905377759526773</v>
      </c>
      <c r="R17" s="1" t="n">
        <f aca="false">Q17-0.757166758901516</f>
        <v>0.148211000625257</v>
      </c>
      <c r="T17" s="1" t="n">
        <f aca="false">R17/0.344164615107744</f>
        <v>0.430639856973261</v>
      </c>
      <c r="U17" s="1" t="n">
        <f aca="false">LOG(1+C17)</f>
        <v>2.15533603746506</v>
      </c>
      <c r="V17" s="1" t="n">
        <f aca="false">U17-1.93951925261862</f>
        <v>0.215816784846441</v>
      </c>
      <c r="X17" s="1" t="n">
        <f aca="false">V17/0.388860350820119</f>
        <v>0.554998174515033</v>
      </c>
      <c r="AA17" s="1" t="n">
        <f aca="false">C17-$Z$2</f>
        <v>-3.63265306122449</v>
      </c>
      <c r="AB17" s="1" t="n">
        <f aca="false">AA17/$Y$2</f>
        <v>-0.11427691410472</v>
      </c>
      <c r="AE17" s="1" t="n">
        <f aca="false">E17-$AD$2</f>
        <v>-0.156135849447541</v>
      </c>
      <c r="AF17" s="1" t="n">
        <f aca="false">AE17/$AC$2</f>
        <v>-0.0972160015596965</v>
      </c>
    </row>
    <row r="18" customFormat="false" ht="13.8" hidden="false" customHeight="false" outlineLevel="0" collapsed="false">
      <c r="A18" s="31" t="n">
        <v>10</v>
      </c>
      <c r="B18" s="31" t="n">
        <v>600</v>
      </c>
      <c r="C18" s="31" t="n">
        <v>153</v>
      </c>
      <c r="D18" s="16" t="n">
        <f aca="false">C18-C19</f>
        <v>-9</v>
      </c>
      <c r="E18" s="16" t="n">
        <f aca="false">1000/C18</f>
        <v>6.5359477124183</v>
      </c>
      <c r="F18" s="32" t="s">
        <v>37</v>
      </c>
      <c r="G18" s="16" t="n">
        <f aca="false">ABS(B18-B19)</f>
        <v>60</v>
      </c>
      <c r="H18" s="33" t="n">
        <f aca="false">C18-C19</f>
        <v>-9</v>
      </c>
      <c r="J18" s="16" t="n">
        <f aca="false">-E18-7.1983893705743</f>
        <v>-13.7343370829926</v>
      </c>
      <c r="K18" s="16" t="n">
        <f aca="false">E18-11.6279069767442</f>
        <v>-5.0919592643259</v>
      </c>
      <c r="N18" s="16" t="n">
        <f aca="false">E18-4.71698113207547</f>
        <v>1.81896658034283</v>
      </c>
      <c r="P18" s="28" t="n">
        <f aca="false">N18/6.91092584466872</f>
        <v>0.263201576927067</v>
      </c>
      <c r="Q18" s="1" t="n">
        <f aca="false">LOG(1+E18)</f>
        <v>0.8771378764771</v>
      </c>
      <c r="R18" s="1" t="n">
        <f aca="false">Q18-0.757166758901516</f>
        <v>0.119971117575584</v>
      </c>
      <c r="T18" s="1" t="n">
        <f aca="false">R18/0.344164615107744</f>
        <v>0.34858643889938</v>
      </c>
      <c r="U18" s="1" t="n">
        <f aca="false">LOG(1+C18)</f>
        <v>2.18752072083646</v>
      </c>
      <c r="V18" s="1" t="n">
        <f aca="false">U18-1.93951925261862</f>
        <v>0.248001468217843</v>
      </c>
      <c r="X18" s="1" t="n">
        <f aca="false">V18/0.388860350820119</f>
        <v>0.637764862616618</v>
      </c>
      <c r="AA18" s="1" t="n">
        <f aca="false">C18-$Z$2</f>
        <v>7.36734693877551</v>
      </c>
      <c r="AB18" s="1" t="n">
        <f aca="false">AA18/$Y$2</f>
        <v>0.23176385388654</v>
      </c>
      <c r="AE18" s="1" t="n">
        <f aca="false">E18-$AD$2</f>
        <v>-0.662441658156001</v>
      </c>
      <c r="AF18" s="1" t="n">
        <f aca="false">AE18/$AC$2</f>
        <v>-0.412460876220097</v>
      </c>
    </row>
    <row r="19" customFormat="false" ht="13.8" hidden="false" customHeight="false" outlineLevel="0" collapsed="false">
      <c r="A19" s="1" t="n">
        <v>11</v>
      </c>
      <c r="B19" s="1" t="n">
        <v>660</v>
      </c>
      <c r="C19" s="1" t="n">
        <v>162</v>
      </c>
      <c r="D19" s="16" t="n">
        <f aca="false">C19-C20</f>
        <v>2</v>
      </c>
      <c r="E19" s="16" t="n">
        <f aca="false">1000/C19</f>
        <v>6.17283950617284</v>
      </c>
      <c r="F19" s="17" t="s">
        <v>38</v>
      </c>
      <c r="G19" s="16" t="n">
        <f aca="false">ABS(B19-B20)</f>
        <v>120</v>
      </c>
      <c r="H19" s="16" t="n">
        <f aca="false">C19-C20</f>
        <v>2</v>
      </c>
      <c r="J19" s="16" t="n">
        <f aca="false">-E19-7.1983893705743</f>
        <v>-13.3712288767471</v>
      </c>
      <c r="K19" s="16" t="n">
        <f aca="false">E19-11.6279069767442</f>
        <v>-5.45506747057136</v>
      </c>
      <c r="N19" s="16" t="n">
        <f aca="false">E19-4.71698113207547</f>
        <v>1.45585837409737</v>
      </c>
      <c r="P19" s="28" t="n">
        <f aca="false">N19/6.91092584466872</f>
        <v>0.210660395845581</v>
      </c>
      <c r="Q19" s="1" t="n">
        <f aca="false">LOG(1+E19)</f>
        <v>0.855691113511681</v>
      </c>
      <c r="R19" s="1" t="n">
        <f aca="false">Q19-0.757166758901516</f>
        <v>0.0985243546101647</v>
      </c>
      <c r="T19" s="1" t="n">
        <f aca="false">R19/0.344164615107744</f>
        <v>0.286271017662059</v>
      </c>
      <c r="U19" s="1" t="n">
        <f aca="false">LOG(1+C19)</f>
        <v>2.21218760440396</v>
      </c>
      <c r="V19" s="1" t="n">
        <f aca="false">U19-1.93951925261862</f>
        <v>0.272668351785338</v>
      </c>
      <c r="X19" s="1" t="n">
        <f aca="false">V19/0.388860350820119</f>
        <v>0.701198646789963</v>
      </c>
      <c r="AA19" s="1" t="n">
        <f aca="false">C19-$Z$2</f>
        <v>16.3673469387755</v>
      </c>
      <c r="AB19" s="1" t="n">
        <f aca="false">AA19/$Y$2</f>
        <v>0.514888118606662</v>
      </c>
      <c r="AE19" s="1" t="n">
        <f aca="false">E19-$AD$2</f>
        <v>-1.02554986440146</v>
      </c>
      <c r="AF19" s="1" t="n">
        <f aca="false">AE19/$AC$2</f>
        <v>-0.638545584309877</v>
      </c>
    </row>
    <row r="20" customFormat="false" ht="13.8" hidden="false" customHeight="false" outlineLevel="0" collapsed="false">
      <c r="A20" s="1" t="n">
        <v>13</v>
      </c>
      <c r="B20" s="1" t="n">
        <v>780</v>
      </c>
      <c r="C20" s="1" t="n">
        <v>160</v>
      </c>
      <c r="D20" s="16" t="n">
        <f aca="false">C20-C21</f>
        <v>-3</v>
      </c>
      <c r="E20" s="16" t="n">
        <f aca="false">1000/C20</f>
        <v>6.25</v>
      </c>
      <c r="F20" s="17" t="s">
        <v>37</v>
      </c>
      <c r="G20" s="16" t="n">
        <f aca="false">ABS(B20-B21)</f>
        <v>10</v>
      </c>
      <c r="H20" s="16" t="n">
        <f aca="false">C20-C21</f>
        <v>-3</v>
      </c>
      <c r="I20" s="16"/>
      <c r="J20" s="16" t="n">
        <f aca="false">-E20-7.1983893705743</f>
        <v>-13.4483893705743</v>
      </c>
      <c r="K20" s="16" t="n">
        <f aca="false">E20-11.6279069767442</f>
        <v>-5.3779069767442</v>
      </c>
      <c r="N20" s="16" t="n">
        <f aca="false">E20-4.71698113207547</f>
        <v>1.53301886792453</v>
      </c>
      <c r="P20" s="28" t="n">
        <f aca="false">N20/6.91092584466872</f>
        <v>0.221825396825397</v>
      </c>
      <c r="Q20" s="1" t="n">
        <f aca="false">LOG(1+E20)</f>
        <v>0.860338006570994</v>
      </c>
      <c r="R20" s="1" t="n">
        <f aca="false">Q20-0.757166758901516</f>
        <v>0.103171247669478</v>
      </c>
      <c r="T20" s="1" t="n">
        <f aca="false">R20/0.344164615107744</f>
        <v>0.299772966599657</v>
      </c>
      <c r="U20" s="1" t="n">
        <f aca="false">LOG(1+C20)</f>
        <v>2.20682587603185</v>
      </c>
      <c r="V20" s="1" t="n">
        <f aca="false">U20-1.93951925261862</f>
        <v>0.26730662341323</v>
      </c>
      <c r="X20" s="1" t="n">
        <f aca="false">V20/0.388860350820119</f>
        <v>0.687410333425537</v>
      </c>
      <c r="AA20" s="1" t="n">
        <f aca="false">C20-$Z$2</f>
        <v>14.3673469387755</v>
      </c>
      <c r="AB20" s="1" t="n">
        <f aca="false">AA20/$Y$2</f>
        <v>0.451971615335524</v>
      </c>
      <c r="AE20" s="1" t="n">
        <f aca="false">E20-$AD$2</f>
        <v>-0.948389370574301</v>
      </c>
      <c r="AF20" s="1" t="n">
        <f aca="false">AE20/$AC$2</f>
        <v>-0.590502583840799</v>
      </c>
    </row>
    <row r="21" customFormat="false" ht="13.8" hidden="false" customHeight="false" outlineLevel="0" collapsed="false">
      <c r="A21" s="16" t="n">
        <v>13.1</v>
      </c>
      <c r="B21" s="16" t="n">
        <v>790</v>
      </c>
      <c r="C21" s="16" t="n">
        <v>163</v>
      </c>
      <c r="D21" s="16" t="n">
        <f aca="false">C21-C22</f>
        <v>14</v>
      </c>
      <c r="E21" s="16" t="n">
        <f aca="false">1000/C21</f>
        <v>6.13496932515337</v>
      </c>
      <c r="F21" s="17" t="s">
        <v>38</v>
      </c>
      <c r="G21" s="29" t="n">
        <f aca="false">ABS(B21-B22)</f>
        <v>50</v>
      </c>
      <c r="H21" s="30" t="n">
        <f aca="false">C21-C22</f>
        <v>14</v>
      </c>
      <c r="J21" s="16" t="n">
        <f aca="false">-E21-7.1983893705743</f>
        <v>-13.3333586957277</v>
      </c>
      <c r="K21" s="16" t="n">
        <f aca="false">E21-11.6279069767442</f>
        <v>-5.49293765159083</v>
      </c>
      <c r="N21" s="16" t="n">
        <f aca="false">E21-4.71698113207547</f>
        <v>1.4179881930779</v>
      </c>
      <c r="P21" s="28" t="n">
        <f aca="false">N21/6.91092584466872</f>
        <v>0.205180640763463</v>
      </c>
      <c r="Q21" s="1" t="n">
        <f aca="false">LOG(1+E21)</f>
        <v>0.853392110324491</v>
      </c>
      <c r="R21" s="1" t="n">
        <f aca="false">Q21-0.757166758901516</f>
        <v>0.0962253514229745</v>
      </c>
      <c r="T21" s="1" t="n">
        <f aca="false">R21/0.344164615107744</f>
        <v>0.279591065434923</v>
      </c>
      <c r="U21" s="1" t="n">
        <f aca="false">LOG(1+C21)</f>
        <v>2.2148438480477</v>
      </c>
      <c r="V21" s="1" t="n">
        <f aca="false">U21-1.93951925261862</f>
        <v>0.275324595429078</v>
      </c>
      <c r="X21" s="1" t="n">
        <f aca="false">V21/0.388860350820119</f>
        <v>0.708029488859971</v>
      </c>
      <c r="AA21" s="1" t="n">
        <f aca="false">C21-$Z$2</f>
        <v>17.3673469387755</v>
      </c>
      <c r="AB21" s="1" t="n">
        <f aca="false">AA21/$Y$2</f>
        <v>0.546346370242231</v>
      </c>
      <c r="AE21" s="1" t="n">
        <f aca="false">E21-$AD$2</f>
        <v>-1.06342004542093</v>
      </c>
      <c r="AF21" s="1" t="n">
        <f aca="false">AE21/$AC$2</f>
        <v>-0.662124971043171</v>
      </c>
    </row>
    <row r="22" customFormat="false" ht="13.8" hidden="false" customHeight="false" outlineLevel="0" collapsed="false">
      <c r="A22" s="1" t="n">
        <v>14</v>
      </c>
      <c r="B22" s="1" t="n">
        <v>840</v>
      </c>
      <c r="C22" s="1" t="n">
        <v>149</v>
      </c>
      <c r="D22" s="16" t="n">
        <f aca="false">C22-C23</f>
        <v>-16</v>
      </c>
      <c r="E22" s="16" t="n">
        <f aca="false">1000/C22</f>
        <v>6.71140939597315</v>
      </c>
      <c r="F22" s="17" t="s">
        <v>36</v>
      </c>
      <c r="G22" s="16" t="n">
        <f aca="false">ABS(B22-B23)</f>
        <v>40</v>
      </c>
      <c r="H22" s="16" t="n">
        <f aca="false">C22-C23</f>
        <v>-16</v>
      </c>
      <c r="J22" s="16" t="n">
        <f aca="false">-E22-7.1983893705743</f>
        <v>-13.9097987665475</v>
      </c>
      <c r="K22" s="16" t="n">
        <f aca="false">E22-11.6279069767442</f>
        <v>-4.91649758077105</v>
      </c>
      <c r="N22" s="16" t="n">
        <f aca="false">E22-4.71698113207547</f>
        <v>1.99442826389768</v>
      </c>
      <c r="P22" s="28" t="n">
        <f aca="false">N22/6.91092584466872</f>
        <v>0.288590604026846</v>
      </c>
      <c r="Q22" s="1" t="n">
        <f aca="false">LOG(1+E22)</f>
        <v>0.887133760276011</v>
      </c>
      <c r="R22" s="1" t="n">
        <f aca="false">Q22-0.757166758901516</f>
        <v>0.129967001374495</v>
      </c>
      <c r="T22" s="1" t="n">
        <f aca="false">R22/0.344164615107744</f>
        <v>0.377630342194846</v>
      </c>
      <c r="U22" s="1" t="n">
        <f aca="false">LOG(1+C22)</f>
        <v>2.17609125905568</v>
      </c>
      <c r="V22" s="1" t="n">
        <f aca="false">U22-1.93951925261862</f>
        <v>0.236572006437061</v>
      </c>
      <c r="X22" s="1" t="n">
        <f aca="false">V22/0.388860350820119</f>
        <v>0.608372661131748</v>
      </c>
      <c r="AA22" s="1" t="n">
        <f aca="false">C22-$Z$2</f>
        <v>3.36734693877551</v>
      </c>
      <c r="AB22" s="1" t="n">
        <f aca="false">AA22/$Y$2</f>
        <v>0.105930847344263</v>
      </c>
      <c r="AE22" s="1" t="n">
        <f aca="false">E22-$AD$2</f>
        <v>-0.486979974601151</v>
      </c>
      <c r="AF22" s="1" t="n">
        <f aca="false">AE22/$AC$2</f>
        <v>-0.303211889760607</v>
      </c>
    </row>
    <row r="23" customFormat="false" ht="13.8" hidden="false" customHeight="false" outlineLevel="0" collapsed="false">
      <c r="A23" s="1" t="n">
        <v>14.4</v>
      </c>
      <c r="B23" s="1" t="n">
        <v>880</v>
      </c>
      <c r="C23" s="1" t="n">
        <v>165</v>
      </c>
      <c r="D23" s="16" t="n">
        <f aca="false">C23-C24</f>
        <v>-10</v>
      </c>
      <c r="E23" s="16" t="n">
        <f aca="false">1000/C23</f>
        <v>6.06060606060606</v>
      </c>
      <c r="F23" s="17" t="s">
        <v>38</v>
      </c>
      <c r="G23" s="16" t="n">
        <f aca="false">ABS(B23-B24)</f>
        <v>20</v>
      </c>
      <c r="H23" s="16" t="n">
        <f aca="false">C23-C24</f>
        <v>-10</v>
      </c>
      <c r="I23" s="16"/>
      <c r="J23" s="16" t="n">
        <f aca="false">-E23-7.1983893705743</f>
        <v>-13.2589954311804</v>
      </c>
      <c r="K23" s="16" t="n">
        <f aca="false">E23-11.6279069767442</f>
        <v>-5.56730091613814</v>
      </c>
      <c r="N23" s="16" t="n">
        <f aca="false">E23-4.71698113207547</f>
        <v>1.34362492853059</v>
      </c>
      <c r="P23" s="28" t="n">
        <f aca="false">N23/6.91092584466872</f>
        <v>0.194420394420395</v>
      </c>
      <c r="Q23" s="1" t="n">
        <f aca="false">LOG(1+E23)</f>
        <v>0.848841981148131</v>
      </c>
      <c r="R23" s="1" t="n">
        <f aca="false">Q23-0.757166758901516</f>
        <v>0.0916752222466154</v>
      </c>
      <c r="T23" s="1" t="n">
        <f aca="false">R23/0.344164615107744</f>
        <v>0.266370272312613</v>
      </c>
      <c r="U23" s="1" t="n">
        <f aca="false">LOG(1+C23)</f>
        <v>2.22010808804005</v>
      </c>
      <c r="V23" s="1" t="n">
        <f aca="false">U23-1.93951925261862</f>
        <v>0.280588835421435</v>
      </c>
      <c r="X23" s="1" t="n">
        <f aca="false">V23/0.388860350820119</f>
        <v>0.721567099421847</v>
      </c>
      <c r="AA23" s="1" t="n">
        <f aca="false">C23-$Z$2</f>
        <v>19.3673469387755</v>
      </c>
      <c r="AB23" s="1" t="n">
        <f aca="false">AA23/$Y$2</f>
        <v>0.609262873513369</v>
      </c>
      <c r="AE23" s="1" t="n">
        <f aca="false">E23-$AD$2</f>
        <v>-1.13778330996824</v>
      </c>
      <c r="AF23" s="1" t="n">
        <f aca="false">AE23/$AC$2</f>
        <v>-0.708426312264902</v>
      </c>
    </row>
    <row r="24" customFormat="false" ht="13.8" hidden="false" customHeight="false" outlineLevel="0" collapsed="false">
      <c r="A24" s="31" t="n">
        <v>15</v>
      </c>
      <c r="B24" s="31" t="n">
        <v>900</v>
      </c>
      <c r="C24" s="31" t="n">
        <v>175</v>
      </c>
      <c r="D24" s="16" t="n">
        <f aca="false">C24-C25</f>
        <v>3</v>
      </c>
      <c r="E24" s="16" t="n">
        <f aca="false">1000/C24</f>
        <v>5.71428571428571</v>
      </c>
      <c r="F24" s="32" t="s">
        <v>39</v>
      </c>
      <c r="G24" s="16" t="n">
        <f aca="false">ABS(B24-B25)</f>
        <v>60</v>
      </c>
      <c r="H24" s="33" t="n">
        <f aca="false">C24-C25</f>
        <v>3</v>
      </c>
      <c r="J24" s="16" t="n">
        <f aca="false">-E24-7.1983893705743</f>
        <v>-12.91267508486</v>
      </c>
      <c r="K24" s="16" t="n">
        <f aca="false">E24-11.6279069767442</f>
        <v>-5.91362126245849</v>
      </c>
      <c r="N24" s="16" t="n">
        <f aca="false">E24-4.71698113207547</f>
        <v>0.997304582210244</v>
      </c>
      <c r="P24" s="28" t="n">
        <f aca="false">N24/6.91092584466872</f>
        <v>0.144308390022676</v>
      </c>
      <c r="Q24" s="1" t="n">
        <f aca="false">LOG(1+E24)</f>
        <v>0.826999817921461</v>
      </c>
      <c r="R24" s="1" t="n">
        <f aca="false">Q24-0.757166758901516</f>
        <v>0.0698330590199444</v>
      </c>
      <c r="T24" s="1" t="n">
        <f aca="false">R24/0.344164615107744</f>
        <v>0.202905981482386</v>
      </c>
      <c r="U24" s="1" t="n">
        <f aca="false">LOG(1+C24)</f>
        <v>2.24551266781415</v>
      </c>
      <c r="V24" s="1" t="n">
        <f aca="false">U24-1.93951925261862</f>
        <v>0.305993415195529</v>
      </c>
      <c r="X24" s="1" t="n">
        <f aca="false">V24/0.388860350820119</f>
        <v>0.786897955911883</v>
      </c>
      <c r="AA24" s="1" t="n">
        <f aca="false">C24-$Z$2</f>
        <v>29.3673469387755</v>
      </c>
      <c r="AB24" s="1" t="n">
        <f aca="false">AA24/$Y$2</f>
        <v>0.92384538986906</v>
      </c>
      <c r="AE24" s="1" t="n">
        <f aca="false">E24-$AD$2</f>
        <v>-1.48410365628859</v>
      </c>
      <c r="AF24" s="1" t="n">
        <f aca="false">AE24/$AC$2</f>
        <v>-0.924058272811834</v>
      </c>
    </row>
    <row r="25" customFormat="false" ht="13.8" hidden="false" customHeight="false" outlineLevel="0" collapsed="false">
      <c r="A25" s="1" t="n">
        <v>16</v>
      </c>
      <c r="B25" s="1" t="n">
        <v>960</v>
      </c>
      <c r="C25" s="1" t="n">
        <v>172</v>
      </c>
      <c r="D25" s="16" t="n">
        <f aca="false">C25-C26</f>
        <v>-15</v>
      </c>
      <c r="E25" s="16" t="n">
        <f aca="false">1000/C25</f>
        <v>5.81395348837209</v>
      </c>
      <c r="F25" s="17" t="s">
        <v>39</v>
      </c>
      <c r="G25" s="16" t="n">
        <f aca="false">ABS(B25-B26)</f>
        <v>60</v>
      </c>
      <c r="H25" s="16" t="n">
        <f aca="false">C25-C26</f>
        <v>-15</v>
      </c>
      <c r="J25" s="16" t="n">
        <f aca="false">-E25-7.1983893705743</f>
        <v>-13.0123428589464</v>
      </c>
      <c r="K25" s="16" t="n">
        <f aca="false">E25-11.6279069767442</f>
        <v>-5.81395348837211</v>
      </c>
      <c r="N25" s="16" t="n">
        <f aca="false">E25-4.71698113207547</f>
        <v>1.09697235629662</v>
      </c>
      <c r="P25" s="28" t="n">
        <f aca="false">N25/6.91092584466872</f>
        <v>0.158730158730159</v>
      </c>
      <c r="Q25" s="1" t="n">
        <f aca="false">LOG(1+E25)</f>
        <v>0.833399164774523</v>
      </c>
      <c r="R25" s="1" t="n">
        <f aca="false">Q25-0.757166758901516</f>
        <v>0.0762324058730067</v>
      </c>
      <c r="T25" s="1" t="n">
        <f aca="false">R25/0.344164615107744</f>
        <v>0.22149983620234</v>
      </c>
      <c r="U25" s="1" t="n">
        <f aca="false">LOG(1+C25)</f>
        <v>2.2380461031288</v>
      </c>
      <c r="V25" s="1" t="n">
        <f aca="false">U25-1.93951925261862</f>
        <v>0.298526850510175</v>
      </c>
      <c r="X25" s="1" t="n">
        <f aca="false">V25/0.388860350820119</f>
        <v>0.767696809100163</v>
      </c>
      <c r="AA25" s="1" t="n">
        <f aca="false">C25-$Z$2</f>
        <v>26.3673469387755</v>
      </c>
      <c r="AB25" s="1" t="n">
        <f aca="false">AA25/$Y$2</f>
        <v>0.829470634962353</v>
      </c>
      <c r="AE25" s="1" t="n">
        <f aca="false">E25-$AD$2</f>
        <v>-1.38443588220221</v>
      </c>
      <c r="AF25" s="1" t="n">
        <f aca="false">AE25/$AC$2</f>
        <v>-0.862001400445129</v>
      </c>
    </row>
    <row r="26" customFormat="false" ht="13.8" hidden="false" customHeight="false" outlineLevel="0" collapsed="false">
      <c r="A26" s="1" t="n">
        <v>17</v>
      </c>
      <c r="B26" s="1" t="n">
        <v>1020</v>
      </c>
      <c r="C26" s="1" t="n">
        <v>187</v>
      </c>
      <c r="D26" s="16" t="n">
        <f aca="false">C26-C27</f>
        <v>-9</v>
      </c>
      <c r="E26" s="16" t="n">
        <f aca="false">1000/C26</f>
        <v>5.3475935828877</v>
      </c>
      <c r="F26" s="17" t="s">
        <v>39</v>
      </c>
      <c r="G26" s="16" t="n">
        <f aca="false">ABS(B26-B27)</f>
        <v>30</v>
      </c>
      <c r="H26" s="16" t="n">
        <f aca="false">C26-C27</f>
        <v>-9</v>
      </c>
      <c r="I26" s="16"/>
      <c r="J26" s="16" t="n">
        <f aca="false">-E26-7.1983893705743</f>
        <v>-12.545982953462</v>
      </c>
      <c r="K26" s="16" t="n">
        <f aca="false">E26-11.6279069767442</f>
        <v>-6.2803133938565</v>
      </c>
      <c r="N26" s="16" t="n">
        <f aca="false">E26-4.71698113207547</f>
        <v>0.63061245081223</v>
      </c>
      <c r="P26" s="28" t="n">
        <f aca="false">N26/6.91092584466872</f>
        <v>0.0912486206603855</v>
      </c>
      <c r="Q26" s="1" t="n">
        <f aca="false">LOG(1+E26)</f>
        <v>0.802609112418092</v>
      </c>
      <c r="R26" s="1" t="n">
        <f aca="false">Q26-0.757166758901516</f>
        <v>0.0454423535165761</v>
      </c>
      <c r="T26" s="1" t="n">
        <f aca="false">R26/0.344164615107744</f>
        <v>0.132036681058423</v>
      </c>
      <c r="U26" s="1" t="n">
        <f aca="false">LOG(1+C26)</f>
        <v>2.27415784926368</v>
      </c>
      <c r="V26" s="1" t="n">
        <f aca="false">U26-1.93951925261862</f>
        <v>0.33463859664506</v>
      </c>
      <c r="X26" s="1" t="n">
        <f aca="false">V26/0.388860350820119</f>
        <v>0.860562399687435</v>
      </c>
      <c r="AA26" s="1" t="n">
        <f aca="false">C26-$Z$2</f>
        <v>41.3673469387755</v>
      </c>
      <c r="AB26" s="1" t="n">
        <f aca="false">AA26/$Y$2</f>
        <v>1.30134440949589</v>
      </c>
      <c r="AE26" s="1" t="n">
        <f aca="false">E26-$AD$2</f>
        <v>-1.8507957876866</v>
      </c>
      <c r="AF26" s="1" t="n">
        <f aca="false">AE26/$AC$2</f>
        <v>-1.15237446633211</v>
      </c>
    </row>
    <row r="27" customFormat="false" ht="13.8" hidden="false" customHeight="false" outlineLevel="0" collapsed="false">
      <c r="A27" s="1" t="n">
        <v>17.3</v>
      </c>
      <c r="B27" s="1" t="n">
        <v>1050</v>
      </c>
      <c r="C27" s="1" t="n">
        <v>196</v>
      </c>
      <c r="D27" s="16" t="n">
        <f aca="false">C27-C28</f>
        <v>-3</v>
      </c>
      <c r="E27" s="16" t="n">
        <f aca="false">1000/C27</f>
        <v>5.10204081632653</v>
      </c>
      <c r="F27" s="17" t="s">
        <v>40</v>
      </c>
      <c r="G27" s="16" t="n">
        <f aca="false">ABS(B27-B28)</f>
        <v>30</v>
      </c>
      <c r="H27" s="16" t="n">
        <f aca="false">C27-C28</f>
        <v>-3</v>
      </c>
      <c r="J27" s="16" t="n">
        <f aca="false">-E27-7.1983893705743</f>
        <v>-12.3004301869008</v>
      </c>
      <c r="K27" s="16" t="n">
        <f aca="false">E27-11.6279069767442</f>
        <v>-6.52586616041767</v>
      </c>
      <c r="N27" s="16" t="n">
        <f aca="false">E27-4.71698113207547</f>
        <v>0.38505968425106</v>
      </c>
      <c r="P27" s="28" t="n">
        <f aca="false">N27/6.91092584466872</f>
        <v>0.0557175251052804</v>
      </c>
      <c r="Q27" s="1" t="n">
        <f aca="false">LOG(1+E27)</f>
        <v>0.785475108295916</v>
      </c>
      <c r="R27" s="1" t="n">
        <f aca="false">Q27-0.757166758901516</f>
        <v>0.0283083493943997</v>
      </c>
      <c r="T27" s="1" t="n">
        <f aca="false">R27/0.344164615107744</f>
        <v>0.0822523529490025</v>
      </c>
      <c r="U27" s="1" t="n">
        <f aca="false">LOG(1+C27)</f>
        <v>2.29446622616159</v>
      </c>
      <c r="V27" s="1" t="n">
        <f aca="false">U27-1.93951925261862</f>
        <v>0.354946973542973</v>
      </c>
      <c r="X27" s="1" t="n">
        <f aca="false">V27/0.388860350820119</f>
        <v>0.91278777276824</v>
      </c>
      <c r="AA27" s="1" t="n">
        <f aca="false">C27-$Z$2</f>
        <v>50.3673469387755</v>
      </c>
      <c r="AB27" s="1" t="n">
        <f aca="false">AA27/$Y$2</f>
        <v>1.58446867421601</v>
      </c>
      <c r="AE27" s="1" t="n">
        <f aca="false">E27-$AD$2</f>
        <v>-2.09634855424777</v>
      </c>
      <c r="AF27" s="1" t="n">
        <f aca="false">AE27/$AC$2</f>
        <v>-1.30526477449301</v>
      </c>
    </row>
    <row r="28" customFormat="false" ht="13.8" hidden="false" customHeight="false" outlineLevel="0" collapsed="false">
      <c r="A28" s="1" t="n">
        <v>18</v>
      </c>
      <c r="B28" s="1" t="n">
        <v>1080</v>
      </c>
      <c r="C28" s="1" t="n">
        <v>199</v>
      </c>
      <c r="D28" s="16" t="n">
        <f aca="false">C28-C29</f>
        <v>9</v>
      </c>
      <c r="E28" s="16" t="n">
        <f aca="false">1000/C28</f>
        <v>5.0251256281407</v>
      </c>
      <c r="F28" s="17" t="s">
        <v>40</v>
      </c>
      <c r="G28" s="29" t="n">
        <f aca="false">ABS(B28-B29)</f>
        <v>30</v>
      </c>
      <c r="H28" s="30" t="n">
        <f aca="false">C28-C29</f>
        <v>9</v>
      </c>
      <c r="J28" s="16" t="n">
        <f aca="false">-E28-7.1983893705743</f>
        <v>-12.223514998715</v>
      </c>
      <c r="K28" s="16" t="n">
        <f aca="false">E28-11.6279069767442</f>
        <v>-6.6027813486035</v>
      </c>
      <c r="N28" s="16" t="n">
        <f aca="false">E28-4.71698113207547</f>
        <v>0.308144496065234</v>
      </c>
      <c r="P28" s="28" t="n">
        <f aca="false">N28/6.91092584466872</f>
        <v>0.0445880194623916</v>
      </c>
      <c r="Q28" s="1" t="n">
        <f aca="false">LOG(1+E28)</f>
        <v>0.779966106689142</v>
      </c>
      <c r="R28" s="1" t="n">
        <f aca="false">Q28-0.757166758901516</f>
        <v>0.0227993477876258</v>
      </c>
      <c r="T28" s="1" t="n">
        <f aca="false">R28/0.344164615107744</f>
        <v>0.0662454732032469</v>
      </c>
      <c r="U28" s="1" t="n">
        <f aca="false">LOG(1+C28)</f>
        <v>2.30102999566398</v>
      </c>
      <c r="V28" s="1" t="n">
        <f aca="false">U28-1.93951925261862</f>
        <v>0.361510743045361</v>
      </c>
      <c r="X28" s="1" t="n">
        <f aca="false">V28/0.388860350820119</f>
        <v>0.929667275881748</v>
      </c>
      <c r="AA28" s="1" t="n">
        <f aca="false">C28-$Z$2</f>
        <v>53.3673469387755</v>
      </c>
      <c r="AB28" s="1" t="n">
        <f aca="false">AA28/$Y$2</f>
        <v>1.67884342912272</v>
      </c>
      <c r="AE28" s="1" t="n">
        <f aca="false">E28-$AD$2</f>
        <v>-2.1732637424336</v>
      </c>
      <c r="AF28" s="1" t="n">
        <f aca="false">AE28/$AC$2</f>
        <v>-1.35315503852331</v>
      </c>
    </row>
    <row r="29" customFormat="false" ht="13.8" hidden="false" customHeight="false" outlineLevel="0" collapsed="false">
      <c r="A29" s="1" t="n">
        <v>18.3</v>
      </c>
      <c r="B29" s="1" t="n">
        <v>1110</v>
      </c>
      <c r="C29" s="1" t="n">
        <v>190</v>
      </c>
      <c r="D29" s="16" t="n">
        <f aca="false">C29-C30</f>
        <v>-9</v>
      </c>
      <c r="E29" s="16" t="n">
        <f aca="false">1000/C29</f>
        <v>5.26315789473684</v>
      </c>
      <c r="F29" s="17" t="s">
        <v>46</v>
      </c>
      <c r="G29" s="16" t="n">
        <f aca="false">ABS(B29-B30)</f>
        <v>30</v>
      </c>
      <c r="H29" s="16" t="n">
        <f aca="false">C29-C30</f>
        <v>-9</v>
      </c>
      <c r="I29" s="16"/>
      <c r="J29" s="16" t="n">
        <f aca="false">-E29-7.1983893705743</f>
        <v>-12.4615472653111</v>
      </c>
      <c r="K29" s="16" t="n">
        <f aca="false">E29-11.6279069767442</f>
        <v>-6.36474908200736</v>
      </c>
      <c r="N29" s="16" t="n">
        <f aca="false">E29-4.71698113207547</f>
        <v>0.546176762661372</v>
      </c>
      <c r="P29" s="28" t="n">
        <f aca="false">N29/6.91092584466872</f>
        <v>0.0790309106098582</v>
      </c>
      <c r="Q29" s="1" t="n">
        <f aca="false">LOG(1+E29)</f>
        <v>0.796793360439702</v>
      </c>
      <c r="R29" s="1" t="n">
        <f aca="false">Q29-0.757166758901516</f>
        <v>0.0396266015381856</v>
      </c>
      <c r="T29" s="1" t="n">
        <f aca="false">R29/0.344164615107744</f>
        <v>0.115138511627002</v>
      </c>
      <c r="U29" s="1" t="n">
        <f aca="false">LOG(1+C29)</f>
        <v>2.28103336724773</v>
      </c>
      <c r="V29" s="1" t="n">
        <f aca="false">U29-1.93951925261862</f>
        <v>0.341514114629107</v>
      </c>
      <c r="X29" s="1" t="n">
        <f aca="false">V29/0.388860350820119</f>
        <v>0.878243600585256</v>
      </c>
      <c r="AA29" s="1" t="n">
        <f aca="false">C29-$Z$2</f>
        <v>44.3673469387755</v>
      </c>
      <c r="AB29" s="1" t="n">
        <f aca="false">AA29/$Y$2</f>
        <v>1.3957191644026</v>
      </c>
      <c r="AE29" s="1" t="n">
        <f aca="false">E29-$AD$2</f>
        <v>-1.93523147583746</v>
      </c>
      <c r="AF29" s="1" t="n">
        <f aca="false">AE29/$AC$2</f>
        <v>-1.2049472740506</v>
      </c>
    </row>
    <row r="30" customFormat="false" ht="13.8" hidden="false" customHeight="false" outlineLevel="0" collapsed="false">
      <c r="A30" s="1" t="n">
        <v>19</v>
      </c>
      <c r="B30" s="1" t="n">
        <v>1140</v>
      </c>
      <c r="C30" s="1" t="n">
        <v>199</v>
      </c>
      <c r="D30" s="16" t="n">
        <f aca="false">C30-C31</f>
        <v>-7</v>
      </c>
      <c r="E30" s="16" t="n">
        <f aca="false">1000/C30</f>
        <v>5.0251256281407</v>
      </c>
      <c r="F30" s="17" t="s">
        <v>40</v>
      </c>
      <c r="G30" s="16" t="n">
        <f aca="false">ABS(B30-B31)</f>
        <v>10</v>
      </c>
      <c r="H30" s="16" t="n">
        <f aca="false">C30-C31</f>
        <v>-7</v>
      </c>
      <c r="J30" s="16" t="n">
        <f aca="false">-E30-7.1983893705743</f>
        <v>-12.223514998715</v>
      </c>
      <c r="K30" s="16" t="n">
        <f aca="false">E30-11.6279069767442</f>
        <v>-6.6027813486035</v>
      </c>
      <c r="N30" s="16" t="n">
        <f aca="false">E30-4.71698113207547</f>
        <v>0.308144496065234</v>
      </c>
      <c r="P30" s="28" t="n">
        <f aca="false">N30/6.91092584466872</f>
        <v>0.0445880194623916</v>
      </c>
      <c r="Q30" s="1" t="n">
        <f aca="false">LOG(1+E30)</f>
        <v>0.779966106689142</v>
      </c>
      <c r="R30" s="1" t="n">
        <f aca="false">Q30-0.757166758901516</f>
        <v>0.0227993477876258</v>
      </c>
      <c r="T30" s="1" t="n">
        <f aca="false">R30/0.344164615107744</f>
        <v>0.0662454732032469</v>
      </c>
      <c r="U30" s="1" t="n">
        <f aca="false">LOG(1+C30)</f>
        <v>2.30102999566398</v>
      </c>
      <c r="V30" s="1" t="n">
        <f aca="false">U30-1.93951925261862</f>
        <v>0.361510743045361</v>
      </c>
      <c r="X30" s="1" t="n">
        <f aca="false">V30/0.388860350820119</f>
        <v>0.929667275881748</v>
      </c>
      <c r="AA30" s="1" t="n">
        <f aca="false">C30-$Z$2</f>
        <v>53.3673469387755</v>
      </c>
      <c r="AB30" s="1" t="n">
        <f aca="false">AA30/$Y$2</f>
        <v>1.67884342912272</v>
      </c>
      <c r="AE30" s="1" t="n">
        <f aca="false">E30-$AD$2</f>
        <v>-2.1732637424336</v>
      </c>
      <c r="AF30" s="1" t="n">
        <f aca="false">AE30/$AC$2</f>
        <v>-1.35315503852331</v>
      </c>
    </row>
    <row r="31" customFormat="false" ht="13.8" hidden="false" customHeight="false" outlineLevel="0" collapsed="false">
      <c r="A31" s="1" t="n">
        <v>19.1</v>
      </c>
      <c r="B31" s="1" t="n">
        <v>1150</v>
      </c>
      <c r="C31" s="1" t="n">
        <v>206</v>
      </c>
      <c r="D31" s="16" t="n">
        <f aca="false">C31-C32</f>
        <v>-6</v>
      </c>
      <c r="E31" s="16" t="n">
        <f aca="false">1000/C31</f>
        <v>4.85436893203883</v>
      </c>
      <c r="F31" s="17" t="s">
        <v>41</v>
      </c>
      <c r="G31" s="16" t="n">
        <f aca="false">ABS(B31-B32)</f>
        <v>50</v>
      </c>
      <c r="H31" s="16" t="n">
        <f aca="false">C31-C32</f>
        <v>-6</v>
      </c>
      <c r="J31" s="16" t="n">
        <f aca="false">-E31-7.1983893705743</f>
        <v>-12.0527583026131</v>
      </c>
      <c r="K31" s="16" t="n">
        <f aca="false">E31-11.6279069767442</f>
        <v>-6.77353804470537</v>
      </c>
      <c r="N31" s="16" t="n">
        <f aca="false">E31-4.71698113207547</f>
        <v>0.137387799963364</v>
      </c>
      <c r="P31" s="28" t="n">
        <f aca="false">N31/6.91092584466872</f>
        <v>0.0198797965788259</v>
      </c>
      <c r="Q31" s="1" t="n">
        <f aca="false">LOG(1+E31)</f>
        <v>0.767480087434979</v>
      </c>
      <c r="R31" s="1" t="n">
        <f aca="false">Q31-0.757166758901516</f>
        <v>0.0103133285334629</v>
      </c>
      <c r="T31" s="1" t="n">
        <f aca="false">R31/0.344164615107744</f>
        <v>0.0299662663758568</v>
      </c>
      <c r="U31" s="1" t="n">
        <f aca="false">LOG(1+C31)</f>
        <v>2.31597034545692</v>
      </c>
      <c r="V31" s="1" t="n">
        <f aca="false">U31-1.93951925261862</f>
        <v>0.376451092838297</v>
      </c>
      <c r="X31" s="1" t="n">
        <f aca="false">V31/0.388860350820119</f>
        <v>0.968088137667802</v>
      </c>
      <c r="AA31" s="1" t="n">
        <f aca="false">C31-$Z$2</f>
        <v>60.3673469387755</v>
      </c>
      <c r="AB31" s="1" t="n">
        <f aca="false">AA31/$Y$2</f>
        <v>1.8990511905717</v>
      </c>
      <c r="AE31" s="1" t="n">
        <f aca="false">E31-$AD$2</f>
        <v>-2.34402043853547</v>
      </c>
      <c r="AF31" s="1" t="n">
        <f aca="false">AE31/$AC$2</f>
        <v>-1.45947452436404</v>
      </c>
    </row>
    <row r="32" s="11" customFormat="true" ht="13.8" hidden="false" customHeight="false" outlineLevel="0" collapsed="false">
      <c r="A32" s="34" t="n">
        <v>20</v>
      </c>
      <c r="B32" s="34" t="n">
        <v>1200</v>
      </c>
      <c r="C32" s="34" t="n">
        <v>212</v>
      </c>
      <c r="D32" s="8" t="n">
        <f aca="false">C32-C33</f>
        <v>17</v>
      </c>
      <c r="E32" s="10" t="n">
        <f aca="false">1000/C32</f>
        <v>4.71698113207547</v>
      </c>
      <c r="F32" s="32" t="s">
        <v>41</v>
      </c>
      <c r="G32" s="8" t="n">
        <f aca="false">ABS(B32-B33)</f>
        <v>60</v>
      </c>
      <c r="H32" s="35" t="n">
        <f aca="false">C32-C33</f>
        <v>17</v>
      </c>
      <c r="I32" s="8"/>
      <c r="J32" s="9" t="n">
        <f aca="false">-E32-7.1983893705743</f>
        <v>-11.9153705026498</v>
      </c>
      <c r="K32" s="10" t="n">
        <f aca="false">E32-11.6279069767442</f>
        <v>-6.91092584466873</v>
      </c>
      <c r="N32" s="10" t="n">
        <f aca="false">E32-4.71698113207547</f>
        <v>0</v>
      </c>
      <c r="P32" s="36" t="n">
        <f aca="false">N32/6.91092584466872</f>
        <v>0</v>
      </c>
      <c r="Q32" s="10" t="n">
        <f aca="false">LOG(1+E32)</f>
        <v>0.757166758901516</v>
      </c>
      <c r="R32" s="10" t="n">
        <f aca="false">Q32-0.757166758901516</f>
        <v>0</v>
      </c>
      <c r="T32" s="10" t="n">
        <f aca="false">R32/0.344164615107744</f>
        <v>0</v>
      </c>
      <c r="U32" s="9" t="n">
        <f aca="false">LOG(1+C32)</f>
        <v>2.32837960343874</v>
      </c>
      <c r="V32" s="9" t="n">
        <f aca="false">U32-1.93951925261862</f>
        <v>0.388860350820118</v>
      </c>
      <c r="X32" s="37" t="n">
        <f aca="false">V32/0.388860350820119</f>
        <v>0.999999999999996</v>
      </c>
      <c r="AA32" s="11" t="n">
        <f aca="false">C32-$Z$2</f>
        <v>66.3673469387755</v>
      </c>
      <c r="AB32" s="14" t="n">
        <f aca="false">AA32/$Y$2</f>
        <v>2.08780070038512</v>
      </c>
      <c r="AE32" s="11" t="n">
        <f aca="false">E32-$AD$2</f>
        <v>-2.48140823849883</v>
      </c>
      <c r="AF32" s="13" t="n">
        <f aca="false">AE32/$AC$2</f>
        <v>-1.54501729127363</v>
      </c>
      <c r="AMD32" s="15"/>
      <c r="AME32" s="15"/>
      <c r="AMF32" s="15"/>
      <c r="AMG32" s="15"/>
      <c r="AMH32" s="15"/>
      <c r="AMI32" s="15"/>
      <c r="AMJ32" s="15"/>
    </row>
    <row r="33" customFormat="false" ht="13.8" hidden="false" customHeight="false" outlineLevel="0" collapsed="false">
      <c r="A33" s="1" t="n">
        <v>21</v>
      </c>
      <c r="B33" s="1" t="n">
        <v>1260</v>
      </c>
      <c r="C33" s="1" t="n">
        <v>195</v>
      </c>
      <c r="D33" s="16" t="n">
        <f aca="false">C33-C34</f>
        <v>2</v>
      </c>
      <c r="E33" s="16" t="n">
        <f aca="false">1000/C33</f>
        <v>5.12820512820513</v>
      </c>
      <c r="F33" s="17" t="s">
        <v>40</v>
      </c>
      <c r="G33" s="16" t="n">
        <f aca="false">ABS(B33-B34)</f>
        <v>60</v>
      </c>
      <c r="H33" s="16" t="n">
        <f aca="false">C33-C34</f>
        <v>2</v>
      </c>
      <c r="I33" s="16"/>
      <c r="J33" s="16" t="n">
        <f aca="false">-E33-7.1983893705743</f>
        <v>-12.3265944987794</v>
      </c>
      <c r="K33" s="16" t="n">
        <f aca="false">E33-11.6279069767442</f>
        <v>-6.49970184853907</v>
      </c>
      <c r="N33" s="16" t="n">
        <f aca="false">E33-4.71698113207547</f>
        <v>0.411223996129658</v>
      </c>
      <c r="P33" s="28" t="n">
        <f aca="false">N33/6.91092584466872</f>
        <v>0.0595034595034597</v>
      </c>
      <c r="Q33" s="1" t="n">
        <f aca="false">LOG(1+E33)</f>
        <v>0.787333293921638</v>
      </c>
      <c r="R33" s="1" t="n">
        <f aca="false">Q33-0.757166758901516</f>
        <v>0.0301665350201223</v>
      </c>
      <c r="T33" s="1" t="n">
        <f aca="false">R33/0.344164615107744</f>
        <v>0.0876514716967008</v>
      </c>
      <c r="U33" s="1" t="n">
        <f aca="false">LOG(1+C33)</f>
        <v>2.29225607135648</v>
      </c>
      <c r="V33" s="1" t="n">
        <f aca="false">U33-1.93951925261862</f>
        <v>0.352736818737855</v>
      </c>
      <c r="X33" s="1" t="n">
        <f aca="false">V33/0.388860350820119</f>
        <v>0.907104100466715</v>
      </c>
      <c r="AA33" s="1" t="n">
        <f aca="false">C33-$Z$2</f>
        <v>49.3673469387755</v>
      </c>
      <c r="AB33" s="1" t="n">
        <f aca="false">AA33/$Y$2</f>
        <v>1.55301042258044</v>
      </c>
      <c r="AE33" s="1" t="n">
        <f aca="false">E33-$AD$2</f>
        <v>-2.07018424236917</v>
      </c>
      <c r="AF33" s="1" t="n">
        <f aca="false">AE33/$AC$2</f>
        <v>-1.28897389835279</v>
      </c>
    </row>
    <row r="34" customFormat="false" ht="13.8" hidden="false" customHeight="false" outlineLevel="0" collapsed="false">
      <c r="A34" s="21" t="n">
        <v>22</v>
      </c>
      <c r="B34" s="21" t="n">
        <v>1320</v>
      </c>
      <c r="C34" s="21" t="n">
        <v>193</v>
      </c>
      <c r="D34" s="22" t="n">
        <f aca="false">C34-C35</f>
        <v>103</v>
      </c>
      <c r="E34" s="16" t="n">
        <f aca="false">1000/C34</f>
        <v>5.18134715025907</v>
      </c>
      <c r="F34" s="38" t="s">
        <v>40</v>
      </c>
      <c r="G34" s="29" t="n">
        <f aca="false">ABS(B34-B35)</f>
        <v>50</v>
      </c>
      <c r="H34" s="39" t="n">
        <f aca="false">C34-C35</f>
        <v>103</v>
      </c>
      <c r="I34" s="16"/>
      <c r="J34" s="16" t="n">
        <f aca="false">-E34-7.1983893705743</f>
        <v>-12.3797365208334</v>
      </c>
      <c r="K34" s="16" t="n">
        <f aca="false">E34-11.6279069767442</f>
        <v>-6.44655982648513</v>
      </c>
      <c r="N34" s="16" t="n">
        <f aca="false">E34-4.71698113207547</f>
        <v>0.464366018183597</v>
      </c>
      <c r="P34" s="28" t="n">
        <f aca="false">N34/6.91092584466872</f>
        <v>0.0671930257422487</v>
      </c>
      <c r="Q34" s="1" t="n">
        <f aca="false">LOG(1+E34)</f>
        <v>0.791083134662568</v>
      </c>
      <c r="R34" s="1" t="n">
        <f aca="false">Q34-0.757166758901516</f>
        <v>0.0339163757610519</v>
      </c>
      <c r="T34" s="1" t="n">
        <f aca="false">R34/0.344164615107744</f>
        <v>0.0985469576831251</v>
      </c>
      <c r="U34" s="1" t="n">
        <f aca="false">LOG(1+C34)</f>
        <v>2.28780172993023</v>
      </c>
      <c r="V34" s="1" t="n">
        <f aca="false">U34-1.93951925261862</f>
        <v>0.348282477311606</v>
      </c>
      <c r="X34" s="1" t="n">
        <f aca="false">V34/0.388860350820119</f>
        <v>0.89564923905733</v>
      </c>
      <c r="AA34" s="1" t="n">
        <f aca="false">C34-$Z$2</f>
        <v>47.3673469387755</v>
      </c>
      <c r="AB34" s="1" t="n">
        <f aca="false">AA34/$Y$2</f>
        <v>1.4900939193093</v>
      </c>
      <c r="AE34" s="1" t="n">
        <f aca="false">E34-$AD$2</f>
        <v>-2.01704222031523</v>
      </c>
      <c r="AF34" s="1" t="n">
        <f aca="false">AE34/$AC$2</f>
        <v>-1.25588569396436</v>
      </c>
    </row>
    <row r="35" customFormat="false" ht="13.8" hidden="false" customHeight="false" outlineLevel="0" collapsed="false">
      <c r="A35" s="40" t="n">
        <v>22.5</v>
      </c>
      <c r="B35" s="40" t="n">
        <v>1370</v>
      </c>
      <c r="C35" s="40" t="n">
        <v>90</v>
      </c>
      <c r="D35" s="16" t="n">
        <f aca="false">C35-C36</f>
        <v>-20</v>
      </c>
      <c r="E35" s="16" t="n">
        <f aca="false">1000/C35</f>
        <v>11.1111111111111</v>
      </c>
      <c r="F35" s="22" t="s">
        <v>31</v>
      </c>
      <c r="G35" s="16" t="n">
        <f aca="false">ABS(B35-B36)</f>
        <v>20</v>
      </c>
      <c r="H35" s="16" t="n">
        <f aca="false">C35-C36</f>
        <v>-20</v>
      </c>
      <c r="I35" s="16"/>
      <c r="J35" s="16" t="n">
        <f aca="false">-E35-7.1983893705743</f>
        <v>-18.3095004816854</v>
      </c>
      <c r="K35" s="16" t="n">
        <f aca="false">E35-11.6279069767442</f>
        <v>-0.516795865633089</v>
      </c>
      <c r="N35" s="16" t="n">
        <f aca="false">E35-4.71698113207547</f>
        <v>6.39412997903564</v>
      </c>
      <c r="P35" s="28" t="n">
        <f aca="false">N35/6.91092584466872</f>
        <v>0.925220458553791</v>
      </c>
      <c r="Q35" s="1" t="n">
        <f aca="false">LOG(1+E35)</f>
        <v>1.0831839885013</v>
      </c>
      <c r="R35" s="1" t="n">
        <f aca="false">Q35-0.757166758901516</f>
        <v>0.326017229599783</v>
      </c>
      <c r="T35" s="1" t="n">
        <f aca="false">R35/0.344164615107744</f>
        <v>0.947271204791694</v>
      </c>
      <c r="U35" s="1" t="n">
        <f aca="false">LOG(1+C35)</f>
        <v>1.95904139232109</v>
      </c>
      <c r="V35" s="1" t="n">
        <f aca="false">U35-1.93951925261862</f>
        <v>0.0195221397024732</v>
      </c>
      <c r="X35" s="1" t="n">
        <f aca="false">V35/0.388860350820119</f>
        <v>0.050203471918133</v>
      </c>
      <c r="AA35" s="1" t="n">
        <f aca="false">C35-$Z$2</f>
        <v>-55.6326530612245</v>
      </c>
      <c r="AB35" s="1" t="n">
        <f aca="false">AA35/$Y$2</f>
        <v>-1.75010599915431</v>
      </c>
      <c r="AE35" s="1" t="n">
        <f aca="false">E35-$AD$2</f>
        <v>3.9127217405368</v>
      </c>
      <c r="AF35" s="1" t="n">
        <f aca="false">AE35/$AC$2</f>
        <v>2.43620644571115</v>
      </c>
    </row>
    <row r="36" customFormat="false" ht="13.8" hidden="false" customHeight="false" outlineLevel="0" collapsed="false">
      <c r="A36" s="1" t="n">
        <v>23.1</v>
      </c>
      <c r="B36" s="1" t="n">
        <v>1390</v>
      </c>
      <c r="C36" s="1" t="n">
        <v>110</v>
      </c>
      <c r="D36" s="16" t="n">
        <f aca="false">C36-C37</f>
        <v>-4</v>
      </c>
      <c r="E36" s="16" t="n">
        <f aca="false">1000/C36</f>
        <v>9.09090909090909</v>
      </c>
      <c r="F36" s="17" t="s">
        <v>32</v>
      </c>
      <c r="G36" s="16" t="n">
        <f aca="false">ABS(B36-B37)</f>
        <v>10</v>
      </c>
      <c r="H36" s="16" t="n">
        <f aca="false">C36-C37</f>
        <v>-4</v>
      </c>
      <c r="I36" s="16"/>
      <c r="J36" s="16" t="n">
        <f aca="false">-E36-7.1983893705743</f>
        <v>-16.2892984614834</v>
      </c>
      <c r="K36" s="16" t="n">
        <f aca="false">E36-11.6279069767442</f>
        <v>-2.53699788583511</v>
      </c>
      <c r="N36" s="16" t="n">
        <f aca="false">E36-4.71698113207547</f>
        <v>4.37392795883362</v>
      </c>
      <c r="P36" s="28" t="n">
        <f aca="false">N36/6.91092584466872</f>
        <v>0.632900432900433</v>
      </c>
      <c r="Q36" s="1" t="n">
        <f aca="false">LOG(1+E36)</f>
        <v>1.00393029362843</v>
      </c>
      <c r="R36" s="1" t="n">
        <f aca="false">Q36-0.757166758901516</f>
        <v>0.246763534726916</v>
      </c>
      <c r="T36" s="1" t="n">
        <f aca="false">R36/0.344164615107744</f>
        <v>0.716992752580519</v>
      </c>
      <c r="U36" s="1" t="n">
        <f aca="false">LOG(1+C36)</f>
        <v>2.04532297878666</v>
      </c>
      <c r="V36" s="1" t="n">
        <f aca="false">U36-1.93951925261862</f>
        <v>0.105803726168037</v>
      </c>
      <c r="X36" s="1" t="n">
        <f aca="false">V36/0.388860350820119</f>
        <v>0.272086691134474</v>
      </c>
      <c r="AA36" s="1" t="n">
        <f aca="false">C36-$Z$2</f>
        <v>-35.6326530612245</v>
      </c>
      <c r="AB36" s="1" t="n">
        <f aca="false">AA36/$Y$2</f>
        <v>-1.12094096644293</v>
      </c>
      <c r="AE36" s="1" t="n">
        <f aca="false">E36-$AD$2</f>
        <v>1.89251972033479</v>
      </c>
      <c r="AF36" s="1" t="n">
        <f aca="false">AE36/$AC$2</f>
        <v>1.17835334252073</v>
      </c>
    </row>
    <row r="37" customFormat="false" ht="13.8" hidden="false" customHeight="false" outlineLevel="0" collapsed="false">
      <c r="A37" s="1" t="n">
        <v>23.2</v>
      </c>
      <c r="B37" s="1" t="n">
        <v>1400</v>
      </c>
      <c r="C37" s="1" t="n">
        <v>114</v>
      </c>
      <c r="D37" s="16" t="n">
        <f aca="false">C37-C38</f>
        <v>13</v>
      </c>
      <c r="E37" s="16" t="n">
        <f aca="false">1000/C37</f>
        <v>8.7719298245614</v>
      </c>
      <c r="F37" s="17" t="s">
        <v>33</v>
      </c>
      <c r="G37" s="16" t="n">
        <f aca="false">ABS(B37-B38)</f>
        <v>20</v>
      </c>
      <c r="H37" s="16" t="n">
        <f aca="false">C37-C38</f>
        <v>13</v>
      </c>
      <c r="I37" s="16"/>
      <c r="J37" s="16" t="n">
        <f aca="false">-E37-7.1983893705743</f>
        <v>-15.9703191951357</v>
      </c>
      <c r="K37" s="16" t="n">
        <f aca="false">E37-11.6279069767442</f>
        <v>-2.8559771521828</v>
      </c>
      <c r="N37" s="16" t="n">
        <f aca="false">E37-4.71698113207547</f>
        <v>4.05494869248593</v>
      </c>
      <c r="P37" s="28" t="n">
        <f aca="false">N37/6.91092584466872</f>
        <v>0.586744639376218</v>
      </c>
      <c r="Q37" s="1" t="n">
        <f aca="false">LOG(1+E37)</f>
        <v>0.989980339501237</v>
      </c>
      <c r="R37" s="1" t="n">
        <f aca="false">Q37-0.757166758901516</f>
        <v>0.232813580599721</v>
      </c>
      <c r="T37" s="1" t="n">
        <f aca="false">R37/0.344164615107744</f>
        <v>0.676459956601979</v>
      </c>
      <c r="U37" s="1" t="n">
        <f aca="false">LOG(1+C37)</f>
        <v>2.06069784035361</v>
      </c>
      <c r="V37" s="1" t="n">
        <f aca="false">U37-1.93951925261862</f>
        <v>0.121178587734991</v>
      </c>
      <c r="X37" s="1" t="n">
        <f aca="false">V37/0.388860350820119</f>
        <v>0.311624950909553</v>
      </c>
      <c r="AA37" s="1" t="n">
        <f aca="false">C37-$Z$2</f>
        <v>-31.6326530612245</v>
      </c>
      <c r="AB37" s="1" t="n">
        <f aca="false">AA37/$Y$2</f>
        <v>-0.995107959900656</v>
      </c>
      <c r="AE37" s="1" t="n">
        <f aca="false">E37-$AD$2</f>
        <v>1.5735404539871</v>
      </c>
      <c r="AF37" s="1" t="n">
        <f aca="false">AE37/$AC$2</f>
        <v>0.979744957806453</v>
      </c>
    </row>
    <row r="38" customFormat="false" ht="13.8" hidden="false" customHeight="false" outlineLevel="0" collapsed="false">
      <c r="A38" s="16" t="n">
        <v>23.4</v>
      </c>
      <c r="B38" s="16" t="n">
        <v>1420</v>
      </c>
      <c r="C38" s="16" t="n">
        <v>101</v>
      </c>
      <c r="D38" s="16" t="n">
        <f aca="false">C38-C39</f>
        <v>-18</v>
      </c>
      <c r="E38" s="16" t="n">
        <f aca="false">1000/C38</f>
        <v>9.9009900990099</v>
      </c>
      <c r="F38" s="29" t="s">
        <v>31</v>
      </c>
      <c r="G38" s="16" t="n">
        <f aca="false">ABS(B38-B39)</f>
        <v>20</v>
      </c>
      <c r="H38" s="16" t="n">
        <f aca="false">C38-C39</f>
        <v>-18</v>
      </c>
      <c r="I38" s="16"/>
      <c r="J38" s="16" t="n">
        <f aca="false">-E38-7.1983893705743</f>
        <v>-17.0993794695842</v>
      </c>
      <c r="K38" s="16" t="n">
        <f aca="false">E38-11.6279069767442</f>
        <v>-1.7269168777343</v>
      </c>
      <c r="N38" s="16" t="n">
        <f aca="false">E38-4.71698113207547</f>
        <v>5.18400896693443</v>
      </c>
      <c r="P38" s="28" t="n">
        <f aca="false">N38/6.91092584466872</f>
        <v>0.75011786892975</v>
      </c>
      <c r="Q38" s="1" t="n">
        <f aca="false">LOG(1+E38)</f>
        <v>1.03746594518911</v>
      </c>
      <c r="R38" s="1" t="n">
        <f aca="false">Q38-0.757166758901516</f>
        <v>0.280299186287593</v>
      </c>
      <c r="T38" s="1" t="n">
        <f aca="false">R38/0.344164615107744</f>
        <v>0.814433483232559</v>
      </c>
      <c r="U38" s="1" t="n">
        <f aca="false">LOG(1+C38)</f>
        <v>2.00860017176192</v>
      </c>
      <c r="V38" s="1" t="n">
        <f aca="false">U38-1.93951925261862</f>
        <v>0.0690809191432971</v>
      </c>
      <c r="X38" s="1" t="n">
        <f aca="false">V38/0.388860350820119</f>
        <v>0.177649685800065</v>
      </c>
      <c r="AA38" s="1" t="n">
        <f aca="false">C38-$Z$2</f>
        <v>-44.6326530612245</v>
      </c>
      <c r="AB38" s="1" t="n">
        <f aca="false">AA38/$Y$2</f>
        <v>-1.40406523116305</v>
      </c>
      <c r="AE38" s="1" t="n">
        <f aca="false">E38-$AD$2</f>
        <v>2.7026007284356</v>
      </c>
      <c r="AF38" s="1" t="n">
        <f aca="false">AE38/$AC$2</f>
        <v>1.68273998290897</v>
      </c>
    </row>
    <row r="39" customFormat="false" ht="13.8" hidden="false" customHeight="false" outlineLevel="0" collapsed="false">
      <c r="A39" s="1" t="n">
        <v>24</v>
      </c>
      <c r="B39" s="1" t="n">
        <v>1440</v>
      </c>
      <c r="C39" s="1" t="n">
        <v>119</v>
      </c>
      <c r="D39" s="16" t="n">
        <f aca="false">C39-C40</f>
        <v>-12</v>
      </c>
      <c r="E39" s="16" t="n">
        <f aca="false">1000/C39</f>
        <v>8.40336134453782</v>
      </c>
      <c r="F39" s="17" t="s">
        <v>33</v>
      </c>
      <c r="G39" s="16" t="n">
        <f aca="false">ABS(B39-B40)</f>
        <v>10</v>
      </c>
      <c r="H39" s="16" t="n">
        <f aca="false">C39-C40</f>
        <v>-12</v>
      </c>
      <c r="I39" s="16"/>
      <c r="J39" s="16" t="n">
        <f aca="false">-E39-7.1983893705743</f>
        <v>-15.6017507151121</v>
      </c>
      <c r="K39" s="16" t="n">
        <f aca="false">E39-11.6279069767442</f>
        <v>-3.22454563220638</v>
      </c>
      <c r="N39" s="16" t="n">
        <f aca="false">E39-4.71698113207547</f>
        <v>3.68638021246235</v>
      </c>
      <c r="P39" s="28" t="n">
        <f aca="false">N39/6.91092584466872</f>
        <v>0.533413365346138</v>
      </c>
      <c r="Q39" s="1" t="n">
        <f aca="false">LOG(1+E39)</f>
        <v>0.973283125135819</v>
      </c>
      <c r="R39" s="1" t="n">
        <f aca="false">Q39-0.757166758901516</f>
        <v>0.216116366234303</v>
      </c>
      <c r="T39" s="1" t="n">
        <f aca="false">R39/0.344164615107744</f>
        <v>0.627944758837703</v>
      </c>
      <c r="U39" s="1" t="n">
        <f aca="false">LOG(1+C39)</f>
        <v>2.07918124604762</v>
      </c>
      <c r="V39" s="1" t="n">
        <f aca="false">U39-1.93951925261862</f>
        <v>0.139661993429005</v>
      </c>
      <c r="X39" s="1" t="n">
        <f aca="false">V39/0.388860350820119</f>
        <v>0.359157196495999</v>
      </c>
      <c r="AA39" s="1" t="n">
        <f aca="false">C39-$Z$2</f>
        <v>-26.6326530612245</v>
      </c>
      <c r="AB39" s="1" t="n">
        <f aca="false">AA39/$Y$2</f>
        <v>-0.83781670172281</v>
      </c>
      <c r="AE39" s="1" t="n">
        <f aca="false">E39-$AD$2</f>
        <v>1.20497197396352</v>
      </c>
      <c r="AF39" s="1" t="n">
        <f aca="false">AE39/$AC$2</f>
        <v>0.750260479670214</v>
      </c>
    </row>
    <row r="40" customFormat="false" ht="13.8" hidden="false" customHeight="false" outlineLevel="0" collapsed="false">
      <c r="A40" s="1" t="n">
        <v>24.1</v>
      </c>
      <c r="B40" s="1" t="n">
        <v>1450</v>
      </c>
      <c r="C40" s="1" t="n">
        <v>131</v>
      </c>
      <c r="D40" s="16" t="n">
        <f aca="false">C40-C41</f>
        <v>-7</v>
      </c>
      <c r="E40" s="16" t="n">
        <f aca="false">1000/C40</f>
        <v>7.63358778625954</v>
      </c>
      <c r="F40" s="17" t="s">
        <v>34</v>
      </c>
      <c r="G40" s="16" t="n">
        <f aca="false">ABS(B40-B41)</f>
        <v>10</v>
      </c>
      <c r="H40" s="16" t="n">
        <f aca="false">C40-C41</f>
        <v>-7</v>
      </c>
      <c r="I40" s="16"/>
      <c r="J40" s="16" t="n">
        <f aca="false">-E40-7.1983893705743</f>
        <v>-14.8319771568338</v>
      </c>
      <c r="K40" s="16" t="n">
        <f aca="false">E40-11.6279069767442</f>
        <v>-3.99431919048466</v>
      </c>
      <c r="N40" s="16" t="n">
        <f aca="false">E40-4.71698113207547</f>
        <v>2.91660665418407</v>
      </c>
      <c r="P40" s="28" t="n">
        <f aca="false">N40/6.91092584466872</f>
        <v>0.422028353326063</v>
      </c>
      <c r="Q40" s="1" t="n">
        <f aca="false">LOG(1+E40)</f>
        <v>0.936191309269691</v>
      </c>
      <c r="R40" s="1" t="n">
        <f aca="false">Q40-0.757166758901516</f>
        <v>0.179024550368175</v>
      </c>
      <c r="T40" s="1" t="n">
        <f aca="false">R40/0.344164615107744</f>
        <v>0.520171285802085</v>
      </c>
      <c r="U40" s="1" t="n">
        <f aca="false">LOG(1+C40)</f>
        <v>2.12057393120585</v>
      </c>
      <c r="V40" s="1" t="n">
        <f aca="false">U40-1.93951925261862</f>
        <v>0.18105467858723</v>
      </c>
      <c r="X40" s="1" t="n">
        <f aca="false">V40/0.388860350820119</f>
        <v>0.465603341161883</v>
      </c>
      <c r="AA40" s="1" t="n">
        <f aca="false">C40-$Z$2</f>
        <v>-14.6326530612245</v>
      </c>
      <c r="AB40" s="1" t="n">
        <f aca="false">AA40/$Y$2</f>
        <v>-0.460317682095981</v>
      </c>
      <c r="AE40" s="1" t="n">
        <f aca="false">E40-$AD$2</f>
        <v>0.435198415685239</v>
      </c>
      <c r="AF40" s="1" t="n">
        <f aca="false">AE40/$AC$2</f>
        <v>0.27097076044825</v>
      </c>
    </row>
    <row r="41" customFormat="false" ht="13.8" hidden="false" customHeight="false" outlineLevel="0" collapsed="false">
      <c r="A41" s="1" t="n">
        <v>24.2</v>
      </c>
      <c r="B41" s="1" t="n">
        <v>1460</v>
      </c>
      <c r="C41" s="1" t="n">
        <v>138</v>
      </c>
      <c r="D41" s="16" t="n">
        <f aca="false">C41-C42</f>
        <v>-9</v>
      </c>
      <c r="E41" s="16" t="n">
        <f aca="false">1000/C41</f>
        <v>7.2463768115942</v>
      </c>
      <c r="F41" s="17" t="s">
        <v>35</v>
      </c>
      <c r="G41" s="16" t="n">
        <f aca="false">ABS(B41-B42)</f>
        <v>40</v>
      </c>
      <c r="H41" s="16" t="n">
        <f aca="false">C41-C42</f>
        <v>-9</v>
      </c>
      <c r="I41" s="16"/>
      <c r="J41" s="16" t="n">
        <f aca="false">-E41-7.1983893705743</f>
        <v>-14.4447661821685</v>
      </c>
      <c r="K41" s="16" t="n">
        <f aca="false">E41-11.6279069767442</f>
        <v>-4.38153016515</v>
      </c>
      <c r="N41" s="16" t="n">
        <f aca="false">E41-4.71698113207547</f>
        <v>2.52939567951873</v>
      </c>
      <c r="P41" s="28" t="n">
        <f aca="false">N41/6.91092584466872</f>
        <v>0.365999539912583</v>
      </c>
      <c r="Q41" s="1" t="n">
        <f aca="false">LOG(1+E41)</f>
        <v>0.916263175657816</v>
      </c>
      <c r="R41" s="1" t="n">
        <f aca="false">Q41-0.757166758901516</f>
        <v>0.1590964167563</v>
      </c>
      <c r="T41" s="1" t="n">
        <f aca="false">R41/0.344164615107744</f>
        <v>0.46226837325067</v>
      </c>
      <c r="U41" s="1" t="n">
        <f aca="false">LOG(1+C41)</f>
        <v>2.14301480025409</v>
      </c>
      <c r="V41" s="1" t="n">
        <f aca="false">U41-1.93951925261862</f>
        <v>0.203495547635475</v>
      </c>
      <c r="X41" s="1" t="n">
        <f aca="false">V41/0.388860350820119</f>
        <v>0.523312667918692</v>
      </c>
      <c r="AA41" s="1" t="n">
        <f aca="false">C41-$Z$2</f>
        <v>-7.63265306122449</v>
      </c>
      <c r="AB41" s="1" t="n">
        <f aca="false">AA41/$Y$2</f>
        <v>-0.240109920646997</v>
      </c>
      <c r="AE41" s="1" t="n">
        <f aca="false">E41-$AD$2</f>
        <v>0.0479874410198988</v>
      </c>
      <c r="AF41" s="1" t="n">
        <f aca="false">AE41/$AC$2</f>
        <v>0.0298787700425183</v>
      </c>
    </row>
    <row r="42" customFormat="false" ht="13.8" hidden="false" customHeight="false" outlineLevel="0" collapsed="false">
      <c r="A42" s="31" t="n">
        <v>25</v>
      </c>
      <c r="B42" s="31" t="n">
        <v>1500</v>
      </c>
      <c r="C42" s="31" t="n">
        <v>147</v>
      </c>
      <c r="D42" s="16" t="n">
        <f aca="false">C42-C43</f>
        <v>10</v>
      </c>
      <c r="E42" s="16" t="n">
        <f aca="false">1000/C42</f>
        <v>6.80272108843537</v>
      </c>
      <c r="F42" s="32" t="s">
        <v>36</v>
      </c>
      <c r="G42" s="29" t="n">
        <f aca="false">ABS(B42-B43)</f>
        <v>10</v>
      </c>
      <c r="H42" s="33" t="n">
        <f aca="false">C42-C43</f>
        <v>10</v>
      </c>
      <c r="I42" s="16"/>
      <c r="J42" s="16" t="n">
        <f aca="false">-E42-7.1983893705743</f>
        <v>-14.0011104590097</v>
      </c>
      <c r="K42" s="16" t="n">
        <f aca="false">E42-11.6279069767442</f>
        <v>-4.82518588830883</v>
      </c>
      <c r="N42" s="16" t="n">
        <f aca="false">E42-4.71698113207547</f>
        <v>2.0857399563599</v>
      </c>
      <c r="P42" s="28" t="n">
        <f aca="false">N42/6.91092584466872</f>
        <v>0.301803260986934</v>
      </c>
      <c r="Q42" s="1" t="n">
        <f aca="false">LOG(1+E42)</f>
        <v>0.892246083153091</v>
      </c>
      <c r="R42" s="1" t="n">
        <f aca="false">Q42-0.757166758901516</f>
        <v>0.135079324251575</v>
      </c>
      <c r="T42" s="1" t="n">
        <f aca="false">R42/0.344164615107744</f>
        <v>0.392484637647271</v>
      </c>
      <c r="U42" s="1" t="n">
        <f aca="false">LOG(1+C42)</f>
        <v>2.17026171539496</v>
      </c>
      <c r="V42" s="1" t="n">
        <f aca="false">U42-1.93951925261862</f>
        <v>0.230742462776337</v>
      </c>
      <c r="X42" s="1" t="n">
        <f aca="false">V42/0.388860350820119</f>
        <v>0.593381305884474</v>
      </c>
      <c r="AA42" s="1" t="n">
        <f aca="false">C42-$Z$2</f>
        <v>1.36734693877551</v>
      </c>
      <c r="AB42" s="1" t="n">
        <f aca="false">AA42/$Y$2</f>
        <v>0.0430143440731252</v>
      </c>
      <c r="AE42" s="1" t="n">
        <f aca="false">E42-$AD$2</f>
        <v>-0.395668282138931</v>
      </c>
      <c r="AF42" s="1" t="n">
        <f aca="false">AE42/$AC$2</f>
        <v>-0.246357825378626</v>
      </c>
    </row>
    <row r="43" customFormat="false" ht="13.8" hidden="false" customHeight="false" outlineLevel="0" collapsed="false">
      <c r="A43" s="1" t="n">
        <v>25.1</v>
      </c>
      <c r="B43" s="1" t="n">
        <v>1510</v>
      </c>
      <c r="C43" s="1" t="n">
        <v>137</v>
      </c>
      <c r="D43" s="16" t="n">
        <f aca="false">C43-C44</f>
        <v>-11</v>
      </c>
      <c r="E43" s="16" t="n">
        <f aca="false">1000/C43</f>
        <v>7.2992700729927</v>
      </c>
      <c r="F43" s="17" t="s">
        <v>35</v>
      </c>
      <c r="G43" s="16" t="n">
        <f aca="false">ABS(B43-B44)</f>
        <v>50</v>
      </c>
      <c r="H43" s="16" t="n">
        <f aca="false">C43-C44</f>
        <v>-11</v>
      </c>
      <c r="I43" s="16"/>
      <c r="J43" s="16" t="n">
        <f aca="false">-E43-7.1983893705743</f>
        <v>-14.497659443567</v>
      </c>
      <c r="K43" s="16" t="n">
        <f aca="false">E43-11.6279069767442</f>
        <v>-4.3286369037515</v>
      </c>
      <c r="N43" s="16" t="n">
        <f aca="false">E43-4.71698113207547</f>
        <v>2.58228894091723</v>
      </c>
      <c r="P43" s="28" t="n">
        <f aca="false">N43/6.91092584466872</f>
        <v>0.373653110879388</v>
      </c>
      <c r="Q43" s="1" t="n">
        <f aca="false">LOG(1+E43)</f>
        <v>0.919039897531328</v>
      </c>
      <c r="R43" s="1" t="n">
        <f aca="false">Q43-0.757166758901516</f>
        <v>0.161873138629812</v>
      </c>
      <c r="T43" s="1" t="n">
        <f aca="false">R43/0.344164615107744</f>
        <v>0.470336378361082</v>
      </c>
      <c r="U43" s="1" t="n">
        <f aca="false">LOG(1+C43)</f>
        <v>2.13987908640124</v>
      </c>
      <c r="V43" s="1" t="n">
        <f aca="false">U43-1.93951925261862</f>
        <v>0.200359833782616</v>
      </c>
      <c r="X43" s="1" t="n">
        <f aca="false">V43/0.388860350820119</f>
        <v>0.515248811970804</v>
      </c>
      <c r="AA43" s="1" t="n">
        <f aca="false">C43-$Z$2</f>
        <v>-8.63265306122449</v>
      </c>
      <c r="AB43" s="1" t="n">
        <f aca="false">AA43/$Y$2</f>
        <v>-0.271568172282566</v>
      </c>
      <c r="AE43" s="1" t="n">
        <f aca="false">E43-$AD$2</f>
        <v>0.100880702418399</v>
      </c>
      <c r="AF43" s="1" t="n">
        <f aca="false">AE43/$AC$2</f>
        <v>0.0628120867715613</v>
      </c>
    </row>
    <row r="44" customFormat="false" ht="13.8" hidden="false" customHeight="false" outlineLevel="0" collapsed="false">
      <c r="A44" s="1" t="n">
        <v>26</v>
      </c>
      <c r="B44" s="1" t="n">
        <v>1560</v>
      </c>
      <c r="C44" s="1" t="n">
        <v>148</v>
      </c>
      <c r="D44" s="16" t="n">
        <f aca="false">C44-C45</f>
        <v>18</v>
      </c>
      <c r="E44" s="16" t="n">
        <f aca="false">1000/C44</f>
        <v>6.75675675675676</v>
      </c>
      <c r="F44" s="17" t="s">
        <v>36</v>
      </c>
      <c r="G44" s="16" t="n">
        <f aca="false">ABS(B44-B45)</f>
        <v>90</v>
      </c>
      <c r="H44" s="30" t="n">
        <f aca="false">C44-C45</f>
        <v>18</v>
      </c>
      <c r="I44" s="16"/>
      <c r="J44" s="16" t="n">
        <f aca="false">-E44-7.1983893705743</f>
        <v>-13.9551461273311</v>
      </c>
      <c r="K44" s="16" t="n">
        <f aca="false">E44-11.6279069767442</f>
        <v>-4.87115021998744</v>
      </c>
      <c r="N44" s="16" t="n">
        <f aca="false">E44-4.71698113207547</f>
        <v>2.03977562468129</v>
      </c>
      <c r="P44" s="28" t="n">
        <f aca="false">N44/6.91092584466872</f>
        <v>0.295152295152295</v>
      </c>
      <c r="Q44" s="1" t="n">
        <f aca="false">LOG(1+E44)</f>
        <v>0.889680172666997</v>
      </c>
      <c r="R44" s="1" t="n">
        <f aca="false">Q44-0.757166758901516</f>
        <v>0.132513413765481</v>
      </c>
      <c r="T44" s="1" t="n">
        <f aca="false">R44/0.344164615107744</f>
        <v>0.385029163221781</v>
      </c>
      <c r="U44" s="1" t="n">
        <f aca="false">LOG(1+C44)</f>
        <v>2.17318626841227</v>
      </c>
      <c r="V44" s="1" t="n">
        <f aca="false">U44-1.93951925261862</f>
        <v>0.233667015793654</v>
      </c>
      <c r="X44" s="1" t="n">
        <f aca="false">V44/0.388860350820119</f>
        <v>0.600902136977562</v>
      </c>
      <c r="AA44" s="1" t="n">
        <f aca="false">C44-$Z$2</f>
        <v>2.36734693877551</v>
      </c>
      <c r="AB44" s="1" t="n">
        <f aca="false">AA44/$Y$2</f>
        <v>0.0744725957086943</v>
      </c>
      <c r="AE44" s="1" t="n">
        <f aca="false">E44-$AD$2</f>
        <v>-0.441632613817541</v>
      </c>
      <c r="AF44" s="1" t="n">
        <f aca="false">AE44/$AC$2</f>
        <v>-0.274976932111443</v>
      </c>
    </row>
    <row r="45" customFormat="false" ht="13.8" hidden="false" customHeight="false" outlineLevel="0" collapsed="false">
      <c r="A45" s="1" t="n">
        <v>27.3</v>
      </c>
      <c r="B45" s="1" t="n">
        <v>1650</v>
      </c>
      <c r="C45" s="1" t="n">
        <v>130</v>
      </c>
      <c r="D45" s="16" t="n">
        <f aca="false">C45-C46</f>
        <v>-13</v>
      </c>
      <c r="E45" s="16" t="n">
        <f aca="false">1000/C45</f>
        <v>7.69230769230769</v>
      </c>
      <c r="F45" s="17" t="s">
        <v>34</v>
      </c>
      <c r="G45" s="16" t="n">
        <f aca="false">ABS(B45-B46)</f>
        <v>10</v>
      </c>
      <c r="H45" s="16" t="n">
        <f aca="false">C45-C46</f>
        <v>-13</v>
      </c>
      <c r="I45" s="16"/>
      <c r="J45" s="16" t="n">
        <f aca="false">-E45-7.1983893705743</f>
        <v>-14.890697062882</v>
      </c>
      <c r="K45" s="16" t="n">
        <f aca="false">E45-11.6279069767442</f>
        <v>-3.93559928443651</v>
      </c>
      <c r="N45" s="16" t="n">
        <f aca="false">E45-4.71698113207547</f>
        <v>2.97532656023222</v>
      </c>
      <c r="P45" s="28" t="n">
        <f aca="false">N45/6.91092584466872</f>
        <v>0.43052503052503</v>
      </c>
      <c r="Q45" s="1" t="n">
        <f aca="false">LOG(1+E45)</f>
        <v>0.939135091176583</v>
      </c>
      <c r="R45" s="1" t="n">
        <f aca="false">Q45-0.757166758901516</f>
        <v>0.181968332275067</v>
      </c>
      <c r="T45" s="1" t="n">
        <f aca="false">R45/0.344164615107744</f>
        <v>0.528724698261325</v>
      </c>
      <c r="U45" s="1" t="n">
        <f aca="false">LOG(1+C45)</f>
        <v>2.11727129565576</v>
      </c>
      <c r="V45" s="1" t="n">
        <f aca="false">U45-1.93951925261862</f>
        <v>0.177752043037144</v>
      </c>
      <c r="X45" s="1" t="n">
        <f aca="false">V45/0.388860350820119</f>
        <v>0.457110226492002</v>
      </c>
      <c r="AA45" s="1" t="n">
        <f aca="false">C45-$Z$2</f>
        <v>-15.6326530612245</v>
      </c>
      <c r="AB45" s="1" t="n">
        <f aca="false">AA45/$Y$2</f>
        <v>-0.49177593373155</v>
      </c>
      <c r="AE45" s="1" t="n">
        <f aca="false">E45-$AD$2</f>
        <v>0.493918321733389</v>
      </c>
      <c r="AF45" s="1" t="n">
        <f aca="false">AE45/$AC$2</f>
        <v>0.3075319633889</v>
      </c>
    </row>
    <row r="46" customFormat="false" ht="13.8" hidden="false" customHeight="false" outlineLevel="0" collapsed="false">
      <c r="A46" s="1" t="n">
        <v>27.4</v>
      </c>
      <c r="B46" s="1" t="n">
        <v>1660</v>
      </c>
      <c r="C46" s="1" t="n">
        <v>143</v>
      </c>
      <c r="D46" s="16" t="n">
        <f aca="false">C46-C47</f>
        <v>3</v>
      </c>
      <c r="E46" s="16" t="n">
        <f aca="false">1000/C46</f>
        <v>6.99300699300699</v>
      </c>
      <c r="F46" s="17" t="s">
        <v>35</v>
      </c>
      <c r="G46" s="16" t="n">
        <f aca="false">ABS(B46-B47)</f>
        <v>20</v>
      </c>
      <c r="H46" s="16" t="n">
        <f aca="false">C46-C47</f>
        <v>3</v>
      </c>
      <c r="I46" s="16"/>
      <c r="J46" s="16" t="n">
        <f aca="false">-E46-7.1983893705743</f>
        <v>-14.1913963635813</v>
      </c>
      <c r="K46" s="16" t="n">
        <f aca="false">E46-11.6279069767442</f>
        <v>-4.63489998373721</v>
      </c>
      <c r="N46" s="16" t="n">
        <f aca="false">E46-4.71698113207547</f>
        <v>2.27602586093152</v>
      </c>
      <c r="P46" s="28" t="n">
        <f aca="false">N46/6.91092584466872</f>
        <v>0.329337329337329</v>
      </c>
      <c r="Q46" s="1" t="n">
        <f aca="false">LOG(1+E46)</f>
        <v>0.90271019293022</v>
      </c>
      <c r="R46" s="1" t="n">
        <f aca="false">Q46-0.757166758901516</f>
        <v>0.145543434028704</v>
      </c>
      <c r="T46" s="1" t="n">
        <f aca="false">R46/0.344164615107744</f>
        <v>0.422889011943136</v>
      </c>
      <c r="U46" s="1" t="n">
        <f aca="false">LOG(1+C46)</f>
        <v>2.15836249209525</v>
      </c>
      <c r="V46" s="1" t="n">
        <f aca="false">U46-1.93951925261862</f>
        <v>0.218843239476629</v>
      </c>
      <c r="X46" s="1" t="n">
        <f aca="false">V46/0.388860350820119</f>
        <v>0.562781057557249</v>
      </c>
      <c r="AA46" s="1" t="n">
        <f aca="false">C46-$Z$2</f>
        <v>-2.63265306122449</v>
      </c>
      <c r="AB46" s="1" t="n">
        <f aca="false">AA46/$Y$2</f>
        <v>-0.0828186624691513</v>
      </c>
      <c r="AE46" s="1" t="n">
        <f aca="false">E46-$AD$2</f>
        <v>-0.205382377567311</v>
      </c>
      <c r="AF46" s="1" t="n">
        <f aca="false">AE46/$AC$2</f>
        <v>-0.127878726177016</v>
      </c>
    </row>
    <row r="47" customFormat="false" ht="13.8" hidden="false" customHeight="false" outlineLevel="0" collapsed="false">
      <c r="A47" s="1" t="n">
        <v>28</v>
      </c>
      <c r="B47" s="1" t="n">
        <v>1680</v>
      </c>
      <c r="C47" s="1" t="n">
        <v>140</v>
      </c>
      <c r="D47" s="16" t="n">
        <f aca="false">C47-C48</f>
        <v>-2</v>
      </c>
      <c r="E47" s="16" t="n">
        <f aca="false">1000/C47</f>
        <v>7.14285714285714</v>
      </c>
      <c r="F47" s="17" t="s">
        <v>35</v>
      </c>
      <c r="G47" s="16" t="n">
        <f aca="false">ABS(B47-B48)</f>
        <v>60</v>
      </c>
      <c r="H47" s="16" t="n">
        <f aca="false">C47-C48</f>
        <v>-2</v>
      </c>
      <c r="I47" s="16"/>
      <c r="J47" s="16" t="n">
        <f aca="false">-E47-7.1983893705743</f>
        <v>-14.3412465134314</v>
      </c>
      <c r="K47" s="16" t="n">
        <f aca="false">E47-11.6279069767442</f>
        <v>-4.48504983388706</v>
      </c>
      <c r="N47" s="16" t="n">
        <f aca="false">E47-4.71698113207547</f>
        <v>2.42587601078167</v>
      </c>
      <c r="P47" s="28" t="n">
        <f aca="false">N47/6.91092584466872</f>
        <v>0.351020408163265</v>
      </c>
      <c r="Q47" s="1" t="n">
        <f aca="false">LOG(1+E47)</f>
        <v>0.910776815658234</v>
      </c>
      <c r="R47" s="1" t="n">
        <f aca="false">Q47-0.757166758901516</f>
        <v>0.153610056756718</v>
      </c>
      <c r="T47" s="1" t="n">
        <f aca="false">R47/0.344164615107744</f>
        <v>0.446327280649201</v>
      </c>
      <c r="U47" s="1" t="n">
        <f aca="false">LOG(1+C47)</f>
        <v>2.14921911265538</v>
      </c>
      <c r="V47" s="1" t="n">
        <f aca="false">U47-1.93951925261862</f>
        <v>0.20969986003676</v>
      </c>
      <c r="X47" s="1" t="n">
        <f aca="false">V47/0.388860350820119</f>
        <v>0.539267784937435</v>
      </c>
      <c r="AA47" s="1" t="n">
        <f aca="false">C47-$Z$2</f>
        <v>-5.63265306122449</v>
      </c>
      <c r="AB47" s="1" t="n">
        <f aca="false">AA47/$Y$2</f>
        <v>-0.177193417375859</v>
      </c>
      <c r="AE47" s="1" t="n">
        <f aca="false">E47-$AD$2</f>
        <v>-0.055532227717161</v>
      </c>
      <c r="AF47" s="1" t="n">
        <f aca="false">AE47/$AC$2</f>
        <v>-0.0345764355557486</v>
      </c>
    </row>
    <row r="48" customFormat="false" ht="13.8" hidden="false" customHeight="false" outlineLevel="0" collapsed="false">
      <c r="A48" s="1" t="n">
        <v>29</v>
      </c>
      <c r="B48" s="1" t="n">
        <v>1740</v>
      </c>
      <c r="C48" s="1" t="n">
        <v>142</v>
      </c>
      <c r="D48" s="16" t="n">
        <f aca="false">C48-C49</f>
        <v>-11</v>
      </c>
      <c r="E48" s="16" t="n">
        <f aca="false">1000/C48</f>
        <v>7.04225352112676</v>
      </c>
      <c r="F48" s="17" t="s">
        <v>35</v>
      </c>
      <c r="G48" s="16" t="n">
        <f aca="false">ABS(B48-B49)</f>
        <v>30</v>
      </c>
      <c r="H48" s="16" t="n">
        <f aca="false">C48-C49</f>
        <v>-11</v>
      </c>
      <c r="I48" s="16"/>
      <c r="J48" s="16" t="n">
        <f aca="false">-E48-7.1983893705743</f>
        <v>-14.2406428917011</v>
      </c>
      <c r="K48" s="16" t="n">
        <f aca="false">E48-11.6279069767442</f>
        <v>-4.58565345561744</v>
      </c>
      <c r="N48" s="16" t="n">
        <f aca="false">E48-4.71698113207547</f>
        <v>2.32527238905129</v>
      </c>
      <c r="P48" s="28" t="n">
        <f aca="false">N48/6.91092584466872</f>
        <v>0.336463223787167</v>
      </c>
      <c r="Q48" s="1" t="n">
        <f aca="false">LOG(1+E48)</f>
        <v>0.905377759526773</v>
      </c>
      <c r="R48" s="1" t="n">
        <f aca="false">Q48-0.757166758901516</f>
        <v>0.148211000625257</v>
      </c>
      <c r="T48" s="1" t="n">
        <f aca="false">R48/0.344164615107744</f>
        <v>0.430639856973261</v>
      </c>
      <c r="U48" s="1" t="n">
        <f aca="false">LOG(1+C48)</f>
        <v>2.15533603746506</v>
      </c>
      <c r="V48" s="1" t="n">
        <f aca="false">U48-1.93951925261862</f>
        <v>0.215816784846441</v>
      </c>
      <c r="X48" s="1" t="n">
        <f aca="false">V48/0.388860350820119</f>
        <v>0.554998174515033</v>
      </c>
      <c r="AA48" s="1" t="n">
        <f aca="false">C48-$Z$2</f>
        <v>-3.63265306122449</v>
      </c>
      <c r="AB48" s="1" t="n">
        <f aca="false">AA48/$Y$2</f>
        <v>-0.11427691410472</v>
      </c>
      <c r="AE48" s="1" t="n">
        <f aca="false">E48-$AD$2</f>
        <v>-0.156135849447541</v>
      </c>
      <c r="AF48" s="1" t="n">
        <f aca="false">AE48/$AC$2</f>
        <v>-0.0972160015596965</v>
      </c>
    </row>
    <row r="49" customFormat="false" ht="13.8" hidden="false" customHeight="false" outlineLevel="0" collapsed="false">
      <c r="A49" s="1" t="n">
        <v>29.3</v>
      </c>
      <c r="B49" s="1" t="n">
        <v>1770</v>
      </c>
      <c r="C49" s="1" t="n">
        <v>153</v>
      </c>
      <c r="D49" s="16" t="n">
        <f aca="false">C49-C50</f>
        <v>6</v>
      </c>
      <c r="E49" s="16" t="n">
        <f aca="false">1000/C49</f>
        <v>6.5359477124183</v>
      </c>
      <c r="F49" s="17" t="s">
        <v>37</v>
      </c>
      <c r="G49" s="16" t="n">
        <f aca="false">ABS(B49-B50)</f>
        <v>30</v>
      </c>
      <c r="H49" s="16" t="n">
        <f aca="false">C49-C50</f>
        <v>6</v>
      </c>
      <c r="I49" s="16"/>
      <c r="J49" s="16" t="n">
        <f aca="false">-E49-7.1983893705743</f>
        <v>-13.7343370829926</v>
      </c>
      <c r="K49" s="16" t="n">
        <f aca="false">E49-11.6279069767442</f>
        <v>-5.0919592643259</v>
      </c>
      <c r="N49" s="16" t="n">
        <f aca="false">E49-4.71698113207547</f>
        <v>1.81896658034283</v>
      </c>
      <c r="P49" s="28" t="n">
        <f aca="false">N49/6.91092584466872</f>
        <v>0.263201576927067</v>
      </c>
      <c r="Q49" s="1" t="n">
        <f aca="false">LOG(1+E49)</f>
        <v>0.8771378764771</v>
      </c>
      <c r="R49" s="1" t="n">
        <f aca="false">Q49-0.757166758901516</f>
        <v>0.119971117575584</v>
      </c>
      <c r="T49" s="1" t="n">
        <f aca="false">R49/0.344164615107744</f>
        <v>0.34858643889938</v>
      </c>
      <c r="U49" s="1" t="n">
        <f aca="false">LOG(1+C49)</f>
        <v>2.18752072083646</v>
      </c>
      <c r="V49" s="1" t="n">
        <f aca="false">U49-1.93951925261862</f>
        <v>0.248001468217843</v>
      </c>
      <c r="X49" s="1" t="n">
        <f aca="false">V49/0.388860350820119</f>
        <v>0.637764862616618</v>
      </c>
      <c r="AA49" s="1" t="n">
        <f aca="false">C49-$Z$2</f>
        <v>7.36734693877551</v>
      </c>
      <c r="AB49" s="1" t="n">
        <f aca="false">AA49/$Y$2</f>
        <v>0.23176385388654</v>
      </c>
      <c r="AE49" s="1" t="n">
        <f aca="false">E49-$AD$2</f>
        <v>-0.662441658156001</v>
      </c>
      <c r="AF49" s="1" t="n">
        <f aca="false">AE49/$AC$2</f>
        <v>-0.412460876220097</v>
      </c>
    </row>
    <row r="50" customFormat="false" ht="13.8" hidden="false" customHeight="false" outlineLevel="0" collapsed="false">
      <c r="A50" s="31" t="n">
        <v>30</v>
      </c>
      <c r="B50" s="31" t="n">
        <v>1800</v>
      </c>
      <c r="C50" s="31" t="n">
        <v>147</v>
      </c>
      <c r="D50" s="16"/>
      <c r="E50" s="16" t="n">
        <f aca="false">1000/C50</f>
        <v>6.80272108843537</v>
      </c>
      <c r="F50" s="32" t="s">
        <v>36</v>
      </c>
      <c r="I50" s="16"/>
      <c r="J50" s="16" t="n">
        <f aca="false">-E50-7.1983893705743</f>
        <v>-14.0011104590097</v>
      </c>
      <c r="K50" s="16" t="n">
        <f aca="false">E50-11.6279069767442</f>
        <v>-4.82518588830883</v>
      </c>
      <c r="N50" s="16" t="n">
        <f aca="false">E50-4.71698113207547</f>
        <v>2.0857399563599</v>
      </c>
      <c r="P50" s="28" t="n">
        <f aca="false">N50/6.91092584466872</f>
        <v>0.301803260986934</v>
      </c>
      <c r="Q50" s="1" t="n">
        <f aca="false">LOG(1+E50)</f>
        <v>0.892246083153091</v>
      </c>
      <c r="R50" s="1" t="n">
        <f aca="false">Q50-0.757166758901516</f>
        <v>0.135079324251575</v>
      </c>
      <c r="T50" s="1" t="n">
        <f aca="false">R50/0.344164615107744</f>
        <v>0.392484637647271</v>
      </c>
      <c r="U50" s="1" t="n">
        <f aca="false">LOG(1+C50)</f>
        <v>2.17026171539496</v>
      </c>
      <c r="V50" s="1" t="n">
        <f aca="false">U50-1.93951925261862</f>
        <v>0.230742462776337</v>
      </c>
      <c r="X50" s="1" t="n">
        <f aca="false">V50/0.388860350820119</f>
        <v>0.593381305884474</v>
      </c>
      <c r="AA50" s="1" t="n">
        <f aca="false">C50-$Z$2</f>
        <v>1.36734693877551</v>
      </c>
      <c r="AB50" s="1" t="n">
        <f aca="false">AA50/$Y$2</f>
        <v>0.0430143440731252</v>
      </c>
      <c r="AE50" s="1" t="n">
        <f aca="false">E50-$AD$2</f>
        <v>-0.395668282138931</v>
      </c>
      <c r="AF50" s="1" t="n">
        <f aca="false">AE50/$AC$2</f>
        <v>-0.246357825378626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2022-06-27T04:43:25Z</dcterms:created>
  <dc:creator>SUBHASREE</dc:creator>
  <dc:description/>
  <dc:language>en-IN</dc:language>
  <cp:lastModifiedBy/>
  <dcterms:modified xsi:type="dcterms:W3CDTF">2022-09-02T17:10:28Z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