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_Task_RMAP_V2" sheetId="1" state="visible" r:id="rId2"/>
    <sheet name="Witout_Tas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<sst xmlns="http://schemas.openxmlformats.org/spreadsheetml/2006/main" count="162" uniqueCount="54">
  <si>
    <t xml:space="preserve">Time  mm:ss</t>
  </si>
  <si>
    <t xml:space="preserve">Time  Seconds</t>
  </si>
  <si>
    <r>
      <rPr>
        <sz val="9"/>
        <color rgb="FF000000"/>
        <rFont val="Calibri"/>
        <family val="2"/>
        <charset val="1"/>
      </rPr>
      <t xml:space="preserve">GSR Value= Resistivity (kΩ</t>
    </r>
    <r>
      <rPr>
        <sz val="8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</si>
  <si>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GSR Diff (</t>
    </r>
    <r>
      <rPr>
        <sz val="9"/>
        <color rgb="FF000000"/>
        <rFont val="Calibri"/>
        <family val="2"/>
        <charset val="1"/>
      </rPr>
      <t xml:space="preserve">kΩ</t>
    </r>
    <r>
      <rPr>
        <sz val="11"/>
        <color rgb="FF000000"/>
        <rFont val="Calibri"/>
        <family val="2"/>
        <charset val="1"/>
      </rPr>
      <t xml:space="preserve">)</t>
    </r>
  </si>
  <si>
    <t xml:space="preserve">GSR Value Conductivity  (µS)=    1000/ kΩ</t>
  </si>
  <si>
    <t xml:space="preserve">Color</t>
  </si>
  <si>
    <t xml:space="preserve">Time Diff  Seocnds</t>
  </si>
  <si>
    <t xml:space="preserve">GSR Diff (µS)</t>
  </si>
  <si>
    <t xml:space="preserve">Mean  GSR   (µS)</t>
  </si>
  <si>
    <t xml:space="preserve">Mean GSR   –  GSR value     (µS)</t>
  </si>
  <si>
    <t xml:space="preserve">GSR Value   -   Start GSR    (µS)</t>
  </si>
  <si>
    <t xml:space="preserve">Max GSR    (µS)</t>
  </si>
  <si>
    <t xml:space="preserve">Min GSR   (µS)</t>
  </si>
  <si>
    <t xml:space="preserve">SCL – SCL min (µS)</t>
  </si>
  <si>
    <t xml:space="preserve">SCL max- SCLmin   (µS)</t>
  </si>
  <si>
    <t xml:space="preserve">Ratio =                     [SCL-SCLmin/           SCL max- SCLmin]          (µS)</t>
  </si>
  <si>
    <r>
      <rPr>
        <sz val="9"/>
        <color rgb="FF000000"/>
        <rFont val="Calibri"/>
        <family val="2"/>
        <charset val="1"/>
      </rPr>
      <t xml:space="preserve">log(1+</t>
    </r>
    <r>
      <rPr>
        <sz val="11"/>
        <color rgb="FF000000"/>
        <rFont val="Calibri"/>
        <family val="2"/>
        <charset val="1"/>
      </rPr>
      <t xml:space="preserve">µS</t>
    </r>
    <r>
      <rPr>
        <sz val="9"/>
        <color rgb="FF000000"/>
        <rFont val="Calibri"/>
        <family val="2"/>
        <charset val="1"/>
      </rPr>
      <t xml:space="preserve">)</t>
    </r>
  </si>
  <si>
    <t xml:space="preserve">SCL -SCL Min</t>
  </si>
  <si>
    <t xml:space="preserve">SCL Max -SCL Min</t>
  </si>
  <si>
    <t xml:space="preserve">Ratio</t>
  </si>
  <si>
    <t xml:space="preserve"> Log(1+kΩ)</t>
  </si>
  <si>
    <t xml:space="preserve">SCL -SCL min</t>
  </si>
  <si>
    <t xml:space="preserve">   SCL max-SCL min</t>
  </si>
  <si>
    <t xml:space="preserve">SD SRR (kΩ)</t>
  </si>
  <si>
    <r>
      <rPr>
        <sz val="9"/>
        <color rgb="FF000000"/>
        <rFont val="Calibri"/>
        <family val="2"/>
        <charset val="1"/>
      </rPr>
      <t xml:space="preserve">Mean SRR </t>
    </r>
    <r>
      <rPr>
        <sz val="9"/>
        <color rgb="FF000000"/>
        <rFont val="Calibri"/>
        <family val="2"/>
      </rPr>
      <t xml:space="preserve">(kΩ)</t>
    </r>
  </si>
  <si>
    <r>
      <rPr>
        <sz val="9"/>
        <color rgb="FF000000"/>
        <rFont val="Calibri"/>
        <family val="2"/>
        <charset val="1"/>
      </rPr>
      <t xml:space="preserve">Raw SRR -Mean SRR </t>
    </r>
    <r>
      <rPr>
        <sz val="9"/>
        <color rgb="FF000000"/>
        <rFont val="Calibri"/>
        <family val="2"/>
      </rPr>
      <t xml:space="preserve">(kΩ)</t>
    </r>
  </si>
  <si>
    <t xml:space="preserve">Z-Score SRR</t>
  </si>
  <si>
    <r>
      <rPr>
        <sz val="9"/>
        <color rgb="FF000000"/>
        <rFont val="Calibri"/>
        <family val="2"/>
        <charset val="1"/>
      </rPr>
      <t xml:space="preserve">SD SCR </t>
    </r>
    <r>
      <rPr>
        <sz val="9"/>
        <color rgb="FF000000"/>
        <rFont val="Calibri"/>
        <family val="2"/>
      </rPr>
      <t xml:space="preserve">(µS)</t>
    </r>
  </si>
  <si>
    <r>
      <rPr>
        <sz val="9"/>
        <color rgb="FF000000"/>
        <rFont val="Calibri"/>
        <family val="2"/>
        <charset val="1"/>
      </rPr>
      <t xml:space="preserve">Mean SRR </t>
    </r>
    <r>
      <rPr>
        <sz val="9"/>
        <color rgb="FF000000"/>
        <rFont val="Calibri"/>
        <family val="2"/>
      </rPr>
      <t xml:space="preserve">(µS)</t>
    </r>
  </si>
  <si>
    <r>
      <rPr>
        <sz val="9"/>
        <color rgb="FF000000"/>
        <rFont val="Calibri"/>
        <family val="2"/>
        <charset val="1"/>
      </rPr>
      <t xml:space="preserve">Raw SCR -Mean SCR       </t>
    </r>
    <r>
      <rPr>
        <sz val="9"/>
        <color rgb="FF000000"/>
        <rFont val="Calibri"/>
        <family val="2"/>
      </rPr>
      <t xml:space="preserve">(µS)</t>
    </r>
  </si>
  <si>
    <t xml:space="preserve">Z-Score SCR  </t>
  </si>
  <si>
    <t xml:space="preserve">yellow</t>
  </si>
  <si>
    <t xml:space="preserve">R1</t>
  </si>
  <si>
    <t xml:space="preserve">G1</t>
  </si>
  <si>
    <t xml:space="preserve">R2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</si>
  <si>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</si>
  <si>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</si>
  <si>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</si>
  <si>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</si>
  <si>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</si>
  <si>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</si>
  <si>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</si>
  <si>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</si>
  <si>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</si>
  <si>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</si>
  <si>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 Time   mm:ss</t>
  </si>
  <si>
    <t xml:space="preserve">Time Seconds</t>
  </si>
  <si>
    <t xml:space="preserve"> GSR Value Resistivity    (kΩ)</t>
  </si>
  <si>
    <t xml:space="preserve"> GSR  Diff   (kΩ)</t>
  </si>
  <si>
    <t xml:space="preserve">Time Diff Seconds</t>
  </si>
  <si>
    <t xml:space="preserve">  Mean GSR       -   GSR value (µS)</t>
  </si>
  <si>
    <t xml:space="preserve"> GSR Value   -                Start GSR     (µS)</t>
  </si>
  <si>
    <t xml:space="preserve">Ratio =                      [SCL-SCLmin/                   SCL max- SCLmin]          (µS)</t>
  </si>
  <si>
    <r>
      <rPr>
        <sz val="9"/>
        <color rgb="FF000000"/>
        <rFont val="Calibri"/>
        <family val="2"/>
        <charset val="1"/>
      </rPr>
      <t xml:space="preserve">Raw SRR -Mean SRR      </t>
    </r>
    <r>
      <rPr>
        <sz val="9"/>
        <color rgb="FF000000"/>
        <rFont val="Calibri"/>
        <family val="2"/>
      </rPr>
      <t xml:space="preserve">(kΩ)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</si>
</sst>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₹-4009]#,##0.00;[RED]\-[$₹-4009]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</font>
    <font>
      <b val="true"/>
      <sz val="9"/>
      <color rgb="FFFF3838"/>
      <name val="Calibri"/>
      <family val="2"/>
      <charset val="1"/>
    </font>
    <font>
      <b val="true"/>
      <sz val="9"/>
      <color rgb="FF00A933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0C2CD"/>
        <bgColor rgb="FFCCCCCC"/>
      </patternFill>
    </fill>
    <fill>
      <patternFill patternType="solid">
        <fgColor rgb="FFCCCCCC"/>
        <bgColor rgb="FFE0C2CD"/>
      </patternFill>
    </fill>
    <fill>
      <patternFill patternType="solid">
        <fgColor rgb="FFFFDBB6"/>
        <bgColor rgb="FFFFD8CE"/>
      </patternFill>
    </fill>
    <fill>
      <patternFill patternType="solid">
        <fgColor rgb="FFFFDE59"/>
        <bgColor rgb="FFFFE994"/>
      </patternFill>
    </fill>
    <fill>
      <patternFill patternType="solid">
        <fgColor rgb="FFFFD8CE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E0C2CD"/>
      </patternFill>
    </fill>
    <fill>
      <patternFill patternType="solid">
        <fgColor rgb="FF81D41A"/>
        <bgColor rgb="FFB3B3B3"/>
      </patternFill>
    </fill>
    <fill>
      <patternFill patternType="solid">
        <fgColor rgb="FFFF6D6D"/>
        <bgColor rgb="FFE16173"/>
      </patternFill>
    </fill>
    <fill>
      <patternFill patternType="solid">
        <fgColor rgb="FFFF5429"/>
        <bgColor rgb="FFFF3838"/>
      </patternFill>
    </fill>
    <fill>
      <patternFill patternType="solid">
        <fgColor rgb="FFE16173"/>
        <bgColor rgb="FFFF6D6D"/>
      </patternFill>
    </fill>
    <fill>
      <patternFill patternType="solid">
        <fgColor rgb="FFFFE994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E16173"/>
      <rgbColor rgb="FFFFD8CE"/>
      <rgbColor rgb="FFCCFFFF"/>
      <rgbColor rgb="FF660066"/>
      <rgbColor rgb="FFFF6D6D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6A6"/>
      <rgbColor rgb="FFCC99FF"/>
      <rgbColor rgb="FFFFDBB6"/>
      <rgbColor rgb="FF3366FF"/>
      <rgbColor rgb="FF33CCCC"/>
      <rgbColor rgb="FF81D41A"/>
      <rgbColor rgb="FFFFDE59"/>
      <rgbColor rgb="FFFF9900"/>
      <rgbColor rgb="FFFF5429"/>
      <rgbColor rgb="FF66669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GSR vs TIME
With_Task_RMAP_V2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WIth_Task_RMAP_V2!$C$1:$C$1</c:f>
              <c:strCache>
                <c:ptCount val="1"/>
                <c:pt idx="0">
                  <c:v>GSR Value= Resistivity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WIth_Task_RMAP_V2!$A$2:$A$53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2.4</c:v>
                </c:pt>
                <c:pt idx="5">
                  <c:v>3</c:v>
                </c:pt>
                <c:pt idx="6">
                  <c:v>3.1</c:v>
                </c:pt>
                <c:pt idx="7">
                  <c:v>3.29</c:v>
                </c:pt>
                <c:pt idx="8">
                  <c:v>4</c:v>
                </c:pt>
                <c:pt idx="9">
                  <c:v>4.3</c:v>
                </c:pt>
                <c:pt idx="10">
                  <c:v>5.11</c:v>
                </c:pt>
                <c:pt idx="11">
                  <c:v>5.4</c:v>
                </c:pt>
                <c:pt idx="12">
                  <c:v>6</c:v>
                </c:pt>
                <c:pt idx="13">
                  <c:v>6.4</c:v>
                </c:pt>
                <c:pt idx="14">
                  <c:v>7</c:v>
                </c:pt>
                <c:pt idx="15">
                  <c:v>7.2</c:v>
                </c:pt>
                <c:pt idx="16">
                  <c:v>7.3</c:v>
                </c:pt>
                <c:pt idx="17">
                  <c:v>8</c:v>
                </c:pt>
                <c:pt idx="18">
                  <c:v>8.3</c:v>
                </c:pt>
                <c:pt idx="19">
                  <c:v>8.4</c:v>
                </c:pt>
                <c:pt idx="20">
                  <c:v>9</c:v>
                </c:pt>
                <c:pt idx="21">
                  <c:v>10</c:v>
                </c:pt>
                <c:pt idx="22">
                  <c:v>10.47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19.4</c:v>
                </c:pt>
                <c:pt idx="34">
                  <c:v>20</c:v>
                </c:pt>
                <c:pt idx="35">
                  <c:v>20.11</c:v>
                </c:pt>
                <c:pt idx="36">
                  <c:v>21.2</c:v>
                </c:pt>
                <c:pt idx="37">
                  <c:v>22</c:v>
                </c:pt>
                <c:pt idx="38">
                  <c:v>23</c:v>
                </c:pt>
                <c:pt idx="39">
                  <c:v>23.3</c:v>
                </c:pt>
                <c:pt idx="40">
                  <c:v>23.4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32.1</c:v>
                </c:pt>
                <c:pt idx="50">
                  <c:v>32.2</c:v>
                </c:pt>
                <c:pt idx="51">
                  <c:v>33</c:v>
                </c:pt>
              </c:numCache>
            </c:numRef>
          </c:xVal>
          <c:yVal>
            <c:numRef>
              <c:f>WIth_Task_RMAP_V2!$C$2:$C$53</c:f>
              <c:numCache>
                <c:formatCode>General</c:formatCode>
                <c:ptCount val="52"/>
                <c:pt idx="0">
                  <c:v>22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36</c:v>
                </c:pt>
                <c:pt idx="9">
                  <c:v>37</c:v>
                </c:pt>
                <c:pt idx="10">
                  <c:v>42</c:v>
                </c:pt>
                <c:pt idx="11">
                  <c:v>46</c:v>
                </c:pt>
                <c:pt idx="12">
                  <c:v>45</c:v>
                </c:pt>
                <c:pt idx="13">
                  <c:v>51</c:v>
                </c:pt>
                <c:pt idx="14">
                  <c:v>45</c:v>
                </c:pt>
                <c:pt idx="15">
                  <c:v>53</c:v>
                </c:pt>
                <c:pt idx="16">
                  <c:v>61</c:v>
                </c:pt>
                <c:pt idx="17">
                  <c:v>53</c:v>
                </c:pt>
                <c:pt idx="18">
                  <c:v>63</c:v>
                </c:pt>
                <c:pt idx="19">
                  <c:v>68</c:v>
                </c:pt>
                <c:pt idx="20">
                  <c:v>74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57</c:v>
                </c:pt>
                <c:pt idx="25">
                  <c:v>55</c:v>
                </c:pt>
                <c:pt idx="26">
                  <c:v>62</c:v>
                </c:pt>
                <c:pt idx="27">
                  <c:v>59</c:v>
                </c:pt>
                <c:pt idx="28">
                  <c:v>52</c:v>
                </c:pt>
                <c:pt idx="29">
                  <c:v>64</c:v>
                </c:pt>
                <c:pt idx="30">
                  <c:v>67</c:v>
                </c:pt>
                <c:pt idx="31">
                  <c:v>81</c:v>
                </c:pt>
                <c:pt idx="32">
                  <c:v>82</c:v>
                </c:pt>
                <c:pt idx="33">
                  <c:v>60</c:v>
                </c:pt>
                <c:pt idx="34">
                  <c:v>58</c:v>
                </c:pt>
                <c:pt idx="35">
                  <c:v>33</c:v>
                </c:pt>
                <c:pt idx="36">
                  <c:v>29</c:v>
                </c:pt>
                <c:pt idx="37">
                  <c:v>28</c:v>
                </c:pt>
                <c:pt idx="38">
                  <c:v>24</c:v>
                </c:pt>
                <c:pt idx="39">
                  <c:v>23</c:v>
                </c:pt>
                <c:pt idx="40">
                  <c:v>19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24</c:v>
                </c:pt>
                <c:pt idx="49">
                  <c:v>34</c:v>
                </c:pt>
                <c:pt idx="50">
                  <c:v>36</c:v>
                </c:pt>
                <c:pt idx="51">
                  <c:v>38</c:v>
                </c:pt>
              </c:numCache>
            </c:numRef>
          </c:yVal>
          <c:smooth val="0"/>
        </c:ser>
        <c:axId val="27736504"/>
        <c:axId val="30670313"/>
      </c:scatterChart>
      <c:valAx>
        <c:axId val="277365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70313"/>
        <c:crosses val="autoZero"/>
        <c:crossBetween val="midCat"/>
      </c:valAx>
      <c:valAx>
        <c:axId val="30670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36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GSR vs TIME
witout_Task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Witout_Task!$C$1:$C$1</c:f>
              <c:strCache>
                <c:ptCount val="1"/>
                <c:pt idx="0">
                  <c:v> GSR Value Resistivity    (kΩ)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Witout_Task!$A$2:$A$47</c:f>
              <c:numCache>
                <c:formatCode>General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0.19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3.1</c:v>
                </c:pt>
                <c:pt idx="10">
                  <c:v>3.3</c:v>
                </c:pt>
                <c:pt idx="11">
                  <c:v>4</c:v>
                </c:pt>
                <c:pt idx="12">
                  <c:v>4.4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8.3</c:v>
                </c:pt>
                <c:pt idx="18">
                  <c:v>9</c:v>
                </c:pt>
                <c:pt idx="19">
                  <c:v>9.1</c:v>
                </c:pt>
                <c:pt idx="20">
                  <c:v>9.3</c:v>
                </c:pt>
                <c:pt idx="21">
                  <c:v>9.4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11.2</c:v>
                </c:pt>
                <c:pt idx="26">
                  <c:v>11.3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xVal>
          <c:yVal>
            <c:numRef>
              <c:f>Witout_Task!$C$2:$C$47</c:f>
              <c:numCache>
                <c:formatCode>General</c:formatCode>
                <c:ptCount val="46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36</c:v>
                </c:pt>
                <c:pt idx="5">
                  <c:v>37</c:v>
                </c:pt>
                <c:pt idx="6">
                  <c:v>41</c:v>
                </c:pt>
                <c:pt idx="7">
                  <c:v>45</c:v>
                </c:pt>
                <c:pt idx="8">
                  <c:v>60</c:v>
                </c:pt>
                <c:pt idx="9">
                  <c:v>63</c:v>
                </c:pt>
                <c:pt idx="10">
                  <c:v>67</c:v>
                </c:pt>
                <c:pt idx="11">
                  <c:v>75</c:v>
                </c:pt>
                <c:pt idx="12">
                  <c:v>60</c:v>
                </c:pt>
                <c:pt idx="13">
                  <c:v>52</c:v>
                </c:pt>
                <c:pt idx="14">
                  <c:v>44</c:v>
                </c:pt>
                <c:pt idx="15">
                  <c:v>41</c:v>
                </c:pt>
                <c:pt idx="16">
                  <c:v>49</c:v>
                </c:pt>
                <c:pt idx="17">
                  <c:v>53</c:v>
                </c:pt>
                <c:pt idx="18">
                  <c:v>51</c:v>
                </c:pt>
                <c:pt idx="19">
                  <c:v>57</c:v>
                </c:pt>
                <c:pt idx="20">
                  <c:v>60</c:v>
                </c:pt>
                <c:pt idx="21">
                  <c:v>67</c:v>
                </c:pt>
                <c:pt idx="22">
                  <c:v>61</c:v>
                </c:pt>
                <c:pt idx="23">
                  <c:v>53</c:v>
                </c:pt>
                <c:pt idx="24">
                  <c:v>55</c:v>
                </c:pt>
                <c:pt idx="25">
                  <c:v>61</c:v>
                </c:pt>
                <c:pt idx="26">
                  <c:v>65</c:v>
                </c:pt>
                <c:pt idx="27">
                  <c:v>74</c:v>
                </c:pt>
                <c:pt idx="28">
                  <c:v>90</c:v>
                </c:pt>
                <c:pt idx="29">
                  <c:v>99</c:v>
                </c:pt>
                <c:pt idx="30">
                  <c:v>107</c:v>
                </c:pt>
                <c:pt idx="31">
                  <c:v>118</c:v>
                </c:pt>
                <c:pt idx="32">
                  <c:v>121</c:v>
                </c:pt>
                <c:pt idx="33">
                  <c:v>125</c:v>
                </c:pt>
                <c:pt idx="34">
                  <c:v>137</c:v>
                </c:pt>
                <c:pt idx="35">
                  <c:v>120</c:v>
                </c:pt>
                <c:pt idx="36">
                  <c:v>137</c:v>
                </c:pt>
                <c:pt idx="37">
                  <c:v>158</c:v>
                </c:pt>
                <c:pt idx="38">
                  <c:v>99</c:v>
                </c:pt>
                <c:pt idx="39">
                  <c:v>104</c:v>
                </c:pt>
                <c:pt idx="40">
                  <c:v>101</c:v>
                </c:pt>
                <c:pt idx="41">
                  <c:v>110</c:v>
                </c:pt>
                <c:pt idx="42">
                  <c:v>114</c:v>
                </c:pt>
                <c:pt idx="43">
                  <c:v>93</c:v>
                </c:pt>
                <c:pt idx="44">
                  <c:v>67</c:v>
                </c:pt>
                <c:pt idx="45">
                  <c:v>80</c:v>
                </c:pt>
              </c:numCache>
            </c:numRef>
          </c:yVal>
          <c:smooth val="0"/>
        </c:ser>
        <c:axId val="35171135"/>
        <c:axId val="94022009"/>
      </c:scatterChart>
      <c:valAx>
        <c:axId val="351711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22009"/>
        <c:crosses val="autoZero"/>
        <c:crossBetween val="midCat"/>
      </c:valAx>
      <c:valAx>
        <c:axId val="94022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GSR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711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55</xdr:row>
      <xdr:rowOff>18360</xdr:rowOff>
    </xdr:from>
    <xdr:to>
      <xdr:col>14</xdr:col>
      <xdr:colOff>974520</xdr:colOff>
      <xdr:row>79</xdr:row>
      <xdr:rowOff>100800</xdr:rowOff>
    </xdr:to>
    <xdr:graphicFrame>
      <xdr:nvGraphicFramePr>
        <xdr:cNvPr id="0" name=""/>
        <xdr:cNvGraphicFramePr/>
      </xdr:nvGraphicFramePr>
      <xdr:xfrm>
        <a:off x="0" y="10189440"/>
        <a:ext cx="12718800" cy="428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191880</xdr:colOff>
      <xdr:row>48</xdr:row>
      <xdr:rowOff>42480</xdr:rowOff>
    </xdr:from>
    <xdr:to>
      <xdr:col>13</xdr:col>
      <xdr:colOff>794520</xdr:colOff>
      <xdr:row>69</xdr:row>
      <xdr:rowOff>49680</xdr:rowOff>
    </xdr:to>
    <xdr:graphicFrame>
      <xdr:nvGraphicFramePr>
        <xdr:cNvPr id="1" name=""/>
        <xdr:cNvGraphicFramePr/>
      </xdr:nvGraphicFramePr>
      <xdr:xfrm>
        <a:off x="191880" y="8383680"/>
        <a:ext cx="11749320" cy="34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3"/>
  <sheetViews>
    <sheetView showFormulas="false" showGridLines="true" showRowColHeaders="true" showZeros="true" rightToLeft="false" tabSelected="true" showOutlineSymbols="true" defaultGridColor="true" view="normal" topLeftCell="AA1" colorId="64" zoomScale="150" zoomScaleNormal="150" zoomScalePageLayoutView="100" workbookViewId="0">
      <selection pane="topLeft" activeCell="AD4" activeCellId="0" sqref="AD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6.7"/>
    <col collapsed="false" customWidth="true" hidden="false" outlineLevel="0" max="3" min="3" style="1" width="8.14"/>
    <col collapsed="false" customWidth="true" hidden="false" outlineLevel="0" max="4" min="4" style="1" width="7.29"/>
    <col collapsed="false" customWidth="true" hidden="false" outlineLevel="0" max="5" min="5" style="1" width="13.14"/>
    <col collapsed="false" customWidth="true" hidden="false" outlineLevel="0" max="6" min="6" style="1" width="4.58"/>
    <col collapsed="false" customWidth="true" hidden="false" outlineLevel="0" max="7" min="7" style="1" width="6.36"/>
    <col collapsed="false" customWidth="true" hidden="false" outlineLevel="0" max="8" min="8" style="1" width="13.31"/>
    <col collapsed="false" customWidth="true" hidden="false" outlineLevel="0" max="9" min="9" style="1" width="9.15"/>
    <col collapsed="false" customWidth="true" hidden="false" outlineLevel="0" max="10" min="10" style="1" width="9.66"/>
    <col collapsed="false" customWidth="true" hidden="false" outlineLevel="0" max="11" min="11" style="1" width="16.45"/>
    <col collapsed="false" customWidth="true" hidden="false" outlineLevel="0" max="12" min="12" style="1" width="9.24"/>
    <col collapsed="false" customWidth="true" hidden="false" outlineLevel="0" max="13" min="13" style="1" width="6.95"/>
    <col collapsed="false" customWidth="true" hidden="false" outlineLevel="0" max="14" min="14" style="1" width="15.77"/>
    <col collapsed="false" customWidth="true" hidden="false" outlineLevel="0" max="15" min="15" style="1" width="14.26"/>
    <col collapsed="false" customWidth="true" hidden="false" outlineLevel="0" max="16" min="16" style="1" width="16.79"/>
    <col collapsed="false" customWidth="true" hidden="false" outlineLevel="0" max="18" min="17" style="1" width="18.15"/>
    <col collapsed="false" customWidth="true" hidden="false" outlineLevel="0" max="19" min="19" style="1" width="14.67"/>
    <col collapsed="false" customWidth="true" hidden="false" outlineLevel="0" max="20" min="20" style="1" width="15.8"/>
    <col collapsed="false" customWidth="true" hidden="false" outlineLevel="0" max="21" min="21" style="1" width="11.96"/>
    <col collapsed="false" customWidth="true" hidden="false" outlineLevel="0" max="22" min="22" style="1" width="16.24"/>
    <col collapsed="false" customWidth="true" hidden="false" outlineLevel="0" max="23" min="23" style="1" width="15.8"/>
    <col collapsed="false" customWidth="true" hidden="false" outlineLevel="0" max="24" min="24" style="1" width="11.54"/>
    <col collapsed="false" customWidth="true" hidden="false" outlineLevel="0" max="25" min="25" style="1" width="15.21"/>
    <col collapsed="false" customWidth="true" hidden="false" outlineLevel="0" max="26" min="26" style="1" width="15.8"/>
    <col collapsed="false" customWidth="true" hidden="false" outlineLevel="0" max="27" min="27" style="1" width="15.95"/>
    <col collapsed="false" customWidth="true" hidden="false" outlineLevel="0" max="28" min="28" style="1" width="18.45"/>
    <col collapsed="false" customWidth="true" hidden="false" outlineLevel="0" max="29" min="29" style="1" width="16.9"/>
    <col collapsed="false" customWidth="true" hidden="false" outlineLevel="0" max="30" min="30" style="1" width="15.43"/>
    <col collapsed="false" customWidth="true" hidden="false" outlineLevel="0" max="31" min="31" style="1" width="17.42"/>
    <col collapsed="false" customWidth="true" hidden="false" outlineLevel="0" max="32" min="32" style="1" width="14.92"/>
    <col collapsed="false" customWidth="false" hidden="false" outlineLevel="0" max="1016" min="33" style="1" width="8.54"/>
    <col collapsed="false" customWidth="false" hidden="false" outlineLevel="0" max="1024" min="1017" style="2" width="8.54"/>
  </cols>
  <sheetData>
    <row r="1" customFormat="false" ht="55.7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1" t="s">
        <v>21</v>
      </c>
      <c r="W1" s="6" t="s">
        <v>22</v>
      </c>
      <c r="X1" s="11" t="s">
        <v>19</v>
      </c>
      <c r="Y1" s="9" t="s">
        <v>23</v>
      </c>
      <c r="Z1" s="8" t="s">
        <v>24</v>
      </c>
      <c r="AA1" s="8" t="s">
        <v>25</v>
      </c>
      <c r="AB1" s="8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</row>
    <row r="2" customFormat="false" ht="13.8" hidden="false" customHeight="false" outlineLevel="0" collapsed="false">
      <c r="A2" s="13" t="n">
        <v>0</v>
      </c>
      <c r="B2" s="13" t="n">
        <v>0</v>
      </c>
      <c r="C2" s="13" t="n">
        <v>22</v>
      </c>
      <c r="D2" s="14" t="n">
        <f aca="false">C2-C3</f>
        <v>1</v>
      </c>
      <c r="E2" s="14" t="n">
        <f aca="false">1000/C2</f>
        <v>45.4545454545455</v>
      </c>
      <c r="F2" s="15" t="s">
        <v>31</v>
      </c>
      <c r="G2" s="13" t="n">
        <f aca="false">ABS(B2-B3)</f>
        <v>20</v>
      </c>
      <c r="H2" s="14" t="n">
        <f aca="false">E2-E3</f>
        <v>-2.16450216450217</v>
      </c>
      <c r="I2" s="14" t="n">
        <f aca="false">AVERAGE(E2:E53)</f>
        <v>29.9683666260562</v>
      </c>
      <c r="J2" s="14" t="n">
        <f aca="false">29.9683666260562 -E2</f>
        <v>-15.4861788284893</v>
      </c>
      <c r="K2" s="14" t="n">
        <f aca="false">E2-45.4545454545455</f>
        <v>0</v>
      </c>
      <c r="L2" s="14" t="n">
        <f aca="false">MAX(E2:E53)</f>
        <v>62.5</v>
      </c>
      <c r="M2" s="14" t="n">
        <f aca="false">MIN(E2:E53)</f>
        <v>12.1951219512195</v>
      </c>
      <c r="N2" s="14" t="n">
        <f aca="false">E2-12.1951219512195</f>
        <v>33.259423503326</v>
      </c>
      <c r="O2" s="14" t="n">
        <f aca="false">N43-N34</f>
        <v>50.3048780487805</v>
      </c>
      <c r="P2" s="1" t="n">
        <f aca="false">N2/50.3048780487805</f>
        <v>0.661157024793388</v>
      </c>
      <c r="Q2" s="1" t="n">
        <f aca="false">LOG(1+E2)</f>
        <v>1.66702821497649</v>
      </c>
      <c r="R2" s="14" t="n">
        <f aca="false">Q2-1.12041340838683</f>
        <v>0.546614806589657</v>
      </c>
      <c r="S2" s="1" t="n">
        <f aca="false">R43-R34</f>
        <v>0.682360316905145</v>
      </c>
      <c r="T2" s="1" t="n">
        <f aca="false">R2/0.682360316905145</f>
        <v>0.801064764535014</v>
      </c>
      <c r="U2" s="1" t="n">
        <f aca="false">LOG(1+C2)</f>
        <v>1.36172783601759</v>
      </c>
      <c r="V2" s="1" t="n">
        <f aca="false">U2-1.23044892137827</f>
        <v>0.131278914639323</v>
      </c>
      <c r="W2" s="1" t="n">
        <f aca="false">V34-V43</f>
        <v>0.688629170997804</v>
      </c>
      <c r="X2" s="1" t="n">
        <f aca="false">V2/0.688629170997804</f>
        <v>0.190638038828799</v>
      </c>
      <c r="Y2" s="1" t="n">
        <f aca="false">_xlfn.STDEV.S(C2:C53)</f>
        <v>18.1691814717793</v>
      </c>
      <c r="Z2" s="1" t="n">
        <f aca="false">AVERAGE(C2:C53)</f>
        <v>40.8076923076923</v>
      </c>
      <c r="AA2" s="1" t="n">
        <f aca="false">C2-$Z$2</f>
        <v>-18.8076923076923</v>
      </c>
      <c r="AB2" s="1" t="n">
        <f aca="false">AA2/$Y$2</f>
        <v>-1.03514252069664</v>
      </c>
      <c r="AC2" s="1" t="n">
        <f aca="false">_xlfn.STDEV.S(E2:E53)</f>
        <v>13.4564722781998</v>
      </c>
      <c r="AD2" s="1" t="n">
        <f aca="false">AVERAGE(E2:E53)</f>
        <v>29.9683666260561</v>
      </c>
      <c r="AE2" s="1" t="n">
        <f aca="false">E2-$AD$2</f>
        <v>15.4861788284894</v>
      </c>
      <c r="AF2" s="1" t="n">
        <f aca="false">AE2/$AC$2</f>
        <v>1.1508349668715</v>
      </c>
    </row>
    <row r="3" customFormat="false" ht="13.8" hidden="false" customHeight="false" outlineLevel="0" collapsed="false">
      <c r="A3" s="1" t="n">
        <v>0.2</v>
      </c>
      <c r="B3" s="1" t="n">
        <v>20</v>
      </c>
      <c r="C3" s="1" t="n">
        <v>21</v>
      </c>
      <c r="D3" s="14" t="n">
        <f aca="false">C3-C4</f>
        <v>-5</v>
      </c>
      <c r="E3" s="14" t="n">
        <f aca="false">1000/C3</f>
        <v>47.6190476190476</v>
      </c>
      <c r="F3" s="16" t="s">
        <v>32</v>
      </c>
      <c r="G3" s="14" t="n">
        <f aca="false">ABS(B3-B4)</f>
        <v>40</v>
      </c>
      <c r="H3" s="14" t="n">
        <f aca="false">E3-E4</f>
        <v>9.15750915750916</v>
      </c>
      <c r="J3" s="14" t="n">
        <f aca="false">29.9683666260562 -E3</f>
        <v>-17.6506809929914</v>
      </c>
      <c r="K3" s="14" t="n">
        <f aca="false">E3-45.4545454545455</f>
        <v>2.16450216450212</v>
      </c>
      <c r="N3" s="14" t="n">
        <f aca="false">E3-12.1951219512195</f>
        <v>35.4239256678281</v>
      </c>
      <c r="P3" s="1" t="n">
        <f aca="false">N3/50.3048780487805</f>
        <v>0.704184704184704</v>
      </c>
      <c r="Q3" s="1" t="n">
        <f aca="false">LOG(1+E3)</f>
        <v>1.68680644735299</v>
      </c>
      <c r="R3" s="14" t="n">
        <f aca="false">Q3-1.12041340838683</f>
        <v>0.566393038966161</v>
      </c>
      <c r="T3" s="1" t="n">
        <f aca="false">R3/0.682360316905145</f>
        <v>0.830049791780162</v>
      </c>
      <c r="U3" s="1" t="n">
        <f aca="false">LOG(1+C3)</f>
        <v>1.34242268082221</v>
      </c>
      <c r="V3" s="1" t="n">
        <f aca="false">U3-1.23044892137827</f>
        <v>0.111973759443936</v>
      </c>
      <c r="X3" s="1" t="n">
        <f aca="false">V3/0.688629170997804</f>
        <v>0.162603857286047</v>
      </c>
      <c r="AA3" s="1" t="n">
        <f aca="false">C3-$Z$2</f>
        <v>-19.8076923076923</v>
      </c>
      <c r="AB3" s="1" t="n">
        <f aca="false">AA3/$Y$2</f>
        <v>-1.09018077333081</v>
      </c>
      <c r="AE3" s="1" t="n">
        <f aca="false">E3-$AD$2</f>
        <v>17.6506809929915</v>
      </c>
      <c r="AF3" s="1" t="n">
        <f aca="false">AE3/$AC$2</f>
        <v>1.31168709213532</v>
      </c>
    </row>
    <row r="4" customFormat="false" ht="13.8" hidden="false" customHeight="false" outlineLevel="0" collapsed="false">
      <c r="A4" s="1" t="n">
        <v>1</v>
      </c>
      <c r="B4" s="1" t="n">
        <v>60</v>
      </c>
      <c r="C4" s="1" t="n">
        <v>26</v>
      </c>
      <c r="D4" s="14" t="n">
        <f aca="false">C4-C5</f>
        <v>2</v>
      </c>
      <c r="E4" s="14" t="n">
        <f aca="false">1000/C4</f>
        <v>38.4615384615385</v>
      </c>
      <c r="F4" s="17" t="s">
        <v>33</v>
      </c>
      <c r="G4" s="14" t="n">
        <f aca="false">ABS(B4-B5)</f>
        <v>60</v>
      </c>
      <c r="H4" s="14" t="n">
        <f aca="false">E4-E5</f>
        <v>-3.2051282051282</v>
      </c>
      <c r="J4" s="14" t="n">
        <f aca="false">29.9683666260562 -E4</f>
        <v>-8.49317183548226</v>
      </c>
      <c r="K4" s="14" t="n">
        <f aca="false">E4-45.4545454545455</f>
        <v>-6.99300699300704</v>
      </c>
      <c r="N4" s="14" t="n">
        <f aca="false">E4-12.1951219512195</f>
        <v>26.266416510319</v>
      </c>
      <c r="P4" s="1" t="n">
        <f aca="false">N4/50.3048780487805</f>
        <v>0.522144522144522</v>
      </c>
      <c r="Q4" s="1" t="n">
        <f aca="false">LOG(1+E4)</f>
        <v>1.59617401280498</v>
      </c>
      <c r="R4" s="14" t="n">
        <f aca="false">Q4-1.12041340838683</f>
        <v>0.475760604418149</v>
      </c>
      <c r="T4" s="1" t="n">
        <f aca="false">R4/0.682360316905145</f>
        <v>0.697227832028639</v>
      </c>
      <c r="U4" s="1" t="n">
        <f aca="false">LOG(1+C4)</f>
        <v>1.43136376415899</v>
      </c>
      <c r="V4" s="1" t="n">
        <f aca="false">U4-1.23044892137827</f>
        <v>0.200914842780717</v>
      </c>
      <c r="X4" s="1" t="n">
        <f aca="false">V4/0.688629170997804</f>
        <v>0.291760574838265</v>
      </c>
      <c r="Z4" s="1" t="n">
        <f aca="false">MIN(AB2:AB53)</f>
        <v>-1.3653720365017</v>
      </c>
      <c r="AA4" s="1" t="n">
        <f aca="false">C4-$Z$2</f>
        <v>-14.8076923076923</v>
      </c>
      <c r="AB4" s="1" t="n">
        <f aca="false">AA4/$Y$2</f>
        <v>-0.81498951015993</v>
      </c>
      <c r="AE4" s="1" t="n">
        <f aca="false">E4-$AD$2</f>
        <v>8.49317183548236</v>
      </c>
      <c r="AF4" s="1" t="n">
        <f aca="false">AE4/$AC$2</f>
        <v>0.631158869865303</v>
      </c>
    </row>
    <row r="5" customFormat="false" ht="13.8" hidden="false" customHeight="false" outlineLevel="0" collapsed="false">
      <c r="A5" s="1" t="n">
        <v>2</v>
      </c>
      <c r="B5" s="1" t="n">
        <v>120</v>
      </c>
      <c r="C5" s="1" t="n">
        <v>24</v>
      </c>
      <c r="D5" s="14" t="n">
        <f aca="false">C5-C6</f>
        <v>5</v>
      </c>
      <c r="E5" s="14" t="n">
        <f aca="false">1000/C5</f>
        <v>41.6666666666667</v>
      </c>
      <c r="F5" s="18" t="s">
        <v>33</v>
      </c>
      <c r="G5" s="19" t="n">
        <f aca="false">ABS(B5-B6)</f>
        <v>40</v>
      </c>
      <c r="H5" s="14" t="n">
        <f aca="false">E5-E6</f>
        <v>-10.9649122807018</v>
      </c>
      <c r="J5" s="14" t="n">
        <f aca="false">29.9683666260562 -E5</f>
        <v>-11.6983000406105</v>
      </c>
      <c r="K5" s="14" t="n">
        <f aca="false">E5-45.4545454545455</f>
        <v>-3.78787878787884</v>
      </c>
      <c r="N5" s="14" t="n">
        <f aca="false">E5-12.1951219512195</f>
        <v>29.4715447154472</v>
      </c>
      <c r="P5" s="1" t="n">
        <f aca="false">N5/50.3048780487805</f>
        <v>0.585858585858586</v>
      </c>
      <c r="Q5" s="1" t="n">
        <f aca="false">LOG(1+E5)</f>
        <v>1.63008871492821</v>
      </c>
      <c r="R5" s="14" t="n">
        <f aca="false">Q5-1.12041340838683</f>
        <v>0.509675306541376</v>
      </c>
      <c r="T5" s="1" t="n">
        <f aca="false">R5/0.682360316905145</f>
        <v>0.746929875484283</v>
      </c>
      <c r="U5" s="1" t="n">
        <f aca="false">LOG(1+C5)</f>
        <v>1.39794000867204</v>
      </c>
      <c r="V5" s="1" t="n">
        <f aca="false">U5-1.23044892137827</f>
        <v>0.167491087293767</v>
      </c>
      <c r="X5" s="1" t="n">
        <f aca="false">V5/0.688629170997804</f>
        <v>0.243223921303069</v>
      </c>
      <c r="AA5" s="1" t="n">
        <f aca="false">C5-$Z$2</f>
        <v>-16.8076923076923</v>
      </c>
      <c r="AB5" s="1" t="n">
        <f aca="false">AA5/$Y$2</f>
        <v>-0.925066015428284</v>
      </c>
      <c r="AE5" s="1" t="n">
        <f aca="false">E5-$AD$2</f>
        <v>11.6983000406106</v>
      </c>
      <c r="AF5" s="1" t="n">
        <f aca="false">AE5/$AC$2</f>
        <v>0.869343747659811</v>
      </c>
    </row>
    <row r="6" customFormat="false" ht="13.8" hidden="false" customHeight="false" outlineLevel="0" collapsed="false">
      <c r="A6" s="14" t="n">
        <v>2.4</v>
      </c>
      <c r="B6" s="14" t="n">
        <v>160</v>
      </c>
      <c r="C6" s="14" t="n">
        <v>19</v>
      </c>
      <c r="D6" s="14" t="n">
        <f aca="false">C6-C7</f>
        <v>-6</v>
      </c>
      <c r="E6" s="14" t="n">
        <f aca="false">1000/C6</f>
        <v>52.6315789473684</v>
      </c>
      <c r="F6" s="16" t="s">
        <v>34</v>
      </c>
      <c r="G6" s="14" t="n">
        <f aca="false">ABS(B6-B7)</f>
        <v>20</v>
      </c>
      <c r="H6" s="14" t="n">
        <f aca="false">E6-E7</f>
        <v>12.6315789473684</v>
      </c>
      <c r="J6" s="14" t="n">
        <f aca="false">29.9683666260562 -E6</f>
        <v>-22.6632123213122</v>
      </c>
      <c r="K6" s="14" t="n">
        <f aca="false">E6-45.4545454545455</f>
        <v>7.17703349282292</v>
      </c>
      <c r="N6" s="14" t="n">
        <f aca="false">E6-12.1951219512195</f>
        <v>40.4364569961489</v>
      </c>
      <c r="P6" s="1" t="n">
        <f aca="false">N6/50.3048780487805</f>
        <v>0.803827751196172</v>
      </c>
      <c r="Q6" s="1" t="n">
        <f aca="false">LOG(1+E6)</f>
        <v>1.7294205830536</v>
      </c>
      <c r="R6" s="14" t="n">
        <f aca="false">Q6-1.12041340838683</f>
        <v>0.609007174666767</v>
      </c>
      <c r="T6" s="1" t="n">
        <f aca="false">R6/0.682360316905145</f>
        <v>0.892500867326119</v>
      </c>
      <c r="U6" s="1" t="n">
        <f aca="false">LOG(1+C6)</f>
        <v>1.30102999566398</v>
      </c>
      <c r="V6" s="1" t="n">
        <f aca="false">U6-1.23044892137827</f>
        <v>0.0705810742857109</v>
      </c>
      <c r="X6" s="1" t="n">
        <f aca="false">V6/0.688629170997804</f>
        <v>0.102495039795426</v>
      </c>
      <c r="AA6" s="1" t="n">
        <f aca="false">C6-$Z$2</f>
        <v>-21.8076923076923</v>
      </c>
      <c r="AB6" s="1" t="n">
        <f aca="false">AA6/$Y$2</f>
        <v>-1.20025727859917</v>
      </c>
      <c r="AE6" s="1" t="n">
        <f aca="false">E6-$AD$2</f>
        <v>22.6632123213123</v>
      </c>
      <c r="AF6" s="1" t="n">
        <f aca="false">AE6/$AC$2</f>
        <v>1.68418675064102</v>
      </c>
    </row>
    <row r="7" customFormat="false" ht="13.8" hidden="false" customHeight="false" outlineLevel="0" collapsed="false">
      <c r="A7" s="1" t="n">
        <v>3</v>
      </c>
      <c r="B7" s="1" t="n">
        <v>180</v>
      </c>
      <c r="C7" s="1" t="n">
        <v>25</v>
      </c>
      <c r="D7" s="14" t="n">
        <f aca="false">C7-C8</f>
        <v>-5</v>
      </c>
      <c r="E7" s="14" t="n">
        <f aca="false">1000/C7</f>
        <v>40</v>
      </c>
      <c r="F7" s="17" t="s">
        <v>33</v>
      </c>
      <c r="G7" s="14" t="n">
        <f aca="false">ABS(B7-B8)</f>
        <v>10</v>
      </c>
      <c r="H7" s="14" t="n">
        <f aca="false">E7-E8</f>
        <v>6.66666666666666</v>
      </c>
      <c r="J7" s="14" t="n">
        <f aca="false">29.9683666260562 -E7</f>
        <v>-10.0316333739438</v>
      </c>
      <c r="K7" s="14" t="n">
        <f aca="false">E7-45.4545454545455</f>
        <v>-5.4545454545455</v>
      </c>
      <c r="N7" s="14" t="n">
        <f aca="false">E7-12.1951219512195</f>
        <v>27.8048780487805</v>
      </c>
      <c r="P7" s="1" t="n">
        <f aca="false">N7/50.3048780487805</f>
        <v>0.552727272727273</v>
      </c>
      <c r="Q7" s="1" t="n">
        <f aca="false">LOG(1+E7)</f>
        <v>1.61278385671974</v>
      </c>
      <c r="R7" s="14" t="n">
        <f aca="false">Q7-1.12041340838683</f>
        <v>0.492370448332905</v>
      </c>
      <c r="T7" s="1" t="n">
        <f aca="false">R7/0.682360316905145</f>
        <v>0.721569581546094</v>
      </c>
      <c r="U7" s="1" t="n">
        <f aca="false">LOG(1+C7)</f>
        <v>1.41497334797082</v>
      </c>
      <c r="V7" s="1" t="n">
        <f aca="false">U7-1.23044892137827</f>
        <v>0.184524426592548</v>
      </c>
      <c r="X7" s="1" t="n">
        <f aca="false">V7/0.688629170997804</f>
        <v>0.267959061805612</v>
      </c>
      <c r="AA7" s="1" t="n">
        <f aca="false">C7-$Z$2</f>
        <v>-15.8076923076923</v>
      </c>
      <c r="AB7" s="1" t="n">
        <f aca="false">AA7/$Y$2</f>
        <v>-0.870027762794107</v>
      </c>
      <c r="AE7" s="1" t="n">
        <f aca="false">E7-$AD$2</f>
        <v>10.0316333739439</v>
      </c>
      <c r="AF7" s="1" t="n">
        <f aca="false">AE7/$AC$2</f>
        <v>0.745487611206664</v>
      </c>
    </row>
    <row r="8" customFormat="false" ht="13.8" hidden="false" customHeight="false" outlineLevel="0" collapsed="false">
      <c r="A8" s="1" t="n">
        <v>3.1</v>
      </c>
      <c r="B8" s="1" t="n">
        <v>190</v>
      </c>
      <c r="C8" s="1" t="n">
        <v>30</v>
      </c>
      <c r="D8" s="14" t="n">
        <f aca="false">C8-C9</f>
        <v>-2</v>
      </c>
      <c r="E8" s="14" t="n">
        <f aca="false">1000/C8</f>
        <v>33.3333333333333</v>
      </c>
      <c r="F8" s="17" t="s">
        <v>35</v>
      </c>
      <c r="G8" s="14" t="n">
        <f aca="false">ABS(B8-B9)</f>
        <v>19</v>
      </c>
      <c r="H8" s="14" t="n">
        <f aca="false">E8-E9</f>
        <v>2.08333333333334</v>
      </c>
      <c r="J8" s="14" t="n">
        <f aca="false">29.9683666260562 -E8</f>
        <v>-3.36496670727714</v>
      </c>
      <c r="K8" s="14" t="n">
        <f aca="false">E8-45.4545454545455</f>
        <v>-12.1212121212122</v>
      </c>
      <c r="N8" s="14" t="n">
        <f aca="false">E8-12.1951219512195</f>
        <v>21.1382113821138</v>
      </c>
      <c r="P8" s="1" t="n">
        <f aca="false">N8/50.3048780487805</f>
        <v>0.42020202020202</v>
      </c>
      <c r="Q8" s="1" t="n">
        <f aca="false">LOG(1+E8)</f>
        <v>1.53571596998551</v>
      </c>
      <c r="R8" s="14" t="n">
        <f aca="false">Q8-1.12041340838683</f>
        <v>0.41530256159868</v>
      </c>
      <c r="T8" s="1" t="n">
        <f aca="false">R8/0.682360316905145</f>
        <v>0.608626485611429</v>
      </c>
      <c r="U8" s="1" t="n">
        <f aca="false">LOG(1+C8)</f>
        <v>1.49136169383427</v>
      </c>
      <c r="V8" s="1" t="n">
        <f aca="false">U8-1.23044892137827</f>
        <v>0.260912772456003</v>
      </c>
      <c r="X8" s="1" t="n">
        <f aca="false">V8/0.688629170997804</f>
        <v>0.378887191313646</v>
      </c>
      <c r="AA8" s="1" t="n">
        <f aca="false">C8-$Z$2</f>
        <v>-10.8076923076923</v>
      </c>
      <c r="AB8" s="1" t="n">
        <f aca="false">AA8/$Y$2</f>
        <v>-0.594836499623221</v>
      </c>
      <c r="AE8" s="1" t="n">
        <f aca="false">E8-$AD$2</f>
        <v>3.36496670727715</v>
      </c>
      <c r="AF8" s="1" t="n">
        <f aca="false">AE8/$AC$2</f>
        <v>0.250063065394084</v>
      </c>
    </row>
    <row r="9" customFormat="false" ht="13.8" hidden="false" customHeight="false" outlineLevel="0" collapsed="false">
      <c r="A9" s="14" t="n">
        <v>3.29</v>
      </c>
      <c r="B9" s="14" t="n">
        <v>209</v>
      </c>
      <c r="C9" s="14" t="n">
        <v>32</v>
      </c>
      <c r="D9" s="14" t="n">
        <f aca="false">C9-C10</f>
        <v>-4</v>
      </c>
      <c r="E9" s="14" t="n">
        <f aca="false">1000/C9</f>
        <v>31.25</v>
      </c>
      <c r="F9" s="17" t="s">
        <v>36</v>
      </c>
      <c r="G9" s="14" t="n">
        <f aca="false">ABS(B9-B10)</f>
        <v>31</v>
      </c>
      <c r="H9" s="14" t="n">
        <f aca="false">E9-E10</f>
        <v>3.47222222222222</v>
      </c>
      <c r="J9" s="14" t="n">
        <f aca="false">29.9683666260562 -E9</f>
        <v>-1.2816333739438</v>
      </c>
      <c r="K9" s="14" t="n">
        <f aca="false">E9-45.4545454545455</f>
        <v>-14.2045454545455</v>
      </c>
      <c r="N9" s="14" t="n">
        <f aca="false">E9-12.1951219512195</f>
        <v>19.0548780487805</v>
      </c>
      <c r="P9" s="1" t="n">
        <f aca="false">N9/50.3048780487805</f>
        <v>0.378787878787879</v>
      </c>
      <c r="Q9" s="1" t="n">
        <f aca="false">LOG(1+E9)</f>
        <v>1.50852971897129</v>
      </c>
      <c r="R9" s="14" t="n">
        <f aca="false">Q9-1.12041340838683</f>
        <v>0.388116310584456</v>
      </c>
      <c r="T9" s="1" t="n">
        <f aca="false">R9/0.682360316905145</f>
        <v>0.568784996678534</v>
      </c>
      <c r="U9" s="1" t="n">
        <f aca="false">LOG(1+C9)</f>
        <v>1.51851393987789</v>
      </c>
      <c r="V9" s="1" t="n">
        <f aca="false">U9-1.23044892137827</f>
        <v>0.288065018499617</v>
      </c>
      <c r="X9" s="1" t="n">
        <f aca="false">V9/0.688629170997804</f>
        <v>0.418316607300006</v>
      </c>
      <c r="AA9" s="1" t="n">
        <f aca="false">C9-$Z$2</f>
        <v>-8.80769230769231</v>
      </c>
      <c r="AB9" s="1" t="n">
        <f aca="false">AA9/$Y$2</f>
        <v>-0.484759994354867</v>
      </c>
      <c r="AE9" s="1" t="n">
        <f aca="false">E9-$AD$2</f>
        <v>1.28163337394385</v>
      </c>
      <c r="AF9" s="1" t="n">
        <f aca="false">AE9/$AC$2</f>
        <v>0.0952428948276564</v>
      </c>
    </row>
    <row r="10" customFormat="false" ht="13.8" hidden="false" customHeight="false" outlineLevel="0" collapsed="false">
      <c r="A10" s="1" t="n">
        <v>4</v>
      </c>
      <c r="B10" s="1" t="n">
        <v>240</v>
      </c>
      <c r="C10" s="1" t="n">
        <v>36</v>
      </c>
      <c r="D10" s="14" t="n">
        <f aca="false">C10-C11</f>
        <v>-1</v>
      </c>
      <c r="E10" s="14" t="n">
        <f aca="false">1000/C10</f>
        <v>27.7777777777778</v>
      </c>
      <c r="F10" s="17" t="s">
        <v>37</v>
      </c>
      <c r="G10" s="14" t="n">
        <f aca="false">ABS(B10-B11)</f>
        <v>30</v>
      </c>
      <c r="H10" s="14" t="n">
        <f aca="false">E10-E11</f>
        <v>0.750750750750751</v>
      </c>
      <c r="J10" s="14" t="n">
        <f aca="false">29.9683666260562 -E10</f>
        <v>2.19058884827842</v>
      </c>
      <c r="K10" s="14" t="n">
        <f aca="false">E10-45.4545454545455</f>
        <v>-17.6767676767677</v>
      </c>
      <c r="N10" s="14" t="n">
        <f aca="false">E10-12.1951219512195</f>
        <v>15.5826558265583</v>
      </c>
      <c r="P10" s="1" t="n">
        <f aca="false">N10/50.3048780487805</f>
        <v>0.30976430976431</v>
      </c>
      <c r="Q10" s="1" t="n">
        <f aca="false">LOG(1+E10)</f>
        <v>1.45905725464193</v>
      </c>
      <c r="R10" s="14" t="n">
        <f aca="false">Q10-1.12041340838683</f>
        <v>0.338643846255097</v>
      </c>
      <c r="T10" s="1" t="n">
        <f aca="false">R10/0.682360316905145</f>
        <v>0.496283030922754</v>
      </c>
      <c r="U10" s="1" t="n">
        <f aca="false">LOG(1+C10)</f>
        <v>1.56820172406699</v>
      </c>
      <c r="V10" s="1" t="n">
        <f aca="false">U10-1.23044892137827</f>
        <v>0.337752802688725</v>
      </c>
      <c r="X10" s="1" t="n">
        <f aca="false">V10/0.688629170997804</f>
        <v>0.490471238967891</v>
      </c>
      <c r="AA10" s="1" t="n">
        <f aca="false">C10-$Z$2</f>
        <v>-4.80769230769231</v>
      </c>
      <c r="AB10" s="1" t="n">
        <f aca="false">AA10/$Y$2</f>
        <v>-0.264606983818159</v>
      </c>
      <c r="AE10" s="1" t="n">
        <f aca="false">E10-$AD$2</f>
        <v>-2.19058884827835</v>
      </c>
      <c r="AF10" s="1" t="n">
        <f aca="false">AE10/$AC$2</f>
        <v>-0.16279072278306</v>
      </c>
    </row>
    <row r="11" customFormat="false" ht="13.8" hidden="false" customHeight="false" outlineLevel="0" collapsed="false">
      <c r="A11" s="1" t="n">
        <v>4.3</v>
      </c>
      <c r="B11" s="1" t="n">
        <v>270</v>
      </c>
      <c r="C11" s="1" t="n">
        <v>37</v>
      </c>
      <c r="D11" s="14" t="n">
        <f aca="false">C11-C12</f>
        <v>-5</v>
      </c>
      <c r="E11" s="14" t="n">
        <f aca="false">1000/C11</f>
        <v>27.027027027027</v>
      </c>
      <c r="F11" s="17" t="s">
        <v>37</v>
      </c>
      <c r="G11" s="14" t="n">
        <f aca="false">ABS(B11-B12)</f>
        <v>41</v>
      </c>
      <c r="H11" s="14" t="n">
        <f aca="false">E11-E12</f>
        <v>3.21750321750322</v>
      </c>
      <c r="J11" s="14" t="n">
        <f aca="false">29.9683666260562 -E11</f>
        <v>2.94133959902917</v>
      </c>
      <c r="K11" s="14" t="n">
        <f aca="false">E11-45.4545454545455</f>
        <v>-18.4275184275185</v>
      </c>
      <c r="N11" s="14" t="n">
        <f aca="false">E11-12.1951219512195</f>
        <v>14.8319050758075</v>
      </c>
      <c r="P11" s="1" t="n">
        <f aca="false">N11/50.3048780487805</f>
        <v>0.294840294840295</v>
      </c>
      <c r="Q11" s="1" t="n">
        <f aca="false">LOG(1+E11)</f>
        <v>1.44757703232205</v>
      </c>
      <c r="R11" s="14" t="n">
        <f aca="false">Q11-1.12041340838683</f>
        <v>0.327163623935216</v>
      </c>
      <c r="T11" s="1" t="n">
        <f aca="false">R11/0.682360316905145</f>
        <v>0.479458749036097</v>
      </c>
      <c r="U11" s="1" t="n">
        <f aca="false">LOG(1+C11)</f>
        <v>1.57978359661681</v>
      </c>
      <c r="V11" s="1" t="n">
        <f aca="false">U11-1.23044892137827</f>
        <v>0.34933467523854</v>
      </c>
      <c r="X11" s="1" t="n">
        <f aca="false">V11/0.688629170997804</f>
        <v>0.507289975433895</v>
      </c>
      <c r="AA11" s="1" t="n">
        <f aca="false">C11-$Z$2</f>
        <v>-3.80769230769231</v>
      </c>
      <c r="AB11" s="1" t="n">
        <f aca="false">AA11/$Y$2</f>
        <v>-0.209568731183982</v>
      </c>
      <c r="AE11" s="1" t="n">
        <f aca="false">E11-$AD$2</f>
        <v>-2.94133959902915</v>
      </c>
      <c r="AF11" s="1" t="n">
        <f aca="false">AE11/$AC$2</f>
        <v>-0.218581775239435</v>
      </c>
    </row>
    <row r="12" customFormat="false" ht="13.8" hidden="false" customHeight="false" outlineLevel="0" collapsed="false">
      <c r="A12" s="13" t="n">
        <v>5.11</v>
      </c>
      <c r="B12" s="13" t="n">
        <v>311</v>
      </c>
      <c r="C12" s="13" t="n">
        <v>42</v>
      </c>
      <c r="D12" s="14" t="n">
        <f aca="false">C12-C13</f>
        <v>-4</v>
      </c>
      <c r="E12" s="14" t="n">
        <f aca="false">1000/C12</f>
        <v>23.8095238095238</v>
      </c>
      <c r="F12" s="20" t="s">
        <v>38</v>
      </c>
      <c r="G12" s="13" t="n">
        <f aca="false">ABS(B12-B13)</f>
        <v>29</v>
      </c>
      <c r="H12" s="14" t="n">
        <f aca="false">E12-E13</f>
        <v>2.0703933747412</v>
      </c>
      <c r="J12" s="14" t="n">
        <f aca="false">29.9683666260562 -E12</f>
        <v>6.15884281653239</v>
      </c>
      <c r="K12" s="14" t="n">
        <f aca="false">E12-45.4545454545455</f>
        <v>-21.6450216450217</v>
      </c>
      <c r="N12" s="14" t="n">
        <f aca="false">E12-12.1951219512195</f>
        <v>11.6144018583043</v>
      </c>
      <c r="P12" s="1" t="n">
        <f aca="false">N12/50.3048780487805</f>
        <v>0.230880230880231</v>
      </c>
      <c r="Q12" s="1" t="n">
        <f aca="false">LOG(1+E12)</f>
        <v>1.39461842856561</v>
      </c>
      <c r="R12" s="14" t="n">
        <f aca="false">Q12-1.12041340838683</f>
        <v>0.274205020178775</v>
      </c>
      <c r="T12" s="1" t="n">
        <f aca="false">R12/0.682360316905145</f>
        <v>0.401847841067951</v>
      </c>
      <c r="U12" s="1" t="n">
        <f aca="false">LOG(1+C12)</f>
        <v>1.63346845557959</v>
      </c>
      <c r="V12" s="1" t="n">
        <f aca="false">U12-1.23044892137827</f>
        <v>0.403019534201316</v>
      </c>
      <c r="X12" s="1" t="n">
        <f aca="false">V12/0.688629170997804</f>
        <v>0.585249000731921</v>
      </c>
      <c r="AA12" s="1" t="n">
        <f aca="false">C12-$Z$2</f>
        <v>1.19230769230769</v>
      </c>
      <c r="AB12" s="1" t="n">
        <f aca="false">AA12/$Y$2</f>
        <v>0.0656225319869035</v>
      </c>
      <c r="AE12" s="1" t="n">
        <f aca="false">E12-$AD$2</f>
        <v>-6.15884281653235</v>
      </c>
      <c r="AF12" s="1" t="n">
        <f aca="false">AE12/$AC$2</f>
        <v>-0.457686285766739</v>
      </c>
    </row>
    <row r="13" customFormat="false" ht="13.8" hidden="false" customHeight="false" outlineLevel="0" collapsed="false">
      <c r="A13" s="1" t="n">
        <v>5.4</v>
      </c>
      <c r="B13" s="1" t="n">
        <v>340</v>
      </c>
      <c r="C13" s="1" t="n">
        <v>46</v>
      </c>
      <c r="D13" s="14" t="n">
        <f aca="false">C13-C14</f>
        <v>1</v>
      </c>
      <c r="E13" s="14" t="n">
        <f aca="false">1000/C13</f>
        <v>21.7391304347826</v>
      </c>
      <c r="F13" s="17" t="s">
        <v>39</v>
      </c>
      <c r="G13" s="14" t="n">
        <f aca="false">ABS(B13-B14)</f>
        <v>20</v>
      </c>
      <c r="H13" s="14" t="n">
        <f aca="false">E13-E14</f>
        <v>-0.483091787439612</v>
      </c>
      <c r="J13" s="14" t="n">
        <f aca="false">29.9683666260562 -E13</f>
        <v>8.22923619127359</v>
      </c>
      <c r="K13" s="14" t="n">
        <f aca="false">E13-45.4545454545455</f>
        <v>-23.7154150197629</v>
      </c>
      <c r="N13" s="14" t="n">
        <f aca="false">E13-12.1951219512195</f>
        <v>9.54400848356311</v>
      </c>
      <c r="P13" s="1" t="n">
        <f aca="false">N13/50.3048780487805</f>
        <v>0.189723320158103</v>
      </c>
      <c r="Q13" s="1" t="n">
        <f aca="false">LOG(1+E13)</f>
        <v>1.35677385284968</v>
      </c>
      <c r="R13" s="14" t="n">
        <f aca="false">Q13-1.12041340838683</f>
        <v>0.236360444462851</v>
      </c>
      <c r="T13" s="1" t="n">
        <f aca="false">R13/0.682360316905145</f>
        <v>0.346386562358824</v>
      </c>
      <c r="U13" s="1" t="n">
        <f aca="false">LOG(1+C13)</f>
        <v>1.67209785793572</v>
      </c>
      <c r="V13" s="1" t="n">
        <f aca="false">U13-1.23044892137827</f>
        <v>0.441648936557447</v>
      </c>
      <c r="X13" s="1" t="n">
        <f aca="false">V13/0.688629170997804</f>
        <v>0.64134508841313</v>
      </c>
      <c r="AA13" s="1" t="n">
        <f aca="false">C13-$Z$2</f>
        <v>5.19230769230769</v>
      </c>
      <c r="AB13" s="1" t="n">
        <f aca="false">AA13/$Y$2</f>
        <v>0.285775542523612</v>
      </c>
      <c r="AE13" s="1" t="n">
        <f aca="false">E13-$AD$2</f>
        <v>-8.22923619127355</v>
      </c>
      <c r="AF13" s="1" t="n">
        <f aca="false">AE13/$AC$2</f>
        <v>-0.611544840366918</v>
      </c>
    </row>
    <row r="14" customFormat="false" ht="13.8" hidden="false" customHeight="false" outlineLevel="0" collapsed="false">
      <c r="A14" s="1" t="n">
        <v>6</v>
      </c>
      <c r="B14" s="1" t="n">
        <v>360</v>
      </c>
      <c r="C14" s="1" t="n">
        <v>45</v>
      </c>
      <c r="D14" s="14" t="n">
        <f aca="false">C14-C15</f>
        <v>-6</v>
      </c>
      <c r="E14" s="14" t="n">
        <f aca="false">1000/C14</f>
        <v>22.2222222222222</v>
      </c>
      <c r="F14" s="17" t="s">
        <v>38</v>
      </c>
      <c r="G14" s="14" t="n">
        <f aca="false">ABS(B14-B15)</f>
        <v>40</v>
      </c>
      <c r="H14" s="14" t="n">
        <f aca="false">E14-E15</f>
        <v>2.61437908496732</v>
      </c>
      <c r="J14" s="14" t="n">
        <f aca="false">29.9683666260562 -E14</f>
        <v>7.74614440383398</v>
      </c>
      <c r="K14" s="14" t="n">
        <f aca="false">E14-45.4545454545455</f>
        <v>-23.2323232323233</v>
      </c>
      <c r="N14" s="14" t="n">
        <f aca="false">E14-12.1951219512195</f>
        <v>10.0271002710027</v>
      </c>
      <c r="P14" s="1" t="n">
        <f aca="false">N14/50.3048780487805</f>
        <v>0.1993265993266</v>
      </c>
      <c r="Q14" s="1" t="n">
        <f aca="false">LOG(1+E14)</f>
        <v>1.36590377667173</v>
      </c>
      <c r="R14" s="14" t="n">
        <f aca="false">Q14-1.12041340838683</f>
        <v>0.245490368284899</v>
      </c>
      <c r="T14" s="1" t="n">
        <f aca="false">R14/0.682360316905145</f>
        <v>0.359766478505555</v>
      </c>
      <c r="U14" s="1" t="n">
        <f aca="false">LOG(1+C14)</f>
        <v>1.66275783168157</v>
      </c>
      <c r="V14" s="1" t="n">
        <f aca="false">U14-1.23044892137827</f>
        <v>0.432308910303304</v>
      </c>
      <c r="X14" s="1" t="n">
        <f aca="false">V14/0.688629170997804</f>
        <v>0.627781872320193</v>
      </c>
      <c r="AA14" s="1" t="n">
        <f aca="false">C14-$Z$2</f>
        <v>4.19230769230769</v>
      </c>
      <c r="AB14" s="1" t="n">
        <f aca="false">AA14/$Y$2</f>
        <v>0.230737289889435</v>
      </c>
      <c r="AE14" s="1" t="n">
        <f aca="false">E14-$AD$2</f>
        <v>-7.74614440383395</v>
      </c>
      <c r="AF14" s="1" t="n">
        <f aca="false">AE14/$AC$2</f>
        <v>-0.575644510960211</v>
      </c>
    </row>
    <row r="15" customFormat="false" ht="13.8" hidden="false" customHeight="false" outlineLevel="0" collapsed="false">
      <c r="A15" s="1" t="n">
        <v>6.4</v>
      </c>
      <c r="B15" s="1" t="n">
        <v>400</v>
      </c>
      <c r="C15" s="1" t="n">
        <v>51</v>
      </c>
      <c r="D15" s="14" t="n">
        <f aca="false">C15-C16</f>
        <v>6</v>
      </c>
      <c r="E15" s="14" t="n">
        <f aca="false">1000/C15</f>
        <v>19.6078431372549</v>
      </c>
      <c r="F15" s="17" t="s">
        <v>40</v>
      </c>
      <c r="G15" s="14" t="n">
        <f aca="false">ABS(B15-B16)</f>
        <v>20</v>
      </c>
      <c r="H15" s="14" t="n">
        <f aca="false">E15-E16</f>
        <v>-2.61437908496732</v>
      </c>
      <c r="J15" s="14" t="n">
        <f aca="false">29.9683666260562 -E15</f>
        <v>10.3605234888013</v>
      </c>
      <c r="K15" s="14" t="n">
        <f aca="false">E15-45.4545454545455</f>
        <v>-25.8467023172906</v>
      </c>
      <c r="N15" s="14" t="n">
        <f aca="false">E15-12.1951219512195</f>
        <v>7.4127211860354</v>
      </c>
      <c r="P15" s="1" t="n">
        <f aca="false">N15/50.3048780487805</f>
        <v>0.147355912061795</v>
      </c>
      <c r="Q15" s="1" t="n">
        <f aca="false">LOG(1+E15)</f>
        <v>1.31403253993031</v>
      </c>
      <c r="R15" s="14" t="n">
        <f aca="false">Q15-1.12041340838683</f>
        <v>0.193619131543476</v>
      </c>
      <c r="T15" s="1" t="n">
        <f aca="false">R15/0.682360316905145</f>
        <v>0.283749108420663</v>
      </c>
      <c r="U15" s="1" t="n">
        <f aca="false">LOG(1+C15)</f>
        <v>1.7160033436348</v>
      </c>
      <c r="V15" s="1" t="n">
        <f aca="false">U15-1.23044892137827</f>
        <v>0.485554422256529</v>
      </c>
      <c r="X15" s="1" t="n">
        <f aca="false">V15/0.688629170997804</f>
        <v>0.705102895297006</v>
      </c>
      <c r="AA15" s="1" t="n">
        <f aca="false">C15-$Z$2</f>
        <v>10.1923076923077</v>
      </c>
      <c r="AB15" s="1" t="n">
        <f aca="false">AA15/$Y$2</f>
        <v>0.560966805694497</v>
      </c>
      <c r="AE15" s="1" t="n">
        <f aca="false">E15-$AD$2</f>
        <v>-10.3605234888012</v>
      </c>
      <c r="AF15" s="1" t="n">
        <f aca="false">AE15/$AC$2</f>
        <v>-0.769928646572985</v>
      </c>
    </row>
    <row r="16" customFormat="false" ht="13.8" hidden="false" customHeight="false" outlineLevel="0" collapsed="false">
      <c r="A16" s="1" t="n">
        <v>7</v>
      </c>
      <c r="B16" s="1" t="n">
        <v>420</v>
      </c>
      <c r="C16" s="1" t="n">
        <v>45</v>
      </c>
      <c r="D16" s="14" t="n">
        <f aca="false">C16-C17</f>
        <v>-8</v>
      </c>
      <c r="E16" s="14" t="n">
        <f aca="false">1000/C16</f>
        <v>22.2222222222222</v>
      </c>
      <c r="F16" s="17" t="s">
        <v>39</v>
      </c>
      <c r="G16" s="14" t="n">
        <f aca="false">ABS(B16-B17)</f>
        <v>20</v>
      </c>
      <c r="H16" s="14" t="n">
        <f aca="false">E16-E17</f>
        <v>3.35429769392033</v>
      </c>
      <c r="J16" s="14" t="n">
        <f aca="false">29.9683666260562 -E16</f>
        <v>7.74614440383398</v>
      </c>
      <c r="K16" s="14" t="n">
        <f aca="false">E16-45.4545454545455</f>
        <v>-23.2323232323233</v>
      </c>
      <c r="N16" s="14" t="n">
        <f aca="false">E16-12.1951219512195</f>
        <v>10.0271002710027</v>
      </c>
      <c r="P16" s="1" t="n">
        <f aca="false">N16/50.3048780487805</f>
        <v>0.1993265993266</v>
      </c>
      <c r="Q16" s="1" t="n">
        <f aca="false">LOG(1+E16)</f>
        <v>1.36590377667173</v>
      </c>
      <c r="R16" s="14" t="n">
        <f aca="false">Q16-1.12041340838683</f>
        <v>0.245490368284899</v>
      </c>
      <c r="T16" s="1" t="n">
        <f aca="false">R16/0.682360316905145</f>
        <v>0.359766478505555</v>
      </c>
      <c r="U16" s="1" t="n">
        <f aca="false">LOG(1+C16)</f>
        <v>1.66275783168157</v>
      </c>
      <c r="V16" s="1" t="n">
        <f aca="false">U16-1.23044892137827</f>
        <v>0.432308910303304</v>
      </c>
      <c r="X16" s="1" t="n">
        <f aca="false">V16/0.688629170997804</f>
        <v>0.627781872320193</v>
      </c>
      <c r="AA16" s="1" t="n">
        <f aca="false">C16-$Z$2</f>
        <v>4.19230769230769</v>
      </c>
      <c r="AB16" s="1" t="n">
        <f aca="false">AA16/$Y$2</f>
        <v>0.230737289889435</v>
      </c>
      <c r="AE16" s="1" t="n">
        <f aca="false">E16-$AD$2</f>
        <v>-7.74614440383395</v>
      </c>
      <c r="AF16" s="1" t="n">
        <f aca="false">AE16/$AC$2</f>
        <v>-0.575644510960211</v>
      </c>
    </row>
    <row r="17" customFormat="false" ht="13.8" hidden="false" customHeight="false" outlineLevel="0" collapsed="false">
      <c r="A17" s="1" t="n">
        <v>7.2</v>
      </c>
      <c r="B17" s="1" t="n">
        <v>440</v>
      </c>
      <c r="C17" s="1" t="n">
        <v>53</v>
      </c>
      <c r="D17" s="14" t="n">
        <f aca="false">C17-C18</f>
        <v>-8</v>
      </c>
      <c r="E17" s="14" t="n">
        <f aca="false">1000/C17</f>
        <v>18.8679245283019</v>
      </c>
      <c r="F17" s="17" t="s">
        <v>41</v>
      </c>
      <c r="G17" s="14" t="n">
        <f aca="false">ABS(B17-B18)</f>
        <v>10</v>
      </c>
      <c r="H17" s="14" t="n">
        <f aca="false">E17-E18</f>
        <v>2.47448190535107</v>
      </c>
      <c r="J17" s="14" t="n">
        <f aca="false">29.9683666260562 -E17</f>
        <v>11.1004420977543</v>
      </c>
      <c r="K17" s="14" t="n">
        <f aca="false">E17-45.4545454545455</f>
        <v>-26.5866209262436</v>
      </c>
      <c r="N17" s="14" t="n">
        <f aca="false">E17-12.1951219512195</f>
        <v>6.67280257708239</v>
      </c>
      <c r="P17" s="1" t="n">
        <f aca="false">N17/50.3048780487805</f>
        <v>0.13264722698685</v>
      </c>
      <c r="Q17" s="1" t="n">
        <f aca="false">LOG(1+E17)</f>
        <v>1.2981525015847</v>
      </c>
      <c r="R17" s="14" t="n">
        <f aca="false">Q17-1.12041340838683</f>
        <v>0.177739093197868</v>
      </c>
      <c r="T17" s="1" t="n">
        <f aca="false">R17/0.682360316905145</f>
        <v>0.260476889986812</v>
      </c>
      <c r="U17" s="1" t="n">
        <f aca="false">LOG(1+C17)</f>
        <v>1.73239375982297</v>
      </c>
      <c r="V17" s="1" t="n">
        <f aca="false">U17-1.23044892137827</f>
        <v>0.501944838444698</v>
      </c>
      <c r="X17" s="1" t="n">
        <f aca="false">V17/0.688629170997804</f>
        <v>0.72890440832966</v>
      </c>
      <c r="AA17" s="1" t="n">
        <f aca="false">C17-$Z$2</f>
        <v>12.1923076923077</v>
      </c>
      <c r="AB17" s="1" t="n">
        <f aca="false">AA17/$Y$2</f>
        <v>0.671043310962851</v>
      </c>
      <c r="AE17" s="1" t="n">
        <f aca="false">E17-$AD$2</f>
        <v>-11.1004420977542</v>
      </c>
      <c r="AF17" s="1" t="n">
        <f aca="false">AE17/$AC$2</f>
        <v>-0.824914722689807</v>
      </c>
    </row>
    <row r="18" customFormat="false" ht="13.8" hidden="false" customHeight="false" outlineLevel="0" collapsed="false">
      <c r="A18" s="1" t="n">
        <v>7.3</v>
      </c>
      <c r="B18" s="1" t="n">
        <v>430</v>
      </c>
      <c r="C18" s="1" t="n">
        <v>61</v>
      </c>
      <c r="D18" s="14" t="n">
        <f aca="false">C18-C19</f>
        <v>8</v>
      </c>
      <c r="E18" s="14" t="n">
        <f aca="false">1000/C18</f>
        <v>16.3934426229508</v>
      </c>
      <c r="F18" s="17" t="s">
        <v>42</v>
      </c>
      <c r="G18" s="14" t="n">
        <f aca="false">ABS(B18-B19)</f>
        <v>50</v>
      </c>
      <c r="H18" s="14" t="n">
        <f aca="false">E18-E19</f>
        <v>-2.47448190535107</v>
      </c>
      <c r="J18" s="14" t="n">
        <f aca="false">29.9683666260562 -E18</f>
        <v>13.5749240031054</v>
      </c>
      <c r="K18" s="14" t="n">
        <f aca="false">E18-45.4545454545455</f>
        <v>-29.0611028315947</v>
      </c>
      <c r="N18" s="14" t="n">
        <f aca="false">E18-12.1951219512195</f>
        <v>4.19832067173132</v>
      </c>
      <c r="P18" s="1" t="n">
        <f aca="false">N18/50.3048780487805</f>
        <v>0.0834575260804771</v>
      </c>
      <c r="Q18" s="1" t="n">
        <f aca="false">LOG(1+E18)</f>
        <v>1.24038554889057</v>
      </c>
      <c r="R18" s="14" t="n">
        <f aca="false">Q18-1.12041340838683</f>
        <v>0.119972140503744</v>
      </c>
      <c r="T18" s="1" t="n">
        <f aca="false">R18/0.682360316905145</f>
        <v>0.175819339916891</v>
      </c>
      <c r="U18" s="1" t="n">
        <f aca="false">LOG(1+C18)</f>
        <v>1.79239168949825</v>
      </c>
      <c r="V18" s="1" t="n">
        <f aca="false">U18-1.23044892137827</f>
        <v>0.561942768119984</v>
      </c>
      <c r="X18" s="1" t="n">
        <f aca="false">V18/0.688629170997804</f>
        <v>0.81603102480504</v>
      </c>
      <c r="AA18" s="1" t="n">
        <f aca="false">C18-$Z$2</f>
        <v>20.1923076923077</v>
      </c>
      <c r="AB18" s="1" t="n">
        <f aca="false">AA18/$Y$2</f>
        <v>1.11134933203627</v>
      </c>
      <c r="AE18" s="1" t="n">
        <f aca="false">E18-$AD$2</f>
        <v>-13.5749240031053</v>
      </c>
      <c r="AF18" s="1" t="n">
        <f aca="false">AE18/$AC$2</f>
        <v>-1.00880258380181</v>
      </c>
    </row>
    <row r="19" customFormat="false" ht="13.8" hidden="false" customHeight="false" outlineLevel="0" collapsed="false">
      <c r="A19" s="1" t="n">
        <v>8</v>
      </c>
      <c r="B19" s="1" t="n">
        <v>480</v>
      </c>
      <c r="C19" s="1" t="n">
        <v>53</v>
      </c>
      <c r="D19" s="14" t="n">
        <f aca="false">C19-C20</f>
        <v>-10</v>
      </c>
      <c r="E19" s="14" t="n">
        <f aca="false">1000/C19</f>
        <v>18.8679245283019</v>
      </c>
      <c r="F19" s="17" t="s">
        <v>41</v>
      </c>
      <c r="G19" s="14" t="n">
        <f aca="false">ABS(B19-B20)</f>
        <v>30</v>
      </c>
      <c r="H19" s="14" t="n">
        <f aca="false">E19-E20</f>
        <v>2.99490865528601</v>
      </c>
      <c r="J19" s="14" t="n">
        <f aca="false">29.9683666260562 -E19</f>
        <v>11.1004420977543</v>
      </c>
      <c r="K19" s="14" t="n">
        <f aca="false">E19-45.4545454545455</f>
        <v>-26.5866209262436</v>
      </c>
      <c r="N19" s="14" t="n">
        <f aca="false">E19-12.1951219512195</f>
        <v>6.67280257708239</v>
      </c>
      <c r="P19" s="1" t="n">
        <f aca="false">N19/50.3048780487805</f>
        <v>0.13264722698685</v>
      </c>
      <c r="Q19" s="1" t="n">
        <f aca="false">LOG(1+E19)</f>
        <v>1.2981525015847</v>
      </c>
      <c r="R19" s="14" t="n">
        <f aca="false">Q19-1.12041340838683</f>
        <v>0.177739093197868</v>
      </c>
      <c r="T19" s="1" t="n">
        <f aca="false">R19/0.682360316905145</f>
        <v>0.260476889986812</v>
      </c>
      <c r="U19" s="1" t="n">
        <f aca="false">LOG(1+C19)</f>
        <v>1.73239375982297</v>
      </c>
      <c r="V19" s="1" t="n">
        <f aca="false">U19-1.23044892137827</f>
        <v>0.501944838444698</v>
      </c>
      <c r="X19" s="1" t="n">
        <f aca="false">V19/0.688629170997804</f>
        <v>0.72890440832966</v>
      </c>
      <c r="AA19" s="1" t="n">
        <f aca="false">C19-$Z$2</f>
        <v>12.1923076923077</v>
      </c>
      <c r="AB19" s="1" t="n">
        <f aca="false">AA19/$Y$2</f>
        <v>0.671043310962851</v>
      </c>
      <c r="AE19" s="1" t="n">
        <f aca="false">E19-$AD$2</f>
        <v>-11.1004420977542</v>
      </c>
      <c r="AF19" s="1" t="n">
        <f aca="false">AE19/$AC$2</f>
        <v>-0.824914722689807</v>
      </c>
    </row>
    <row r="20" customFormat="false" ht="13.8" hidden="false" customHeight="false" outlineLevel="0" collapsed="false">
      <c r="A20" s="1" t="n">
        <v>8.3</v>
      </c>
      <c r="B20" s="1" t="n">
        <v>510</v>
      </c>
      <c r="C20" s="1" t="n">
        <v>63</v>
      </c>
      <c r="D20" s="14" t="n">
        <f aca="false">C20-C21</f>
        <v>-5</v>
      </c>
      <c r="E20" s="14" t="n">
        <f aca="false">1000/C20</f>
        <v>15.8730158730159</v>
      </c>
      <c r="F20" s="17" t="s">
        <v>43</v>
      </c>
      <c r="G20" s="14" t="n">
        <f aca="false">ABS(B20-B21)</f>
        <v>10</v>
      </c>
      <c r="H20" s="14" t="n">
        <f aca="false">E20-E21</f>
        <v>1.1671335200747</v>
      </c>
      <c r="J20" s="14" t="n">
        <f aca="false">29.9683666260562 -E20</f>
        <v>14.0953507530403</v>
      </c>
      <c r="K20" s="14" t="n">
        <f aca="false">E20-45.4545454545455</f>
        <v>-29.5815295815296</v>
      </c>
      <c r="N20" s="14" t="n">
        <f aca="false">E20-12.1951219512195</f>
        <v>3.67789392179637</v>
      </c>
      <c r="P20" s="1" t="n">
        <f aca="false">N20/50.3048780487805</f>
        <v>0.0731120731120734</v>
      </c>
      <c r="Q20" s="1" t="n">
        <f aca="false">LOG(1+E20)</f>
        <v>1.22719271506971</v>
      </c>
      <c r="R20" s="14" t="n">
        <f aca="false">Q20-1.12041340838683</f>
        <v>0.106779306682885</v>
      </c>
      <c r="T20" s="1" t="n">
        <f aca="false">R20/0.682360316905145</f>
        <v>0.156485223477215</v>
      </c>
      <c r="U20" s="1" t="n">
        <f aca="false">LOG(1+C20)</f>
        <v>1.80617997398389</v>
      </c>
      <c r="V20" s="1" t="n">
        <f aca="false">U20-1.23044892137827</f>
        <v>0.575731052605617</v>
      </c>
      <c r="X20" s="1" t="n">
        <f aca="false">V20/0.688629170997804</f>
        <v>0.836053825270572</v>
      </c>
      <c r="AA20" s="1" t="n">
        <f aca="false">C20-$Z$2</f>
        <v>22.1923076923077</v>
      </c>
      <c r="AB20" s="1" t="n">
        <f aca="false">AA20/$Y$2</f>
        <v>1.22142583730462</v>
      </c>
      <c r="AE20" s="1" t="n">
        <f aca="false">E20-$AD$2</f>
        <v>-14.0953507530402</v>
      </c>
      <c r="AF20" s="1" t="n">
        <f aca="false">AE20/$AC$2</f>
        <v>-1.04747741173409</v>
      </c>
    </row>
    <row r="21" customFormat="false" ht="13.8" hidden="false" customHeight="false" outlineLevel="0" collapsed="false">
      <c r="A21" s="1" t="n">
        <v>8.4</v>
      </c>
      <c r="B21" s="1" t="n">
        <v>520</v>
      </c>
      <c r="C21" s="1" t="n">
        <v>68</v>
      </c>
      <c r="D21" s="14" t="n">
        <f aca="false">C21-C22</f>
        <v>-6</v>
      </c>
      <c r="E21" s="14" t="n">
        <f aca="false">1000/C21</f>
        <v>14.7058823529412</v>
      </c>
      <c r="F21" s="17" t="s">
        <v>44</v>
      </c>
      <c r="G21" s="14" t="n">
        <f aca="false">ABS(B21-B22)</f>
        <v>20</v>
      </c>
      <c r="H21" s="14" t="n">
        <f aca="false">E21-E22</f>
        <v>1.19236883942766</v>
      </c>
      <c r="J21" s="14" t="n">
        <f aca="false">29.9683666260562 -E21</f>
        <v>15.262484273115</v>
      </c>
      <c r="K21" s="14" t="n">
        <f aca="false">E21-45.4545454545455</f>
        <v>-30.7486631016043</v>
      </c>
      <c r="N21" s="14" t="n">
        <f aca="false">E21-12.1951219512195</f>
        <v>2.51076040172168</v>
      </c>
      <c r="P21" s="1" t="n">
        <f aca="false">N21/50.3048780487805</f>
        <v>0.0499108734402854</v>
      </c>
      <c r="Q21" s="1" t="n">
        <f aca="false">LOG(1+E21)</f>
        <v>1.1960623399863</v>
      </c>
      <c r="R21" s="14" t="n">
        <f aca="false">Q21-1.12041340838683</f>
        <v>0.0756489315994713</v>
      </c>
      <c r="T21" s="1" t="n">
        <f aca="false">R21/0.682360316905145</f>
        <v>0.110863615197581</v>
      </c>
      <c r="U21" s="1" t="n">
        <f aca="false">LOG(1+C21)</f>
        <v>1.83884909073726</v>
      </c>
      <c r="V21" s="1" t="n">
        <f aca="false">U21-1.23044892137827</f>
        <v>0.608400169358985</v>
      </c>
      <c r="X21" s="1" t="n">
        <f aca="false">V21/0.688629170997804</f>
        <v>0.883494622334152</v>
      </c>
      <c r="AA21" s="1" t="n">
        <f aca="false">C21-$Z$2</f>
        <v>27.1923076923077</v>
      </c>
      <c r="AB21" s="1" t="n">
        <f aca="false">AA21/$Y$2</f>
        <v>1.49661710047551</v>
      </c>
      <c r="AE21" s="1" t="n">
        <f aca="false">E21-$AD$2</f>
        <v>-15.2624842731149</v>
      </c>
      <c r="AF21" s="1" t="n">
        <f aca="false">AE21/$AC$2</f>
        <v>-1.13421140084694</v>
      </c>
    </row>
    <row r="22" customFormat="false" ht="13.8" hidden="false" customHeight="false" outlineLevel="0" collapsed="false">
      <c r="A22" s="14" t="n">
        <v>9</v>
      </c>
      <c r="B22" s="14" t="n">
        <v>540</v>
      </c>
      <c r="C22" s="14" t="n">
        <v>74</v>
      </c>
      <c r="D22" s="14" t="n">
        <f aca="false">C22-C23</f>
        <v>37</v>
      </c>
      <c r="E22" s="14" t="n">
        <f aca="false">1000/C22</f>
        <v>13.5135135135135</v>
      </c>
      <c r="F22" s="21" t="s">
        <v>44</v>
      </c>
      <c r="G22" s="19" t="n">
        <f aca="false">ABS(B22-B23)</f>
        <v>60</v>
      </c>
      <c r="H22" s="22" t="n">
        <f aca="false">E22-E23</f>
        <v>-13.5135135135135</v>
      </c>
      <c r="J22" s="14" t="n">
        <f aca="false">29.9683666260562 -E22</f>
        <v>16.4548531125427</v>
      </c>
      <c r="K22" s="14" t="n">
        <f aca="false">E22-45.4545454545455</f>
        <v>-31.941031941032</v>
      </c>
      <c r="N22" s="14" t="n">
        <f aca="false">E22-12.1951219512195</f>
        <v>1.31839156229401</v>
      </c>
      <c r="P22" s="1" t="n">
        <f aca="false">N22/50.3048780487805</f>
        <v>0.0262080262080265</v>
      </c>
      <c r="Q22" s="1" t="n">
        <f aca="false">LOG(1+E22)</f>
        <v>1.16177256163256</v>
      </c>
      <c r="R22" s="14" t="n">
        <f aca="false">Q22-1.12041340838683</f>
        <v>0.0413591532457305</v>
      </c>
      <c r="T22" s="1" t="n">
        <f aca="false">R22/0.682360316905145</f>
        <v>0.0606118970008624</v>
      </c>
      <c r="U22" s="1" t="n">
        <f aca="false">LOG(1+C22)</f>
        <v>1.8750612633917</v>
      </c>
      <c r="V22" s="1" t="n">
        <f aca="false">U22-1.23044892137827</f>
        <v>0.64461234201343</v>
      </c>
      <c r="X22" s="1" t="n">
        <f aca="false">V22/0.688629170997804</f>
        <v>0.936080504808422</v>
      </c>
      <c r="AA22" s="1" t="n">
        <f aca="false">C22-$Z$2</f>
        <v>33.1923076923077</v>
      </c>
      <c r="AB22" s="1" t="n">
        <f aca="false">AA22/$Y$2</f>
        <v>1.82684661628057</v>
      </c>
      <c r="AE22" s="1" t="n">
        <f aca="false">E22-$AD$2</f>
        <v>-16.4548531125426</v>
      </c>
      <c r="AF22" s="1" t="n">
        <f aca="false">AE22/$AC$2</f>
        <v>-1.22282071945412</v>
      </c>
    </row>
    <row r="23" customFormat="false" ht="13.8" hidden="false" customHeight="false" outlineLevel="0" collapsed="false">
      <c r="A23" s="13" t="n">
        <v>10</v>
      </c>
      <c r="B23" s="13" t="n">
        <v>600</v>
      </c>
      <c r="C23" s="13" t="n">
        <v>37</v>
      </c>
      <c r="D23" s="14" t="n">
        <f aca="false">C23-C24</f>
        <v>-3</v>
      </c>
      <c r="E23" s="14" t="n">
        <f aca="false">1000/C23</f>
        <v>27.027027027027</v>
      </c>
      <c r="F23" s="21" t="s">
        <v>37</v>
      </c>
      <c r="G23" s="13" t="n">
        <f aca="false">ABS(B23-B24)</f>
        <v>47</v>
      </c>
      <c r="H23" s="14" t="n">
        <f aca="false">E23-E24</f>
        <v>2.02702702702703</v>
      </c>
      <c r="J23" s="14" t="n">
        <f aca="false">29.9683666260562 -E23</f>
        <v>2.94133959902917</v>
      </c>
      <c r="K23" s="14" t="n">
        <f aca="false">E23-45.4545454545455</f>
        <v>-18.4275184275185</v>
      </c>
      <c r="N23" s="14" t="n">
        <f aca="false">E23-12.1951219512195</f>
        <v>14.8319050758075</v>
      </c>
      <c r="P23" s="1" t="n">
        <f aca="false">N23/50.3048780487805</f>
        <v>0.294840294840295</v>
      </c>
      <c r="Q23" s="1" t="n">
        <f aca="false">LOG(1+E23)</f>
        <v>1.44757703232205</v>
      </c>
      <c r="R23" s="14" t="n">
        <f aca="false">Q23-1.12041340838683</f>
        <v>0.327163623935216</v>
      </c>
      <c r="T23" s="1" t="n">
        <f aca="false">R23/0.682360316905145</f>
        <v>0.479458749036097</v>
      </c>
      <c r="U23" s="1" t="n">
        <f aca="false">LOG(1+C23)</f>
        <v>1.57978359661681</v>
      </c>
      <c r="V23" s="1" t="n">
        <f aca="false">U23-1.23044892137827</f>
        <v>0.34933467523854</v>
      </c>
      <c r="X23" s="1" t="n">
        <f aca="false">V23/0.688629170997804</f>
        <v>0.507289975433895</v>
      </c>
      <c r="AA23" s="1" t="n">
        <f aca="false">C23-$Z$2</f>
        <v>-3.80769230769231</v>
      </c>
      <c r="AB23" s="1" t="n">
        <f aca="false">AA23/$Y$2</f>
        <v>-0.209568731183982</v>
      </c>
      <c r="AE23" s="1" t="n">
        <f aca="false">E23-$AD$2</f>
        <v>-2.94133959902915</v>
      </c>
      <c r="AF23" s="1" t="n">
        <f aca="false">AE23/$AC$2</f>
        <v>-0.218581775239435</v>
      </c>
    </row>
    <row r="24" customFormat="false" ht="13.8" hidden="false" customHeight="false" outlineLevel="0" collapsed="false">
      <c r="A24" s="14" t="n">
        <v>10.47</v>
      </c>
      <c r="B24" s="14" t="n">
        <v>647</v>
      </c>
      <c r="C24" s="14" t="n">
        <v>40</v>
      </c>
      <c r="D24" s="14" t="n">
        <f aca="false">C24-C25</f>
        <v>-6</v>
      </c>
      <c r="E24" s="14" t="n">
        <f aca="false">1000/C24</f>
        <v>25</v>
      </c>
      <c r="F24" s="17" t="s">
        <v>38</v>
      </c>
      <c r="G24" s="14" t="n">
        <f aca="false">ABS(B24-B25)</f>
        <v>13</v>
      </c>
      <c r="H24" s="14" t="n">
        <f aca="false">E24-E25</f>
        <v>3.26086956521739</v>
      </c>
      <c r="J24" s="14" t="n">
        <f aca="false">29.9683666260562 -E24</f>
        <v>4.9683666260562</v>
      </c>
      <c r="K24" s="14" t="n">
        <f aca="false">E24-45.4545454545455</f>
        <v>-20.4545454545455</v>
      </c>
      <c r="N24" s="14" t="n">
        <f aca="false">E24-12.1951219512195</f>
        <v>12.8048780487805</v>
      </c>
      <c r="P24" s="1" t="n">
        <f aca="false">N24/50.3048780487805</f>
        <v>0.254545454545455</v>
      </c>
      <c r="Q24" s="1" t="n">
        <f aca="false">LOG(1+E24)</f>
        <v>1.41497334797082</v>
      </c>
      <c r="R24" s="14" t="n">
        <f aca="false">Q24-1.12041340838683</f>
        <v>0.294559939583988</v>
      </c>
      <c r="T24" s="1" t="n">
        <f aca="false">R24/0.682360316905145</f>
        <v>0.431678003961263</v>
      </c>
      <c r="U24" s="1" t="n">
        <f aca="false">LOG(1+C24)</f>
        <v>1.61278385671974</v>
      </c>
      <c r="V24" s="1" t="n">
        <f aca="false">U24-1.23044892137827</f>
        <v>0.382334935341465</v>
      </c>
      <c r="X24" s="1" t="n">
        <f aca="false">V24/0.688629170997804</f>
        <v>0.555211645750459</v>
      </c>
      <c r="AA24" s="1" t="n">
        <f aca="false">C24-$Z$2</f>
        <v>-0.807692307692307</v>
      </c>
      <c r="AB24" s="1" t="n">
        <f aca="false">AA24/$Y$2</f>
        <v>-0.0444539732814507</v>
      </c>
      <c r="AE24" s="1" t="n">
        <f aca="false">E24-$AD$2</f>
        <v>-4.96836662605615</v>
      </c>
      <c r="AF24" s="1" t="n">
        <f aca="false">AE24/$AC$2</f>
        <v>-0.369217616871635</v>
      </c>
    </row>
    <row r="25" customFormat="false" ht="13.8" hidden="false" customHeight="false" outlineLevel="0" collapsed="false">
      <c r="A25" s="1" t="n">
        <v>11</v>
      </c>
      <c r="B25" s="1" t="n">
        <v>660</v>
      </c>
      <c r="C25" s="1" t="n">
        <v>46</v>
      </c>
      <c r="D25" s="14" t="n">
        <f aca="false">C25-C26</f>
        <v>-11</v>
      </c>
      <c r="E25" s="14" t="n">
        <f aca="false">1000/C25</f>
        <v>21.7391304347826</v>
      </c>
      <c r="F25" s="17" t="s">
        <v>40</v>
      </c>
      <c r="G25" s="14" t="n">
        <f aca="false">ABS(B25-B26)</f>
        <v>60</v>
      </c>
      <c r="H25" s="14" t="n">
        <f aca="false">E25-E26</f>
        <v>4.1952707856598</v>
      </c>
      <c r="J25" s="14" t="n">
        <f aca="false">29.9683666260562 -E25</f>
        <v>8.22923619127359</v>
      </c>
      <c r="K25" s="14" t="n">
        <f aca="false">E25-45.4545454545455</f>
        <v>-23.7154150197629</v>
      </c>
      <c r="N25" s="14" t="n">
        <f aca="false">E25-12.1951219512195</f>
        <v>9.54400848356311</v>
      </c>
      <c r="P25" s="1" t="n">
        <f aca="false">N25/50.3048780487805</f>
        <v>0.189723320158103</v>
      </c>
      <c r="Q25" s="1" t="n">
        <f aca="false">LOG(1+E25)</f>
        <v>1.35677385284968</v>
      </c>
      <c r="R25" s="14" t="n">
        <f aca="false">Q25-1.12041340838683</f>
        <v>0.236360444462851</v>
      </c>
      <c r="T25" s="1" t="n">
        <f aca="false">R25/0.682360316905145</f>
        <v>0.346386562358824</v>
      </c>
      <c r="U25" s="1" t="n">
        <f aca="false">LOG(1+C25)</f>
        <v>1.67209785793572</v>
      </c>
      <c r="V25" s="1" t="n">
        <f aca="false">U25-1.23044892137827</f>
        <v>0.441648936557447</v>
      </c>
      <c r="X25" s="1" t="n">
        <f aca="false">V25/0.688629170997804</f>
        <v>0.64134508841313</v>
      </c>
      <c r="AA25" s="1" t="n">
        <f aca="false">C25-$Z$2</f>
        <v>5.19230769230769</v>
      </c>
      <c r="AB25" s="1" t="n">
        <f aca="false">AA25/$Y$2</f>
        <v>0.285775542523612</v>
      </c>
      <c r="AE25" s="1" t="n">
        <f aca="false">E25-$AD$2</f>
        <v>-8.22923619127355</v>
      </c>
      <c r="AF25" s="1" t="n">
        <f aca="false">AE25/$AC$2</f>
        <v>-0.611544840366918</v>
      </c>
    </row>
    <row r="26" customFormat="false" ht="13.8" hidden="false" customHeight="false" outlineLevel="0" collapsed="false">
      <c r="A26" s="1" t="n">
        <v>12</v>
      </c>
      <c r="B26" s="1" t="n">
        <v>720</v>
      </c>
      <c r="C26" s="1" t="n">
        <v>57</v>
      </c>
      <c r="D26" s="14" t="n">
        <f aca="false">C26-C27</f>
        <v>2</v>
      </c>
      <c r="E26" s="14" t="n">
        <f aca="false">1000/C26</f>
        <v>17.5438596491228</v>
      </c>
      <c r="F26" s="17" t="s">
        <v>42</v>
      </c>
      <c r="G26" s="14" t="n">
        <f aca="false">ABS(B26-B27)</f>
        <v>60</v>
      </c>
      <c r="H26" s="14" t="n">
        <f aca="false">E26-E27</f>
        <v>-0.637958532695375</v>
      </c>
      <c r="J26" s="14" t="n">
        <f aca="false">29.9683666260562 -E26</f>
        <v>12.4245069769334</v>
      </c>
      <c r="K26" s="14" t="n">
        <f aca="false">E26-45.4545454545455</f>
        <v>-27.9106858054227</v>
      </c>
      <c r="N26" s="14" t="n">
        <f aca="false">E26-12.1951219512195</f>
        <v>5.34873769790331</v>
      </c>
      <c r="P26" s="1" t="n">
        <f aca="false">N26/50.3048780487805</f>
        <v>0.106326422115896</v>
      </c>
      <c r="Q26" s="1" t="n">
        <f aca="false">LOG(1+E26)</f>
        <v>1.26820013163493</v>
      </c>
      <c r="R26" s="14" t="n">
        <f aca="false">Q26-1.12041340838683</f>
        <v>0.147786723248105</v>
      </c>
      <c r="T26" s="1" t="n">
        <f aca="false">R26/0.682360316905145</f>
        <v>0.216581649880218</v>
      </c>
      <c r="U26" s="1" t="n">
        <f aca="false">LOG(1+C26)</f>
        <v>1.76342799356294</v>
      </c>
      <c r="V26" s="1" t="n">
        <f aca="false">U26-1.23044892137827</f>
        <v>0.532979072184667</v>
      </c>
      <c r="X26" s="1" t="n">
        <f aca="false">V26/0.688629170997804</f>
        <v>0.773971093052006</v>
      </c>
      <c r="AA26" s="1" t="n">
        <f aca="false">C26-$Z$2</f>
        <v>16.1923076923077</v>
      </c>
      <c r="AB26" s="1" t="n">
        <f aca="false">AA26/$Y$2</f>
        <v>0.89119632149956</v>
      </c>
      <c r="AE26" s="1" t="n">
        <f aca="false">E26-$AD$2</f>
        <v>-12.4245069769333</v>
      </c>
      <c r="AF26" s="1" t="n">
        <f aca="false">AE26/$AC$2</f>
        <v>-0.923310858898861</v>
      </c>
    </row>
    <row r="27" customFormat="false" ht="13.8" hidden="false" customHeight="false" outlineLevel="0" collapsed="false">
      <c r="A27" s="1" t="n">
        <v>13</v>
      </c>
      <c r="B27" s="1" t="n">
        <v>780</v>
      </c>
      <c r="C27" s="1" t="n">
        <v>55</v>
      </c>
      <c r="D27" s="14" t="n">
        <f aca="false">C27-C28</f>
        <v>-7</v>
      </c>
      <c r="E27" s="14" t="n">
        <f aca="false">1000/C27</f>
        <v>18.1818181818182</v>
      </c>
      <c r="F27" s="17" t="s">
        <v>41</v>
      </c>
      <c r="G27" s="14" t="n">
        <f aca="false">ABS(B27-B28)</f>
        <v>60</v>
      </c>
      <c r="H27" s="14" t="n">
        <f aca="false">E27-E28</f>
        <v>2.05278592375367</v>
      </c>
      <c r="J27" s="14" t="n">
        <f aca="false">29.9683666260562 -E27</f>
        <v>11.786548444238</v>
      </c>
      <c r="K27" s="14" t="n">
        <f aca="false">E27-45.4545454545455</f>
        <v>-27.2727272727273</v>
      </c>
      <c r="N27" s="14" t="n">
        <f aca="false">E27-12.1951219512195</f>
        <v>5.98669623059868</v>
      </c>
      <c r="P27" s="1" t="n">
        <f aca="false">N27/50.3048780487805</f>
        <v>0.11900826446281</v>
      </c>
      <c r="Q27" s="1" t="n">
        <f aca="false">LOG(1+E27)</f>
        <v>1.28288977013947</v>
      </c>
      <c r="R27" s="14" t="n">
        <f aca="false">Q27-1.12041340838683</f>
        <v>0.162476361752637</v>
      </c>
      <c r="T27" s="1" t="n">
        <f aca="false">R27/0.682360316905145</f>
        <v>0.23810933567994</v>
      </c>
      <c r="U27" s="1" t="n">
        <f aca="false">LOG(1+C27)</f>
        <v>1.7481880270062</v>
      </c>
      <c r="V27" s="1" t="n">
        <f aca="false">U27-1.23044892137827</f>
        <v>0.51773910562793</v>
      </c>
      <c r="X27" s="1" t="n">
        <f aca="false">V27/0.688629170997804</f>
        <v>0.751840217395585</v>
      </c>
      <c r="AA27" s="1" t="n">
        <f aca="false">C27-$Z$2</f>
        <v>14.1923076923077</v>
      </c>
      <c r="AB27" s="1" t="n">
        <f aca="false">AA27/$Y$2</f>
        <v>0.781119816231205</v>
      </c>
      <c r="AE27" s="1" t="n">
        <f aca="false">E27-$AD$2</f>
        <v>-11.7865484442379</v>
      </c>
      <c r="AF27" s="1" t="n">
        <f aca="false">AE27/$AC$2</f>
        <v>-0.875901811452679</v>
      </c>
    </row>
    <row r="28" customFormat="false" ht="13.8" hidden="false" customHeight="false" outlineLevel="0" collapsed="false">
      <c r="A28" s="1" t="n">
        <v>14</v>
      </c>
      <c r="B28" s="1" t="n">
        <v>840</v>
      </c>
      <c r="C28" s="1" t="n">
        <v>62</v>
      </c>
      <c r="D28" s="14" t="n">
        <f aca="false">C28-C29</f>
        <v>3</v>
      </c>
      <c r="E28" s="14" t="n">
        <f aca="false">1000/C28</f>
        <v>16.1290322580645</v>
      </c>
      <c r="F28" s="17" t="s">
        <v>43</v>
      </c>
      <c r="G28" s="19" t="n">
        <f aca="false">ABS(B28-B29)</f>
        <v>60</v>
      </c>
      <c r="H28" s="14" t="n">
        <f aca="false">E28-E29</f>
        <v>-0.820120284308366</v>
      </c>
      <c r="J28" s="14" t="n">
        <f aca="false">29.9683666260562 -E28</f>
        <v>13.8393343679917</v>
      </c>
      <c r="K28" s="14" t="n">
        <f aca="false">E28-45.4545454545455</f>
        <v>-29.325513196481</v>
      </c>
      <c r="N28" s="14" t="n">
        <f aca="false">E28-12.1951219512195</f>
        <v>3.93391030684502</v>
      </c>
      <c r="P28" s="1" t="n">
        <f aca="false">N28/50.3048780487805</f>
        <v>0.0782013685239494</v>
      </c>
      <c r="Q28" s="1" t="n">
        <f aca="false">LOG(1+E28)</f>
        <v>1.2337328272472</v>
      </c>
      <c r="R28" s="14" t="n">
        <f aca="false">Q28-1.12041340838683</f>
        <v>0.113319418860366</v>
      </c>
      <c r="T28" s="1" t="n">
        <f aca="false">R28/0.682360316905145</f>
        <v>0.166069767032069</v>
      </c>
      <c r="U28" s="1" t="n">
        <f aca="false">LOG(1+C28)</f>
        <v>1.79934054945358</v>
      </c>
      <c r="V28" s="1" t="n">
        <f aca="false">U28-1.23044892137827</f>
        <v>0.568891628075311</v>
      </c>
      <c r="X28" s="1" t="n">
        <f aca="false">V28/0.688629170997804</f>
        <v>0.826121883932108</v>
      </c>
      <c r="AA28" s="1" t="n">
        <f aca="false">C28-$Z$2</f>
        <v>21.1923076923077</v>
      </c>
      <c r="AB28" s="1" t="n">
        <f aca="false">AA28/$Y$2</f>
        <v>1.16638758467044</v>
      </c>
      <c r="AE28" s="1" t="n">
        <f aca="false">E28-$AD$2</f>
        <v>-13.8393343679916</v>
      </c>
      <c r="AF28" s="1" t="n">
        <f aca="false">AE28/$AC$2</f>
        <v>-1.0284518915416</v>
      </c>
    </row>
    <row r="29" customFormat="false" ht="13.8" hidden="false" customHeight="false" outlineLevel="0" collapsed="false">
      <c r="A29" s="13" t="n">
        <v>15</v>
      </c>
      <c r="B29" s="13" t="n">
        <v>900</v>
      </c>
      <c r="C29" s="13" t="n">
        <v>59</v>
      </c>
      <c r="D29" s="14" t="n">
        <f aca="false">C29-C30</f>
        <v>7</v>
      </c>
      <c r="E29" s="14" t="n">
        <f aca="false">1000/C29</f>
        <v>16.9491525423729</v>
      </c>
      <c r="F29" s="20" t="s">
        <v>42</v>
      </c>
      <c r="G29" s="13" t="n">
        <f aca="false">ABS(B29-B30)</f>
        <v>60</v>
      </c>
      <c r="H29" s="14" t="n">
        <f aca="false">E29-E30</f>
        <v>-2.28161668839635</v>
      </c>
      <c r="I29" s="14"/>
      <c r="J29" s="14" t="n">
        <f aca="false">29.9683666260562 -E29</f>
        <v>13.0192140836833</v>
      </c>
      <c r="K29" s="14" t="n">
        <f aca="false">E29-45.4545454545455</f>
        <v>-28.5053929121726</v>
      </c>
      <c r="N29" s="14" t="n">
        <f aca="false">E29-12.1951219512195</f>
        <v>4.75403059115338</v>
      </c>
      <c r="P29" s="1" t="n">
        <f aca="false">N29/50.3048780487805</f>
        <v>0.0945043656908066</v>
      </c>
      <c r="Q29" s="1" t="n">
        <f aca="false">LOG(1+E29)</f>
        <v>1.25404394846534</v>
      </c>
      <c r="R29" s="14" t="n">
        <f aca="false">Q29-1.12041340838683</f>
        <v>0.133630540078511</v>
      </c>
      <c r="T29" s="1" t="n">
        <f aca="false">R29/0.682360316905145</f>
        <v>0.195835743620898</v>
      </c>
      <c r="U29" s="1" t="n">
        <f aca="false">LOG(1+C29)</f>
        <v>1.77815125038364</v>
      </c>
      <c r="V29" s="1" t="n">
        <f aca="false">U29-1.23044892137827</f>
        <v>0.547702329005373</v>
      </c>
      <c r="X29" s="1" t="n">
        <f aca="false">V29/0.688629170997804</f>
        <v>0.795351623300779</v>
      </c>
      <c r="AA29" s="1" t="n">
        <f aca="false">C29-$Z$2</f>
        <v>18.1923076923077</v>
      </c>
      <c r="AB29" s="1" t="n">
        <f aca="false">AA29/$Y$2</f>
        <v>1.00127282676791</v>
      </c>
      <c r="AE29" s="1" t="n">
        <f aca="false">E29-$AD$2</f>
        <v>-13.0192140836832</v>
      </c>
      <c r="AF29" s="1" t="n">
        <f aca="false">AE29/$AC$2</f>
        <v>-0.967505733636823</v>
      </c>
    </row>
    <row r="30" customFormat="false" ht="13.8" hidden="false" customHeight="false" outlineLevel="0" collapsed="false">
      <c r="A30" s="1" t="n">
        <v>16</v>
      </c>
      <c r="B30" s="1" t="n">
        <v>960</v>
      </c>
      <c r="C30" s="1" t="n">
        <v>52</v>
      </c>
      <c r="D30" s="14" t="n">
        <f aca="false">C30-C31</f>
        <v>-12</v>
      </c>
      <c r="E30" s="14" t="n">
        <f aca="false">1000/C30</f>
        <v>19.2307692307692</v>
      </c>
      <c r="F30" s="17" t="s">
        <v>41</v>
      </c>
      <c r="G30" s="14" t="n">
        <f aca="false">ABS(B30-B31)</f>
        <v>50</v>
      </c>
      <c r="H30" s="14" t="n">
        <f aca="false">E30-E31</f>
        <v>3.60576923076923</v>
      </c>
      <c r="J30" s="14" t="n">
        <f aca="false">29.9683666260562 -E30</f>
        <v>10.737597395287</v>
      </c>
      <c r="K30" s="14" t="n">
        <f aca="false">E30-45.4545454545455</f>
        <v>-26.2237762237763</v>
      </c>
      <c r="N30" s="14" t="n">
        <f aca="false">E30-12.1951219512195</f>
        <v>7.03564727954973</v>
      </c>
      <c r="P30" s="1" t="n">
        <f aca="false">N30/50.3048780487805</f>
        <v>0.13986013986014</v>
      </c>
      <c r="Q30" s="1" t="n">
        <f aca="false">LOG(1+E30)</f>
        <v>1.30601239618292</v>
      </c>
      <c r="R30" s="14" t="n">
        <f aca="false">Q30-1.12041340838683</f>
        <v>0.185598987796091</v>
      </c>
      <c r="T30" s="1" t="n">
        <f aca="false">R30/0.682360316905145</f>
        <v>0.271995576527483</v>
      </c>
      <c r="U30" s="1" t="n">
        <f aca="false">LOG(1+C30)</f>
        <v>1.72427586960079</v>
      </c>
      <c r="V30" s="1" t="n">
        <f aca="false">U30-1.23044892137827</f>
        <v>0.493826948222519</v>
      </c>
      <c r="X30" s="1" t="n">
        <f aca="false">V30/0.688629170997804</f>
        <v>0.717115929763733</v>
      </c>
      <c r="AA30" s="1" t="n">
        <f aca="false">C30-$Z$2</f>
        <v>11.1923076923077</v>
      </c>
      <c r="AB30" s="1" t="n">
        <f aca="false">AA30/$Y$2</f>
        <v>0.616005058328674</v>
      </c>
      <c r="AE30" s="1" t="n">
        <f aca="false">E30-$AD$2</f>
        <v>-10.7375973952869</v>
      </c>
      <c r="AF30" s="1" t="n">
        <f aca="false">AE30/$AC$2</f>
        <v>-0.797950396901753</v>
      </c>
    </row>
    <row r="31" customFormat="false" ht="13.8" hidden="false" customHeight="false" outlineLevel="0" collapsed="false">
      <c r="A31" s="1" t="n">
        <v>16.5</v>
      </c>
      <c r="B31" s="1" t="n">
        <v>1010</v>
      </c>
      <c r="C31" s="1" t="n">
        <v>64</v>
      </c>
      <c r="D31" s="14" t="n">
        <f aca="false">C31-C32</f>
        <v>-3</v>
      </c>
      <c r="E31" s="14" t="n">
        <f aca="false">1000/C31</f>
        <v>15.625</v>
      </c>
      <c r="F31" s="17" t="s">
        <v>44</v>
      </c>
      <c r="G31" s="14" t="n">
        <f aca="false">ABS(B31-B32)</f>
        <v>10</v>
      </c>
      <c r="H31" s="14" t="n">
        <f aca="false">E31-E32</f>
        <v>0.699626865671641</v>
      </c>
      <c r="J31" s="14" t="n">
        <f aca="false">29.9683666260562 -E31</f>
        <v>14.3433666260562</v>
      </c>
      <c r="K31" s="14" t="n">
        <f aca="false">E31-45.4545454545455</f>
        <v>-29.8295454545455</v>
      </c>
      <c r="N31" s="14" t="n">
        <f aca="false">E31-12.1951219512195</f>
        <v>3.4298780487805</v>
      </c>
      <c r="P31" s="1" t="n">
        <f aca="false">N31/50.3048780487805</f>
        <v>0.0681818181818184</v>
      </c>
      <c r="Q31" s="1" t="n">
        <f aca="false">LOG(1+E31)</f>
        <v>1.22076165397514</v>
      </c>
      <c r="R31" s="14" t="n">
        <f aca="false">Q31-1.12041340838683</f>
        <v>0.100348245588312</v>
      </c>
      <c r="T31" s="1" t="n">
        <f aca="false">R31/0.682360316905145</f>
        <v>0.147060494437079</v>
      </c>
      <c r="U31" s="1" t="n">
        <f aca="false">LOG(1+C31)</f>
        <v>1.81291335664286</v>
      </c>
      <c r="V31" s="1" t="n">
        <f aca="false">U31-1.23044892137827</f>
        <v>0.582464435264585</v>
      </c>
      <c r="X31" s="1" t="n">
        <f aca="false">V31/0.688629170997804</f>
        <v>0.845831776804649</v>
      </c>
      <c r="AA31" s="1" t="n">
        <f aca="false">C31-$Z$2</f>
        <v>23.1923076923077</v>
      </c>
      <c r="AB31" s="1" t="n">
        <f aca="false">AA31/$Y$2</f>
        <v>1.2764640899388</v>
      </c>
      <c r="AE31" s="1" t="n">
        <f aca="false">E31-$AD$2</f>
        <v>-14.3433666260561</v>
      </c>
      <c r="AF31" s="1" t="n">
        <f aca="false">AE31/$AC$2</f>
        <v>-1.06590838442057</v>
      </c>
    </row>
    <row r="32" customFormat="false" ht="13.8" hidden="false" customHeight="false" outlineLevel="0" collapsed="false">
      <c r="A32" s="1" t="n">
        <v>17</v>
      </c>
      <c r="B32" s="1" t="n">
        <v>1020</v>
      </c>
      <c r="C32" s="1" t="n">
        <v>67</v>
      </c>
      <c r="D32" s="14" t="n">
        <f aca="false">C32-C33</f>
        <v>-14</v>
      </c>
      <c r="E32" s="14" t="n">
        <f aca="false">1000/C32</f>
        <v>14.9253731343284</v>
      </c>
      <c r="F32" s="17" t="s">
        <v>44</v>
      </c>
      <c r="G32" s="14" t="n">
        <f aca="false">ABS(B32-B33)</f>
        <v>60</v>
      </c>
      <c r="H32" s="14" t="n">
        <f aca="false">E32-E33</f>
        <v>2.57969412198268</v>
      </c>
      <c r="J32" s="14" t="n">
        <f aca="false">29.9683666260562 -E32</f>
        <v>15.0429934917278</v>
      </c>
      <c r="K32" s="14" t="n">
        <f aca="false">E32-45.4545454545455</f>
        <v>-30.5291723202171</v>
      </c>
      <c r="N32" s="14" t="n">
        <f aca="false">E32-12.1951219512195</f>
        <v>2.73025118310886</v>
      </c>
      <c r="P32" s="1" t="n">
        <f aca="false">N32/50.3048780487805</f>
        <v>0.0542740841248306</v>
      </c>
      <c r="Q32" s="1" t="n">
        <f aca="false">LOG(1+E32)</f>
        <v>1.20208961672364</v>
      </c>
      <c r="R32" s="14" t="n">
        <f aca="false">Q32-1.12041340838683</f>
        <v>0.0816762083368134</v>
      </c>
      <c r="T32" s="1" t="n">
        <f aca="false">R32/0.682360316905145</f>
        <v>0.119696597696737</v>
      </c>
      <c r="U32" s="1" t="n">
        <f aca="false">LOG(1+C32)</f>
        <v>1.83250891270624</v>
      </c>
      <c r="V32" s="1" t="n">
        <f aca="false">U32-1.23044892137827</f>
        <v>0.602059991327966</v>
      </c>
      <c r="X32" s="1" t="n">
        <f aca="false">V32/0.688629170997804</f>
        <v>0.874287666982795</v>
      </c>
      <c r="AA32" s="1" t="n">
        <f aca="false">C32-$Z$2</f>
        <v>26.1923076923077</v>
      </c>
      <c r="AB32" s="1" t="n">
        <f aca="false">AA32/$Y$2</f>
        <v>1.44157884784133</v>
      </c>
      <c r="AE32" s="1" t="n">
        <f aca="false">E32-$AD$2</f>
        <v>-15.0429934917277</v>
      </c>
      <c r="AF32" s="1" t="n">
        <f aca="false">AE32/$AC$2</f>
        <v>-1.11790023274512</v>
      </c>
    </row>
    <row r="33" customFormat="false" ht="13.8" hidden="false" customHeight="false" outlineLevel="0" collapsed="false">
      <c r="A33" s="1" t="n">
        <v>18</v>
      </c>
      <c r="B33" s="1" t="n">
        <v>1080</v>
      </c>
      <c r="C33" s="1" t="n">
        <v>81</v>
      </c>
      <c r="D33" s="14" t="n">
        <f aca="false">C33-C34</f>
        <v>-1</v>
      </c>
      <c r="E33" s="14" t="n">
        <f aca="false">1000/C33</f>
        <v>12.3456790123457</v>
      </c>
      <c r="F33" s="17" t="s">
        <v>44</v>
      </c>
      <c r="G33" s="14" t="n">
        <f aca="false">ABS(B33-B34)</f>
        <v>60</v>
      </c>
      <c r="H33" s="14" t="n">
        <f aca="false">E33-E34</f>
        <v>0.150557061126166</v>
      </c>
      <c r="J33" s="14" t="n">
        <f aca="false">29.9683666260562 -E33</f>
        <v>17.6226876137105</v>
      </c>
      <c r="K33" s="14" t="n">
        <f aca="false">E33-45.4545454545455</f>
        <v>-33.1088664421998</v>
      </c>
      <c r="N33" s="14" t="n">
        <f aca="false">E33-12.1951219512195</f>
        <v>0.150557061126179</v>
      </c>
      <c r="P33" s="1" t="n">
        <f aca="false">N33/50.3048780487805</f>
        <v>0.00299289188178101</v>
      </c>
      <c r="Q33" s="1" t="n">
        <f aca="false">LOG(1+E33)</f>
        <v>1.12534067507466</v>
      </c>
      <c r="R33" s="14" t="n">
        <f aca="false">Q33-1.12041340838683</f>
        <v>0.00492726668783039</v>
      </c>
      <c r="T33" s="1" t="n">
        <f aca="false">R33/0.682360316905145</f>
        <v>0.00722091623114615</v>
      </c>
      <c r="U33" s="1" t="n">
        <f aca="false">LOG(1+C33)</f>
        <v>1.91381385238372</v>
      </c>
      <c r="V33" s="1" t="n">
        <f aca="false">U33-1.23044892137827</f>
        <v>0.683364931005447</v>
      </c>
      <c r="X33" s="1" t="n">
        <f aca="false">V33/0.688629170997804</f>
        <v>0.992355479241854</v>
      </c>
      <c r="AA33" s="1" t="n">
        <f aca="false">C33-$Z$2</f>
        <v>40.1923076923077</v>
      </c>
      <c r="AB33" s="23" t="n">
        <f aca="false">AA33/$Y$2</f>
        <v>2.21211438471981</v>
      </c>
      <c r="AE33" s="1" t="n">
        <f aca="false">E33-$AD$2</f>
        <v>-17.6226876137104</v>
      </c>
      <c r="AF33" s="24" t="n">
        <f aca="false">AE33/$AC$2</f>
        <v>-1.30960680105292</v>
      </c>
    </row>
    <row r="34" customFormat="false" ht="13.8" hidden="false" customHeight="false" outlineLevel="0" collapsed="false">
      <c r="A34" s="14" t="n">
        <v>19</v>
      </c>
      <c r="B34" s="14" t="n">
        <v>1140</v>
      </c>
      <c r="C34" s="14" t="n">
        <v>82</v>
      </c>
      <c r="D34" s="14" t="n">
        <f aca="false">C34-C35</f>
        <v>22</v>
      </c>
      <c r="E34" s="22" t="n">
        <f aca="false">1000/C34</f>
        <v>12.1951219512195</v>
      </c>
      <c r="F34" s="17" t="s">
        <v>44</v>
      </c>
      <c r="G34" s="19" t="n">
        <f aca="false">ABS(B34-B35)</f>
        <v>40</v>
      </c>
      <c r="H34" s="14" t="n">
        <f aca="false">E34-E35</f>
        <v>-4.47154471544716</v>
      </c>
      <c r="J34" s="25" t="n">
        <f aca="false">29.9683666260562 -E34</f>
        <v>17.7732446748367</v>
      </c>
      <c r="K34" s="22" t="n">
        <f aca="false">E34-45.4545454545455</f>
        <v>-33.259423503326</v>
      </c>
      <c r="N34" s="22" t="n">
        <f aca="false">E34-12.1951219512195</f>
        <v>0</v>
      </c>
      <c r="P34" s="22" t="n">
        <f aca="false">N34/50.3048780487805</f>
        <v>0</v>
      </c>
      <c r="Q34" s="22" t="n">
        <f aca="false">LOG(1+E34)</f>
        <v>1.12041340838683</v>
      </c>
      <c r="R34" s="22" t="n">
        <f aca="false">Q34-1.12041340838683</f>
        <v>0</v>
      </c>
      <c r="T34" s="22" t="n">
        <f aca="false">R34/0.682360316905145</f>
        <v>0</v>
      </c>
      <c r="U34" s="26" t="n">
        <f aca="false">LOG(1+C34)</f>
        <v>1.91907809237607</v>
      </c>
      <c r="V34" s="26" t="n">
        <f aca="false">U34-1.23044892137827</f>
        <v>0.688629170997804</v>
      </c>
      <c r="X34" s="26" t="n">
        <f aca="false">V34/0.688629170997804</f>
        <v>1</v>
      </c>
      <c r="AA34" s="1" t="n">
        <f aca="false">C34-$Z$2</f>
        <v>41.1923076923077</v>
      </c>
      <c r="AB34" s="1" t="n">
        <f aca="false">AA34/$Y$2</f>
        <v>2.26715263735399</v>
      </c>
      <c r="AE34" s="1" t="n">
        <f aca="false">E34-$AD$2</f>
        <v>-17.7732446748366</v>
      </c>
      <c r="AF34" s="1" t="n">
        <f aca="false">AE34/$AC$2</f>
        <v>-1.32079525059701</v>
      </c>
    </row>
    <row r="35" customFormat="false" ht="13.8" hidden="false" customHeight="false" outlineLevel="0" collapsed="false">
      <c r="A35" s="14" t="n">
        <v>19.4</v>
      </c>
      <c r="B35" s="14" t="n">
        <v>1180</v>
      </c>
      <c r="C35" s="14" t="n">
        <v>60</v>
      </c>
      <c r="D35" s="14" t="n">
        <f aca="false">C35-C36</f>
        <v>2</v>
      </c>
      <c r="E35" s="14" t="n">
        <f aca="false">1000/C35</f>
        <v>16.6666666666667</v>
      </c>
      <c r="F35" s="17" t="s">
        <v>42</v>
      </c>
      <c r="G35" s="14" t="n">
        <f aca="false">ABS(B35-B36)</f>
        <v>20</v>
      </c>
      <c r="H35" s="14" t="n">
        <f aca="false">E35-E36</f>
        <v>-0.574712643678161</v>
      </c>
      <c r="J35" s="14" t="n">
        <f aca="false">29.9683666260562 -E35</f>
        <v>13.3016999593895</v>
      </c>
      <c r="K35" s="14" t="n">
        <f aca="false">E35-45.4545454545455</f>
        <v>-28.7878787878788</v>
      </c>
      <c r="N35" s="14" t="n">
        <f aca="false">E35-12.1951219512195</f>
        <v>4.47154471544717</v>
      </c>
      <c r="P35" s="1" t="n">
        <f aca="false">N35/50.3048780487805</f>
        <v>0.0888888888888891</v>
      </c>
      <c r="Q35" s="1" t="n">
        <f aca="false">LOG(1+E35)</f>
        <v>1.24715461488113</v>
      </c>
      <c r="R35" s="14" t="n">
        <f aca="false">Q35-1.12041340838683</f>
        <v>0.126741206494297</v>
      </c>
      <c r="T35" s="1" t="n">
        <f aca="false">R35/0.682360316905145</f>
        <v>0.185739415605428</v>
      </c>
      <c r="U35" s="1" t="n">
        <f aca="false">LOG(1+C35)</f>
        <v>1.78532983501077</v>
      </c>
      <c r="V35" s="1" t="n">
        <f aca="false">U35-1.23044892137827</f>
        <v>0.554880913632497</v>
      </c>
      <c r="X35" s="1" t="n">
        <f aca="false">V35/0.688629170997804</f>
        <v>0.805776079494992</v>
      </c>
      <c r="AA35" s="1" t="n">
        <f aca="false">C35-$Z$2</f>
        <v>19.1923076923077</v>
      </c>
      <c r="AB35" s="1" t="n">
        <f aca="false">AA35/$Y$2</f>
        <v>1.05631107940209</v>
      </c>
      <c r="AE35" s="1" t="n">
        <f aca="false">E35-$AD$2</f>
        <v>-13.3016999593894</v>
      </c>
      <c r="AF35" s="1" t="n">
        <f aca="false">AE35/$AC$2</f>
        <v>-0.988498299137355</v>
      </c>
    </row>
    <row r="36" customFormat="false" ht="13.8" hidden="false" customHeight="false" outlineLevel="0" collapsed="false">
      <c r="A36" s="13" t="n">
        <v>20</v>
      </c>
      <c r="B36" s="13" t="n">
        <v>1200</v>
      </c>
      <c r="C36" s="13" t="n">
        <v>58</v>
      </c>
      <c r="D36" s="14" t="n">
        <f aca="false">C36-C37</f>
        <v>25</v>
      </c>
      <c r="E36" s="14" t="n">
        <f aca="false">1000/C36</f>
        <v>17.2413793103448</v>
      </c>
      <c r="F36" s="20" t="s">
        <v>42</v>
      </c>
      <c r="G36" s="19" t="n">
        <f aca="false">ABS(B36-B37)</f>
        <v>11</v>
      </c>
      <c r="H36" s="14" t="n">
        <f aca="false">E36-E37</f>
        <v>-13.0616509926855</v>
      </c>
      <c r="J36" s="14" t="n">
        <f aca="false">29.9683666260562 -E36</f>
        <v>12.7269873157114</v>
      </c>
      <c r="K36" s="14" t="n">
        <f aca="false">E36-45.4545454545455</f>
        <v>-28.2131661442007</v>
      </c>
      <c r="N36" s="14" t="n">
        <f aca="false">E36-12.1951219512195</f>
        <v>5.04625735912533</v>
      </c>
      <c r="P36" s="1" t="n">
        <f aca="false">N36/50.3048780487805</f>
        <v>0.100313479623825</v>
      </c>
      <c r="Q36" s="1" t="n">
        <f aca="false">LOG(1+E36)</f>
        <v>1.26105767413623</v>
      </c>
      <c r="R36" s="14" t="n">
        <f aca="false">Q36-1.12041340838683</f>
        <v>0.1406442657494</v>
      </c>
      <c r="T36" s="1" t="n">
        <f aca="false">R36/0.682360316905145</f>
        <v>0.206114368413588</v>
      </c>
      <c r="U36" s="1" t="n">
        <f aca="false">LOG(1+C36)</f>
        <v>1.77085201164214</v>
      </c>
      <c r="V36" s="1" t="n">
        <f aca="false">U36-1.23044892137827</f>
        <v>0.540403090263874</v>
      </c>
      <c r="X36" s="1" t="n">
        <f aca="false">V36/0.688629170997804</f>
        <v>0.784751957981747</v>
      </c>
      <c r="AA36" s="1" t="n">
        <f aca="false">C36-$Z$2</f>
        <v>17.1923076923077</v>
      </c>
      <c r="AB36" s="1" t="n">
        <f aca="false">AA36/$Y$2</f>
        <v>0.946234574133737</v>
      </c>
      <c r="AE36" s="1" t="n">
        <f aca="false">E36-$AD$2</f>
        <v>-12.7269873157113</v>
      </c>
      <c r="AF36" s="1" t="n">
        <f aca="false">AE36/$AC$2</f>
        <v>-0.945789286567309</v>
      </c>
    </row>
    <row r="37" customFormat="false" ht="13.8" hidden="false" customHeight="false" outlineLevel="0" collapsed="false">
      <c r="A37" s="14" t="n">
        <v>20.11</v>
      </c>
      <c r="B37" s="14" t="n">
        <v>1211</v>
      </c>
      <c r="C37" s="14" t="n">
        <v>33</v>
      </c>
      <c r="D37" s="14" t="n">
        <f aca="false">C37-C38</f>
        <v>4</v>
      </c>
      <c r="E37" s="14" t="n">
        <f aca="false">1000/C37</f>
        <v>30.3030303030303</v>
      </c>
      <c r="F37" s="17" t="s">
        <v>36</v>
      </c>
      <c r="G37" s="14" t="n">
        <f aca="false">ABS(B37-B38)</f>
        <v>9</v>
      </c>
      <c r="H37" s="14" t="n">
        <f aca="false">E37-E38</f>
        <v>-4.17972831765935</v>
      </c>
      <c r="J37" s="14" t="n">
        <f aca="false">29.9683666260562 -E37</f>
        <v>-0.334663676974106</v>
      </c>
      <c r="K37" s="14" t="n">
        <f aca="false">E37-45.4545454545455</f>
        <v>-15.1515151515152</v>
      </c>
      <c r="N37" s="14" t="n">
        <f aca="false">E37-12.1951219512195</f>
        <v>18.1079083518108</v>
      </c>
      <c r="P37" s="1" t="n">
        <f aca="false">N37/50.3048780487805</f>
        <v>0.359963269054178</v>
      </c>
      <c r="Q37" s="1" t="n">
        <f aca="false">LOG(1+E37)</f>
        <v>1.49558638164173</v>
      </c>
      <c r="R37" s="14" t="n">
        <f aca="false">Q37-1.12041340838683</f>
        <v>0.375172973254903</v>
      </c>
      <c r="T37" s="1" t="n">
        <f aca="false">R37/0.682360316905145</f>
        <v>0.54981651769626</v>
      </c>
      <c r="U37" s="1" t="n">
        <f aca="false">LOG(1+C37)</f>
        <v>1.53147891704226</v>
      </c>
      <c r="V37" s="1" t="n">
        <f aca="false">U37-1.23044892137827</f>
        <v>0.301029995663985</v>
      </c>
      <c r="X37" s="1" t="n">
        <f aca="false">V37/0.688629170997804</f>
        <v>0.4371438334914</v>
      </c>
      <c r="AA37" s="1" t="n">
        <f aca="false">C37-$Z$2</f>
        <v>-7.80769230769231</v>
      </c>
      <c r="AB37" s="1" t="n">
        <f aca="false">AA37/$Y$2</f>
        <v>-0.42972174172069</v>
      </c>
      <c r="AE37" s="1" t="n">
        <f aca="false">E37-$AD$2</f>
        <v>0.334663676974156</v>
      </c>
      <c r="AF37" s="1" t="n">
        <f aca="false">AE37/$AC$2</f>
        <v>0.0248700900247332</v>
      </c>
    </row>
    <row r="38" customFormat="false" ht="13.8" hidden="false" customHeight="false" outlineLevel="0" collapsed="false">
      <c r="A38" s="1" t="n">
        <v>21.2</v>
      </c>
      <c r="B38" s="1" t="n">
        <v>1220</v>
      </c>
      <c r="C38" s="1" t="n">
        <v>29</v>
      </c>
      <c r="D38" s="14" t="n">
        <f aca="false">C38-C39</f>
        <v>1</v>
      </c>
      <c r="E38" s="14" t="n">
        <f aca="false">1000/C38</f>
        <v>34.4827586206897</v>
      </c>
      <c r="F38" s="17" t="s">
        <v>35</v>
      </c>
      <c r="G38" s="14" t="n">
        <f aca="false">ABS(B38-B39)</f>
        <v>100</v>
      </c>
      <c r="H38" s="14" t="n">
        <f aca="false">E38-E39</f>
        <v>-1.23152709359606</v>
      </c>
      <c r="J38" s="14" t="n">
        <f aca="false">29.9683666260562 -E38</f>
        <v>-4.51439199463346</v>
      </c>
      <c r="K38" s="14" t="n">
        <f aca="false">E38-45.4545454545455</f>
        <v>-10.9717868338558</v>
      </c>
      <c r="N38" s="14" t="n">
        <f aca="false">E38-12.1951219512195</f>
        <v>22.2876366694702</v>
      </c>
      <c r="P38" s="1" t="n">
        <f aca="false">N38/50.3048780487805</f>
        <v>0.443051201671892</v>
      </c>
      <c r="Q38" s="1" t="n">
        <f aca="false">LOG(1+E38)</f>
        <v>1.55001737686348</v>
      </c>
      <c r="R38" s="14" t="n">
        <f aca="false">Q38-1.12041340838683</f>
        <v>0.429603968476647</v>
      </c>
      <c r="T38" s="1" t="n">
        <f aca="false">R38/0.682360316905145</f>
        <v>0.629585217418741</v>
      </c>
      <c r="U38" s="1" t="n">
        <f aca="false">LOG(1+C38)</f>
        <v>1.47712125471966</v>
      </c>
      <c r="V38" s="1" t="n">
        <f aca="false">U38-1.23044892137827</f>
        <v>0.246672333341392</v>
      </c>
      <c r="X38" s="1" t="n">
        <f aca="false">V38/0.688629170997804</f>
        <v>0.358207789809385</v>
      </c>
      <c r="AA38" s="1" t="n">
        <f aca="false">C38-$Z$2</f>
        <v>-11.8076923076923</v>
      </c>
      <c r="AB38" s="1" t="n">
        <f aca="false">AA38/$Y$2</f>
        <v>-0.649874752257398</v>
      </c>
      <c r="AE38" s="1" t="n">
        <f aca="false">E38-$AD$2</f>
        <v>4.51439199463356</v>
      </c>
      <c r="AF38" s="1" t="n">
        <f aca="false">AE38/$AC$2</f>
        <v>0.33548109053419</v>
      </c>
    </row>
    <row r="39" customFormat="false" ht="13.8" hidden="false" customHeight="false" outlineLevel="0" collapsed="false">
      <c r="A39" s="1" t="n">
        <v>22</v>
      </c>
      <c r="B39" s="1" t="n">
        <v>1320</v>
      </c>
      <c r="C39" s="1" t="n">
        <v>28</v>
      </c>
      <c r="D39" s="14" t="n">
        <f aca="false">C39-C40</f>
        <v>4</v>
      </c>
      <c r="E39" s="14" t="n">
        <f aca="false">1000/C39</f>
        <v>35.7142857142857</v>
      </c>
      <c r="F39" s="17" t="s">
        <v>35</v>
      </c>
      <c r="G39" s="14" t="n">
        <f aca="false">ABS(B39-B40)</f>
        <v>60</v>
      </c>
      <c r="H39" s="14" t="n">
        <f aca="false">E39-E40</f>
        <v>-5.95238095238095</v>
      </c>
      <c r="J39" s="14" t="n">
        <f aca="false">29.9683666260562 -E39</f>
        <v>-5.74591908822952</v>
      </c>
      <c r="K39" s="14" t="n">
        <f aca="false">E39-45.4545454545455</f>
        <v>-9.74025974025979</v>
      </c>
      <c r="N39" s="14" t="n">
        <f aca="false">E39-12.1951219512195</f>
        <v>23.5191637630662</v>
      </c>
      <c r="P39" s="1" t="n">
        <f aca="false">N39/50.3048780487805</f>
        <v>0.467532467532468</v>
      </c>
      <c r="Q39" s="1" t="n">
        <f aca="false">LOG(1+E39)</f>
        <v>1.56483508331704</v>
      </c>
      <c r="R39" s="14" t="n">
        <f aca="false">Q39-1.12041340838683</f>
        <v>0.444421674930208</v>
      </c>
      <c r="T39" s="1" t="n">
        <f aca="false">R39/0.682360316905145</f>
        <v>0.65130058697711</v>
      </c>
      <c r="U39" s="1" t="n">
        <f aca="false">LOG(1+C39)</f>
        <v>1.46239799789896</v>
      </c>
      <c r="V39" s="1" t="n">
        <f aca="false">U39-1.23044892137827</f>
        <v>0.231949076520686</v>
      </c>
      <c r="X39" s="1" t="n">
        <f aca="false">V39/0.688629170997804</f>
        <v>0.336827259560611</v>
      </c>
      <c r="AA39" s="1" t="n">
        <f aca="false">C39-$Z$2</f>
        <v>-12.8076923076923</v>
      </c>
      <c r="AB39" s="1" t="n">
        <f aca="false">AA39/$Y$2</f>
        <v>-0.704913004891576</v>
      </c>
      <c r="AE39" s="1" t="n">
        <f aca="false">E39-$AD$2</f>
        <v>5.74591908822956</v>
      </c>
      <c r="AF39" s="1" t="n">
        <f aca="false">AE39/$AC$2</f>
        <v>0.427000403184292</v>
      </c>
    </row>
    <row r="40" customFormat="false" ht="13.8" hidden="false" customHeight="false" outlineLevel="0" collapsed="false">
      <c r="A40" s="1" t="n">
        <v>23</v>
      </c>
      <c r="B40" s="1" t="n">
        <v>1380</v>
      </c>
      <c r="C40" s="1" t="n">
        <v>24</v>
      </c>
      <c r="D40" s="14" t="n">
        <f aca="false">C40-C41</f>
        <v>1</v>
      </c>
      <c r="E40" s="14" t="n">
        <f aca="false">1000/C40</f>
        <v>41.6666666666667</v>
      </c>
      <c r="F40" s="17" t="s">
        <v>33</v>
      </c>
      <c r="G40" s="14" t="n">
        <f aca="false">ABS(B40-B41)</f>
        <v>30</v>
      </c>
      <c r="H40" s="14" t="n">
        <f aca="false">E40-E41</f>
        <v>-1.81159420289855</v>
      </c>
      <c r="J40" s="14" t="n">
        <f aca="false">29.9683666260562 -E40</f>
        <v>-11.6983000406105</v>
      </c>
      <c r="K40" s="14" t="n">
        <f aca="false">E40-45.4545454545455</f>
        <v>-3.78787878787884</v>
      </c>
      <c r="N40" s="14" t="n">
        <f aca="false">E40-12.1951219512195</f>
        <v>29.4715447154472</v>
      </c>
      <c r="P40" s="1" t="n">
        <f aca="false">N40/50.3048780487805</f>
        <v>0.585858585858586</v>
      </c>
      <c r="Q40" s="1" t="n">
        <f aca="false">LOG(1+E40)</f>
        <v>1.63008871492821</v>
      </c>
      <c r="R40" s="14" t="n">
        <f aca="false">Q40-1.12041340838683</f>
        <v>0.509675306541376</v>
      </c>
      <c r="T40" s="1" t="n">
        <f aca="false">R40/0.682360316905145</f>
        <v>0.746929875484283</v>
      </c>
      <c r="U40" s="1" t="n">
        <f aca="false">LOG(1+C40)</f>
        <v>1.39794000867204</v>
      </c>
      <c r="V40" s="1" t="n">
        <f aca="false">U40-1.23044892137827</f>
        <v>0.167491087293767</v>
      </c>
      <c r="X40" s="1" t="n">
        <f aca="false">V40/0.688629170997804</f>
        <v>0.243223921303069</v>
      </c>
      <c r="AA40" s="1" t="n">
        <f aca="false">C40-$Z$2</f>
        <v>-16.8076923076923</v>
      </c>
      <c r="AB40" s="1" t="n">
        <f aca="false">AA40/$Y$2</f>
        <v>-0.925066015428284</v>
      </c>
      <c r="AE40" s="1" t="n">
        <f aca="false">E40-$AD$2</f>
        <v>11.6983000406106</v>
      </c>
      <c r="AF40" s="1" t="n">
        <f aca="false">AE40/$AC$2</f>
        <v>0.869343747659811</v>
      </c>
    </row>
    <row r="41" customFormat="false" ht="13.8" hidden="false" customHeight="false" outlineLevel="0" collapsed="false">
      <c r="A41" s="1" t="n">
        <v>23.3</v>
      </c>
      <c r="B41" s="1" t="n">
        <v>1410</v>
      </c>
      <c r="C41" s="1" t="n">
        <v>23</v>
      </c>
      <c r="D41" s="14" t="n">
        <f aca="false">C41-C42</f>
        <v>4</v>
      </c>
      <c r="E41" s="14" t="n">
        <f aca="false">1000/C41</f>
        <v>43.4782608695652</v>
      </c>
      <c r="F41" s="15" t="s">
        <v>31</v>
      </c>
      <c r="G41" s="14" t="n">
        <f aca="false">ABS(B41-B42)</f>
        <v>10</v>
      </c>
      <c r="H41" s="14" t="n">
        <f aca="false">E41-E42</f>
        <v>-9.1533180778032</v>
      </c>
      <c r="J41" s="14" t="n">
        <f aca="false">29.9683666260562 -E41</f>
        <v>-13.509894243509</v>
      </c>
      <c r="K41" s="14" t="n">
        <f aca="false">E41-45.4545454545455</f>
        <v>-1.97628458498028</v>
      </c>
      <c r="N41" s="14" t="n">
        <f aca="false">E41-12.1951219512195</f>
        <v>31.2831389183457</v>
      </c>
      <c r="P41" s="1" t="n">
        <f aca="false">N41/50.3048780487805</f>
        <v>0.621870882740448</v>
      </c>
      <c r="Q41" s="1" t="n">
        <f aca="false">LOG(1+E41)</f>
        <v>1.64814779769457</v>
      </c>
      <c r="R41" s="14" t="n">
        <f aca="false">Q41-1.12041340838683</f>
        <v>0.527734389307737</v>
      </c>
      <c r="T41" s="1" t="n">
        <f aca="false">R41/0.682360316905145</f>
        <v>0.773395486568275</v>
      </c>
      <c r="U41" s="1" t="n">
        <f aca="false">LOG(1+C41)</f>
        <v>1.38021124171161</v>
      </c>
      <c r="V41" s="1" t="n">
        <f aca="false">U41-1.23044892137827</f>
        <v>0.149762320333336</v>
      </c>
      <c r="X41" s="1" t="n">
        <f aca="false">V41/0.688629170997804</f>
        <v>0.217478908301742</v>
      </c>
      <c r="AA41" s="1" t="n">
        <f aca="false">C41-$Z$2</f>
        <v>-17.8076923076923</v>
      </c>
      <c r="AB41" s="1" t="n">
        <f aca="false">AA41/$Y$2</f>
        <v>-0.980104268062461</v>
      </c>
      <c r="AE41" s="1" t="n">
        <f aca="false">E41-$AD$2</f>
        <v>13.5098942435091</v>
      </c>
      <c r="AF41" s="1" t="n">
        <f aca="false">AE41/$AC$2</f>
        <v>1.00396998293496</v>
      </c>
    </row>
    <row r="42" customFormat="false" ht="13.8" hidden="false" customHeight="false" outlineLevel="0" collapsed="false">
      <c r="A42" s="14" t="n">
        <v>23.4</v>
      </c>
      <c r="B42" s="14" t="n">
        <v>1420</v>
      </c>
      <c r="C42" s="14" t="n">
        <v>19</v>
      </c>
      <c r="D42" s="14" t="n">
        <f aca="false">C42-C43</f>
        <v>3</v>
      </c>
      <c r="E42" s="14" t="n">
        <f aca="false">1000/C42</f>
        <v>52.6315789473684</v>
      </c>
      <c r="F42" s="16" t="s">
        <v>32</v>
      </c>
      <c r="G42" s="14" t="n">
        <f aca="false">ABS(B42-B43)</f>
        <v>20</v>
      </c>
      <c r="H42" s="14" t="n">
        <f aca="false">E42-E43</f>
        <v>-9.86842105263158</v>
      </c>
      <c r="J42" s="14" t="n">
        <f aca="false">29.9683666260562 -E42</f>
        <v>-22.6632123213122</v>
      </c>
      <c r="K42" s="14" t="n">
        <f aca="false">E42-45.4545454545455</f>
        <v>7.17703349282292</v>
      </c>
      <c r="N42" s="14" t="n">
        <f aca="false">E42-12.1951219512195</f>
        <v>40.4364569961489</v>
      </c>
      <c r="P42" s="1" t="n">
        <f aca="false">N42/50.3048780487805</f>
        <v>0.803827751196172</v>
      </c>
      <c r="Q42" s="1" t="n">
        <f aca="false">LOG(1+E42)</f>
        <v>1.7294205830536</v>
      </c>
      <c r="R42" s="14" t="n">
        <f aca="false">Q42-1.12041340838683</f>
        <v>0.609007174666767</v>
      </c>
      <c r="T42" s="1" t="n">
        <f aca="false">R42/0.682360316905145</f>
        <v>0.892500867326119</v>
      </c>
      <c r="U42" s="1" t="n">
        <f aca="false">LOG(1+C42)</f>
        <v>1.30102999566398</v>
      </c>
      <c r="V42" s="1" t="n">
        <f aca="false">U42-1.23044892137827</f>
        <v>0.0705810742857109</v>
      </c>
      <c r="X42" s="1" t="n">
        <f aca="false">V42/0.688629170997804</f>
        <v>0.102495039795426</v>
      </c>
      <c r="AA42" s="1" t="n">
        <f aca="false">C42-$Z$2</f>
        <v>-21.8076923076923</v>
      </c>
      <c r="AB42" s="1" t="n">
        <f aca="false">AA42/$Y$2</f>
        <v>-1.20025727859917</v>
      </c>
      <c r="AE42" s="1" t="n">
        <f aca="false">E42-$AD$2</f>
        <v>22.6632123213123</v>
      </c>
      <c r="AF42" s="1" t="n">
        <f aca="false">AE42/$AC$2</f>
        <v>1.68418675064102</v>
      </c>
    </row>
    <row r="43" customFormat="false" ht="13.8" hidden="false" customHeight="true" outlineLevel="0" collapsed="false">
      <c r="A43" s="14" t="n">
        <v>24</v>
      </c>
      <c r="B43" s="14" t="n">
        <v>1440</v>
      </c>
      <c r="C43" s="27" t="n">
        <v>16</v>
      </c>
      <c r="D43" s="14" t="n">
        <f aca="false">C43-C44</f>
        <v>-3</v>
      </c>
      <c r="E43" s="28" t="n">
        <f aca="false">1000/C43</f>
        <v>62.5</v>
      </c>
      <c r="F43" s="16" t="s">
        <v>32</v>
      </c>
      <c r="G43" s="14" t="n">
        <f aca="false">ABS(B43-B44)</f>
        <v>60</v>
      </c>
      <c r="H43" s="14" t="n">
        <f aca="false">E43-E44</f>
        <v>9.86842105263158</v>
      </c>
      <c r="I43" s="29"/>
      <c r="J43" s="22" t="n">
        <f aca="false">29.9683666260562 -E43</f>
        <v>-32.5316333739438</v>
      </c>
      <c r="K43" s="25" t="n">
        <f aca="false">E43-45.4545454545455</f>
        <v>17.0454545454545</v>
      </c>
      <c r="N43" s="25" t="n">
        <f aca="false">E43-12.1951219512195</f>
        <v>50.3048780487805</v>
      </c>
      <c r="P43" s="26" t="n">
        <f aca="false">N43/50.3048780487805</f>
        <v>1</v>
      </c>
      <c r="Q43" s="26" t="n">
        <f aca="false">LOG(1+E43)</f>
        <v>1.80277372529198</v>
      </c>
      <c r="R43" s="26" t="n">
        <f aca="false">Q43-1.12041340838683</f>
        <v>0.682360316905145</v>
      </c>
      <c r="T43" s="26" t="n">
        <f aca="false">R43/0.682360316905145</f>
        <v>1</v>
      </c>
      <c r="U43" s="22" t="n">
        <f aca="false">LOG(1+C43)</f>
        <v>1.23044892137827</v>
      </c>
      <c r="V43" s="22" t="n">
        <f aca="false">U43-1.23044892137827</f>
        <v>0</v>
      </c>
      <c r="X43" s="22" t="n">
        <f aca="false">V43/0.688629170997804</f>
        <v>0</v>
      </c>
      <c r="AA43" s="1" t="n">
        <f aca="false">C43-$Z$2</f>
        <v>-24.8076923076923</v>
      </c>
      <c r="AB43" s="24" t="n">
        <f aca="false">AA43/$Y$2</f>
        <v>-1.3653720365017</v>
      </c>
      <c r="AE43" s="1" t="n">
        <f aca="false">E43-$AD$2</f>
        <v>32.5316333739439</v>
      </c>
      <c r="AF43" s="23" t="n">
        <f aca="false">AE43/$AC$2</f>
        <v>2.41754545332411</v>
      </c>
    </row>
    <row r="44" customFormat="false" ht="13.8" hidden="false" customHeight="false" outlineLevel="0" collapsed="false">
      <c r="A44" s="13" t="n">
        <v>25</v>
      </c>
      <c r="B44" s="13" t="n">
        <v>1500</v>
      </c>
      <c r="C44" s="13" t="n">
        <v>19</v>
      </c>
      <c r="D44" s="14" t="n">
        <f aca="false">C44-C45</f>
        <v>-2</v>
      </c>
      <c r="E44" s="14" t="n">
        <f aca="false">1000/C44</f>
        <v>52.6315789473684</v>
      </c>
      <c r="F44" s="16" t="s">
        <v>32</v>
      </c>
      <c r="G44" s="13" t="n">
        <f aca="false">ABS(B44-B45)</f>
        <v>60</v>
      </c>
      <c r="H44" s="14" t="n">
        <f aca="false">E44-E45</f>
        <v>5.0125313283208</v>
      </c>
      <c r="I44" s="29"/>
      <c r="J44" s="14" t="n">
        <f aca="false">29.9683666260562 -E44</f>
        <v>-22.6632123213122</v>
      </c>
      <c r="K44" s="14" t="n">
        <f aca="false">E44-45.4545454545455</f>
        <v>7.17703349282292</v>
      </c>
      <c r="N44" s="14" t="n">
        <f aca="false">E44-12.1951219512195</f>
        <v>40.4364569961489</v>
      </c>
      <c r="P44" s="1" t="n">
        <f aca="false">N44/50.3048780487805</f>
        <v>0.803827751196172</v>
      </c>
      <c r="Q44" s="1" t="n">
        <f aca="false">LOG(1+E44)</f>
        <v>1.7294205830536</v>
      </c>
      <c r="R44" s="14" t="n">
        <f aca="false">Q44-1.12041340838683</f>
        <v>0.609007174666767</v>
      </c>
      <c r="T44" s="1" t="n">
        <f aca="false">R44/0.682360316905145</f>
        <v>0.892500867326119</v>
      </c>
      <c r="U44" s="1" t="n">
        <f aca="false">LOG(1+C44)</f>
        <v>1.30102999566398</v>
      </c>
      <c r="V44" s="1" t="n">
        <f aca="false">U44-1.23044892137827</f>
        <v>0.0705810742857109</v>
      </c>
      <c r="X44" s="1" t="n">
        <f aca="false">V44/0.688629170997804</f>
        <v>0.102495039795426</v>
      </c>
      <c r="AA44" s="1" t="n">
        <f aca="false">C44-$Z$2</f>
        <v>-21.8076923076923</v>
      </c>
      <c r="AB44" s="1" t="n">
        <f aca="false">AA44/$Y$2</f>
        <v>-1.20025727859917</v>
      </c>
      <c r="AE44" s="1" t="n">
        <f aca="false">E44-$AD$2</f>
        <v>22.6632123213123</v>
      </c>
      <c r="AF44" s="1" t="n">
        <f aca="false">AE44/$AC$2</f>
        <v>1.68418675064102</v>
      </c>
    </row>
    <row r="45" customFormat="false" ht="13.8" hidden="false" customHeight="false" outlineLevel="0" collapsed="false">
      <c r="A45" s="14" t="n">
        <v>26</v>
      </c>
      <c r="B45" s="14" t="n">
        <v>1560</v>
      </c>
      <c r="C45" s="14" t="n">
        <v>21</v>
      </c>
      <c r="D45" s="14" t="n">
        <f aca="false">C45-C46</f>
        <v>-1</v>
      </c>
      <c r="E45" s="14" t="n">
        <f aca="false">1000/C45</f>
        <v>47.6190476190476</v>
      </c>
      <c r="F45" s="16" t="s">
        <v>32</v>
      </c>
      <c r="G45" s="14" t="n">
        <f aca="false">ABS(B45-B46)</f>
        <v>60</v>
      </c>
      <c r="H45" s="14" t="n">
        <f aca="false">E45-E46</f>
        <v>2.16450216450217</v>
      </c>
      <c r="I45" s="29"/>
      <c r="J45" s="14" t="n">
        <f aca="false">29.9683666260562 -E45</f>
        <v>-17.6506809929914</v>
      </c>
      <c r="K45" s="14" t="n">
        <f aca="false">E45-45.4545454545455</f>
        <v>2.16450216450212</v>
      </c>
      <c r="N45" s="14" t="n">
        <f aca="false">E45-12.1951219512195</f>
        <v>35.4239256678281</v>
      </c>
      <c r="P45" s="1" t="n">
        <f aca="false">N45/50.3048780487805</f>
        <v>0.704184704184704</v>
      </c>
      <c r="Q45" s="1" t="n">
        <f aca="false">LOG(1+E45)</f>
        <v>1.68680644735299</v>
      </c>
      <c r="R45" s="14" t="n">
        <f aca="false">Q45-1.12041340838683</f>
        <v>0.566393038966161</v>
      </c>
      <c r="T45" s="1" t="n">
        <f aca="false">R45/0.682360316905145</f>
        <v>0.830049791780162</v>
      </c>
      <c r="U45" s="1" t="n">
        <f aca="false">LOG(1+C45)</f>
        <v>1.34242268082221</v>
      </c>
      <c r="V45" s="1" t="n">
        <f aca="false">U45-1.23044892137827</f>
        <v>0.111973759443936</v>
      </c>
      <c r="X45" s="1" t="n">
        <f aca="false">V45/0.688629170997804</f>
        <v>0.162603857286047</v>
      </c>
      <c r="AA45" s="1" t="n">
        <f aca="false">C45-$Z$2</f>
        <v>-19.8076923076923</v>
      </c>
      <c r="AB45" s="1" t="n">
        <f aca="false">AA45/$Y$2</f>
        <v>-1.09018077333081</v>
      </c>
      <c r="AE45" s="1" t="n">
        <f aca="false">E45-$AD$2</f>
        <v>17.6506809929915</v>
      </c>
      <c r="AF45" s="1" t="n">
        <f aca="false">AE45/$AC$2</f>
        <v>1.31168709213532</v>
      </c>
    </row>
    <row r="46" customFormat="false" ht="13.8" hidden="false" customHeight="false" outlineLevel="0" collapsed="false">
      <c r="A46" s="1" t="n">
        <v>27</v>
      </c>
      <c r="B46" s="1" t="n">
        <v>1620</v>
      </c>
      <c r="C46" s="1" t="n">
        <v>22</v>
      </c>
      <c r="D46" s="14" t="n">
        <f aca="false">C46-C47</f>
        <v>1</v>
      </c>
      <c r="E46" s="14" t="n">
        <f aca="false">1000/C46</f>
        <v>45.4545454545455</v>
      </c>
      <c r="F46" s="15" t="s">
        <v>31</v>
      </c>
      <c r="G46" s="19" t="n">
        <f aca="false">ABS(B46-B47)</f>
        <v>50</v>
      </c>
      <c r="H46" s="14" t="n">
        <f aca="false">E46-E47</f>
        <v>-2.16450216450217</v>
      </c>
      <c r="J46" s="14" t="n">
        <f aca="false">29.9683666260562 -E46</f>
        <v>-15.4861788284893</v>
      </c>
      <c r="K46" s="14" t="n">
        <f aca="false">E46-45.4545454545455</f>
        <v>0</v>
      </c>
      <c r="N46" s="14" t="n">
        <f aca="false">E46-12.1951219512195</f>
        <v>33.259423503326</v>
      </c>
      <c r="P46" s="1" t="n">
        <f aca="false">N46/50.3048780487805</f>
        <v>0.661157024793388</v>
      </c>
      <c r="Q46" s="1" t="n">
        <f aca="false">LOG(1+E46)</f>
        <v>1.66702821497649</v>
      </c>
      <c r="R46" s="14" t="n">
        <f aca="false">Q46-1.12041340838683</f>
        <v>0.546614806589657</v>
      </c>
      <c r="T46" s="1" t="n">
        <f aca="false">R46/0.682360316905145</f>
        <v>0.801064764535014</v>
      </c>
      <c r="U46" s="1" t="n">
        <f aca="false">LOG(1+C46)</f>
        <v>1.36172783601759</v>
      </c>
      <c r="V46" s="1" t="n">
        <f aca="false">U46-1.23044892137827</f>
        <v>0.131278914639323</v>
      </c>
      <c r="X46" s="1" t="n">
        <f aca="false">V46/0.688629170997804</f>
        <v>0.190638038828799</v>
      </c>
      <c r="AA46" s="1" t="n">
        <f aca="false">C46-$Z$2</f>
        <v>-18.8076923076923</v>
      </c>
      <c r="AB46" s="1" t="n">
        <f aca="false">AA46/$Y$2</f>
        <v>-1.03514252069664</v>
      </c>
      <c r="AE46" s="1" t="n">
        <f aca="false">E46-$AD$2</f>
        <v>15.4861788284894</v>
      </c>
      <c r="AF46" s="1" t="n">
        <f aca="false">AE46/$AC$2</f>
        <v>1.1508349668715</v>
      </c>
    </row>
    <row r="47" customFormat="false" ht="13.8" hidden="false" customHeight="false" outlineLevel="0" collapsed="false">
      <c r="A47" s="1" t="n">
        <v>27.5</v>
      </c>
      <c r="B47" s="1" t="n">
        <v>1670</v>
      </c>
      <c r="C47" s="1" t="n">
        <v>21</v>
      </c>
      <c r="D47" s="14" t="n">
        <f aca="false">C47-C48</f>
        <v>0</v>
      </c>
      <c r="E47" s="14" t="n">
        <f aca="false">1000/C47</f>
        <v>47.6190476190476</v>
      </c>
      <c r="F47" s="16" t="s">
        <v>32</v>
      </c>
      <c r="G47" s="14" t="n">
        <f aca="false">ABS(B47-B48)</f>
        <v>10</v>
      </c>
      <c r="H47" s="14" t="n">
        <f aca="false">E47-E48</f>
        <v>0</v>
      </c>
      <c r="J47" s="14" t="n">
        <f aca="false">29.9683666260562 -E47</f>
        <v>-17.6506809929914</v>
      </c>
      <c r="K47" s="14" t="n">
        <f aca="false">E47-45.4545454545455</f>
        <v>2.16450216450212</v>
      </c>
      <c r="N47" s="14" t="n">
        <f aca="false">E47-12.1951219512195</f>
        <v>35.4239256678281</v>
      </c>
      <c r="P47" s="1" t="n">
        <f aca="false">N47/50.3048780487805</f>
        <v>0.704184704184704</v>
      </c>
      <c r="Q47" s="1" t="n">
        <f aca="false">LOG(1+E47)</f>
        <v>1.68680644735299</v>
      </c>
      <c r="R47" s="14" t="n">
        <f aca="false">Q47-1.12041340838683</f>
        <v>0.566393038966161</v>
      </c>
      <c r="T47" s="1" t="n">
        <f aca="false">R47/0.682360316905145</f>
        <v>0.830049791780162</v>
      </c>
      <c r="U47" s="1" t="n">
        <f aca="false">LOG(1+C47)</f>
        <v>1.34242268082221</v>
      </c>
      <c r="V47" s="1" t="n">
        <f aca="false">U47-1.23044892137827</f>
        <v>0.111973759443936</v>
      </c>
      <c r="X47" s="1" t="n">
        <f aca="false">V47/0.688629170997804</f>
        <v>0.162603857286047</v>
      </c>
      <c r="AA47" s="1" t="n">
        <f aca="false">C47-$Z$2</f>
        <v>-19.8076923076923</v>
      </c>
      <c r="AB47" s="1" t="n">
        <f aca="false">AA47/$Y$2</f>
        <v>-1.09018077333081</v>
      </c>
      <c r="AE47" s="1" t="n">
        <f aca="false">E47-$AD$2</f>
        <v>17.6506809929915</v>
      </c>
      <c r="AF47" s="1" t="n">
        <f aca="false">AE47/$AC$2</f>
        <v>1.31168709213532</v>
      </c>
    </row>
    <row r="48" customFormat="false" ht="13.8" hidden="false" customHeight="false" outlineLevel="0" collapsed="false">
      <c r="A48" s="1" t="n">
        <v>28</v>
      </c>
      <c r="B48" s="1" t="n">
        <v>1680</v>
      </c>
      <c r="C48" s="1" t="n">
        <v>21</v>
      </c>
      <c r="D48" s="14" t="n">
        <f aca="false">C48-C49</f>
        <v>0</v>
      </c>
      <c r="E48" s="14" t="n">
        <f aca="false">1000/C48</f>
        <v>47.6190476190476</v>
      </c>
      <c r="F48" s="16" t="s">
        <v>32</v>
      </c>
      <c r="G48" s="14" t="n">
        <f aca="false">ABS(B48-B49)</f>
        <v>60</v>
      </c>
      <c r="H48" s="14" t="n">
        <f aca="false">E48-E49</f>
        <v>0</v>
      </c>
      <c r="J48" s="14" t="n">
        <f aca="false">29.9683666260562 -E48</f>
        <v>-17.6506809929914</v>
      </c>
      <c r="K48" s="14" t="n">
        <f aca="false">E48-45.4545454545455</f>
        <v>2.16450216450212</v>
      </c>
      <c r="N48" s="14" t="n">
        <f aca="false">E48-12.1951219512195</f>
        <v>35.4239256678281</v>
      </c>
      <c r="P48" s="1" t="n">
        <f aca="false">N48/50.3048780487805</f>
        <v>0.704184704184704</v>
      </c>
      <c r="Q48" s="1" t="n">
        <f aca="false">LOG(1+E48)</f>
        <v>1.68680644735299</v>
      </c>
      <c r="R48" s="14" t="n">
        <f aca="false">Q48-1.12041340838683</f>
        <v>0.566393038966161</v>
      </c>
      <c r="T48" s="1" t="n">
        <f aca="false">R48/0.682360316905145</f>
        <v>0.830049791780162</v>
      </c>
      <c r="U48" s="1" t="n">
        <f aca="false">LOG(1+C48)</f>
        <v>1.34242268082221</v>
      </c>
      <c r="V48" s="1" t="n">
        <f aca="false">U48-1.23044892137827</f>
        <v>0.111973759443936</v>
      </c>
      <c r="X48" s="1" t="n">
        <f aca="false">V48/0.688629170997804</f>
        <v>0.162603857286047</v>
      </c>
      <c r="AA48" s="1" t="n">
        <f aca="false">C48-$Z$2</f>
        <v>-19.8076923076923</v>
      </c>
      <c r="AB48" s="1" t="n">
        <f aca="false">AA48/$Y$2</f>
        <v>-1.09018077333081</v>
      </c>
      <c r="AE48" s="1" t="n">
        <f aca="false">E48-$AD$2</f>
        <v>17.6506809929915</v>
      </c>
      <c r="AF48" s="1" t="n">
        <f aca="false">AE48/$AC$2</f>
        <v>1.31168709213532</v>
      </c>
    </row>
    <row r="49" customFormat="false" ht="13.8" hidden="false" customHeight="false" outlineLevel="0" collapsed="false">
      <c r="A49" s="1" t="n">
        <v>29</v>
      </c>
      <c r="B49" s="1" t="n">
        <v>1740</v>
      </c>
      <c r="C49" s="1" t="n">
        <v>21</v>
      </c>
      <c r="D49" s="14" t="n">
        <f aca="false">C49-C50</f>
        <v>-3</v>
      </c>
      <c r="E49" s="14" t="n">
        <f aca="false">1000/C49</f>
        <v>47.6190476190476</v>
      </c>
      <c r="F49" s="19" t="s">
        <v>31</v>
      </c>
      <c r="G49" s="14" t="n">
        <f aca="false">ABS(B49-B50)</f>
        <v>60</v>
      </c>
      <c r="H49" s="14" t="n">
        <f aca="false">E49-E50</f>
        <v>5.95238095238096</v>
      </c>
      <c r="J49" s="14" t="n">
        <f aca="false">29.9683666260562 -E49</f>
        <v>-17.6506809929914</v>
      </c>
      <c r="K49" s="14" t="n">
        <f aca="false">E49-45.4545454545455</f>
        <v>2.16450216450212</v>
      </c>
      <c r="N49" s="14" t="n">
        <f aca="false">E49-12.1951219512195</f>
        <v>35.4239256678281</v>
      </c>
      <c r="P49" s="1" t="n">
        <f aca="false">N49/50.3048780487805</f>
        <v>0.704184704184704</v>
      </c>
      <c r="Q49" s="1" t="n">
        <f aca="false">LOG(1+E49)</f>
        <v>1.68680644735299</v>
      </c>
      <c r="R49" s="14" t="n">
        <f aca="false">Q49-1.12041340838683</f>
        <v>0.566393038966161</v>
      </c>
      <c r="T49" s="1" t="n">
        <f aca="false">R49/0.682360316905145</f>
        <v>0.830049791780162</v>
      </c>
      <c r="U49" s="1" t="n">
        <f aca="false">LOG(1+C49)</f>
        <v>1.34242268082221</v>
      </c>
      <c r="V49" s="1" t="n">
        <f aca="false">U49-1.23044892137827</f>
        <v>0.111973759443936</v>
      </c>
      <c r="X49" s="1" t="n">
        <f aca="false">V49/0.688629170997804</f>
        <v>0.162603857286047</v>
      </c>
      <c r="AA49" s="1" t="n">
        <f aca="false">C49-$Z$2</f>
        <v>-19.8076923076923</v>
      </c>
      <c r="AB49" s="1" t="n">
        <f aca="false">AA49/$Y$2</f>
        <v>-1.09018077333081</v>
      </c>
      <c r="AE49" s="1" t="n">
        <f aca="false">E49-$AD$2</f>
        <v>17.6506809929915</v>
      </c>
      <c r="AF49" s="1" t="n">
        <f aca="false">AE49/$AC$2</f>
        <v>1.31168709213532</v>
      </c>
    </row>
    <row r="50" customFormat="false" ht="13.8" hidden="false" customHeight="false" outlineLevel="0" collapsed="false">
      <c r="A50" s="13" t="n">
        <v>30</v>
      </c>
      <c r="B50" s="13" t="n">
        <v>1800</v>
      </c>
      <c r="C50" s="13" t="n">
        <v>24</v>
      </c>
      <c r="D50" s="14" t="n">
        <f aca="false">C50-C51</f>
        <v>-10</v>
      </c>
      <c r="E50" s="14" t="n">
        <f aca="false">1000/C50</f>
        <v>41.6666666666667</v>
      </c>
      <c r="F50" s="20" t="s">
        <v>33</v>
      </c>
      <c r="G50" s="13" t="n">
        <f aca="false">ABS(B50-B51)</f>
        <v>10</v>
      </c>
      <c r="H50" s="25" t="n">
        <f aca="false">E50-E51</f>
        <v>12.2549019607843</v>
      </c>
      <c r="J50" s="14" t="n">
        <f aca="false">29.9683666260562 -E50</f>
        <v>-11.6983000406105</v>
      </c>
      <c r="K50" s="14" t="n">
        <f aca="false">E50-45.4545454545455</f>
        <v>-3.78787878787884</v>
      </c>
      <c r="N50" s="14" t="n">
        <f aca="false">E50-12.1951219512195</f>
        <v>29.4715447154472</v>
      </c>
      <c r="P50" s="1" t="n">
        <f aca="false">N50/50.3048780487805</f>
        <v>0.585858585858586</v>
      </c>
      <c r="Q50" s="1" t="n">
        <f aca="false">LOG(1+E50)</f>
        <v>1.63008871492821</v>
      </c>
      <c r="R50" s="14" t="n">
        <f aca="false">Q50-1.12041340838683</f>
        <v>0.509675306541376</v>
      </c>
      <c r="T50" s="1" t="n">
        <f aca="false">R50/0.682360316905145</f>
        <v>0.746929875484283</v>
      </c>
      <c r="U50" s="1" t="n">
        <f aca="false">LOG(1+C50)</f>
        <v>1.39794000867204</v>
      </c>
      <c r="V50" s="1" t="n">
        <f aca="false">U50-1.23044892137827</f>
        <v>0.167491087293767</v>
      </c>
      <c r="X50" s="1" t="n">
        <f aca="false">V50/0.688629170997804</f>
        <v>0.243223921303069</v>
      </c>
      <c r="AA50" s="1" t="n">
        <f aca="false">C50-$Z$2</f>
        <v>-16.8076923076923</v>
      </c>
      <c r="AB50" s="1" t="n">
        <f aca="false">AA50/$Y$2</f>
        <v>-0.925066015428284</v>
      </c>
      <c r="AE50" s="1" t="n">
        <f aca="false">E50-$AD$2</f>
        <v>11.6983000406106</v>
      </c>
      <c r="AF50" s="1" t="n">
        <f aca="false">AE50/$AC$2</f>
        <v>0.869343747659811</v>
      </c>
    </row>
    <row r="51" customFormat="false" ht="13.8" hidden="false" customHeight="false" outlineLevel="0" collapsed="false">
      <c r="A51" s="1" t="n">
        <v>32.1</v>
      </c>
      <c r="B51" s="1" t="n">
        <v>1810</v>
      </c>
      <c r="C51" s="1" t="n">
        <v>34</v>
      </c>
      <c r="D51" s="14" t="n">
        <f aca="false">C51-C52</f>
        <v>-2</v>
      </c>
      <c r="E51" s="14" t="n">
        <f aca="false">1000/C51</f>
        <v>29.4117647058823</v>
      </c>
      <c r="F51" s="17" t="s">
        <v>36</v>
      </c>
      <c r="G51" s="14" t="n">
        <f aca="false">ABS(B51-B52)</f>
        <v>10</v>
      </c>
      <c r="H51" s="14" t="n">
        <f aca="false">E51-E52</f>
        <v>1.63398692810457</v>
      </c>
      <c r="J51" s="14" t="n">
        <f aca="false">29.9683666260562 -E51</f>
        <v>0.556601920173847</v>
      </c>
      <c r="K51" s="14" t="n">
        <f aca="false">E51-45.4545454545455</f>
        <v>-16.0427807486632</v>
      </c>
      <c r="N51" s="14" t="n">
        <f aca="false">E51-12.1951219512195</f>
        <v>17.2166427546629</v>
      </c>
      <c r="P51" s="1" t="n">
        <f aca="false">N51/50.3048780487805</f>
        <v>0.342245989304813</v>
      </c>
      <c r="Q51" s="1" t="n">
        <f aca="false">LOG(1+E51)</f>
        <v>1.48304162171567</v>
      </c>
      <c r="R51" s="14" t="n">
        <f aca="false">Q51-1.12041340838683</f>
        <v>0.362628213328838</v>
      </c>
      <c r="T51" s="1" t="n">
        <f aca="false">R51/0.682360316905145</f>
        <v>0.531432154456965</v>
      </c>
      <c r="U51" s="1" t="n">
        <f aca="false">LOG(1+C51)</f>
        <v>1.54406804435028</v>
      </c>
      <c r="V51" s="1" t="n">
        <f aca="false">U51-1.23044892137827</f>
        <v>0.313619122972005</v>
      </c>
      <c r="X51" s="1" t="n">
        <f aca="false">V51/0.688629170997804</f>
        <v>0.455425265411833</v>
      </c>
      <c r="AA51" s="1" t="n">
        <f aca="false">C51-$Z$2</f>
        <v>-6.80769230769231</v>
      </c>
      <c r="AB51" s="1" t="n">
        <f aca="false">AA51/$Y$2</f>
        <v>-0.374683489086513</v>
      </c>
      <c r="AE51" s="1" t="n">
        <f aca="false">E51-$AD$2</f>
        <v>-0.556601920173844</v>
      </c>
      <c r="AF51" s="1" t="n">
        <f aca="false">AE51/$AC$2</f>
        <v>-0.0413631380250803</v>
      </c>
    </row>
    <row r="52" customFormat="false" ht="13.8" hidden="false" customHeight="false" outlineLevel="0" collapsed="false">
      <c r="A52" s="1" t="n">
        <v>32.2</v>
      </c>
      <c r="B52" s="1" t="n">
        <v>1820</v>
      </c>
      <c r="C52" s="1" t="n">
        <v>36</v>
      </c>
      <c r="D52" s="14" t="n">
        <f aca="false">C52-C53</f>
        <v>-2</v>
      </c>
      <c r="E52" s="14" t="n">
        <f aca="false">1000/C52</f>
        <v>27.7777777777778</v>
      </c>
      <c r="F52" s="17" t="s">
        <v>37</v>
      </c>
      <c r="G52" s="14" t="n">
        <f aca="false">ABS(B52-B53)</f>
        <v>160</v>
      </c>
      <c r="H52" s="14" t="n">
        <f aca="false">E52-E53</f>
        <v>1.46198830409357</v>
      </c>
      <c r="J52" s="14" t="n">
        <f aca="false">29.9683666260562 -E52</f>
        <v>2.19058884827842</v>
      </c>
      <c r="K52" s="14" t="n">
        <f aca="false">E52-45.4545454545455</f>
        <v>-17.6767676767677</v>
      </c>
      <c r="N52" s="14" t="n">
        <f aca="false">E52-12.1951219512195</f>
        <v>15.5826558265583</v>
      </c>
      <c r="P52" s="1" t="n">
        <f aca="false">N52/50.3048780487805</f>
        <v>0.30976430976431</v>
      </c>
      <c r="Q52" s="1" t="n">
        <f aca="false">LOG(1+E52)</f>
        <v>1.45905725464193</v>
      </c>
      <c r="R52" s="14" t="n">
        <f aca="false">Q52-1.12041340838683</f>
        <v>0.338643846255097</v>
      </c>
      <c r="T52" s="1" t="n">
        <f aca="false">R52/0.682360316905145</f>
        <v>0.496283030922754</v>
      </c>
      <c r="U52" s="1" t="n">
        <f aca="false">LOG(1+C52)</f>
        <v>1.56820172406699</v>
      </c>
      <c r="V52" s="1" t="n">
        <f aca="false">U52-1.23044892137827</f>
        <v>0.337752802688725</v>
      </c>
      <c r="X52" s="1" t="n">
        <f aca="false">V52/0.688629170997804</f>
        <v>0.490471238967891</v>
      </c>
      <c r="AA52" s="1" t="n">
        <f aca="false">C52-$Z$2</f>
        <v>-4.80769230769231</v>
      </c>
      <c r="AB52" s="1" t="n">
        <f aca="false">AA52/$Y$2</f>
        <v>-0.264606983818159</v>
      </c>
      <c r="AE52" s="1" t="n">
        <f aca="false">E52-$AD$2</f>
        <v>-2.19058884827835</v>
      </c>
      <c r="AF52" s="1" t="n">
        <f aca="false">AE52/$AC$2</f>
        <v>-0.16279072278306</v>
      </c>
    </row>
    <row r="53" customFormat="false" ht="13.8" hidden="false" customHeight="false" outlineLevel="0" collapsed="false">
      <c r="A53" s="1" t="n">
        <v>33</v>
      </c>
      <c r="B53" s="1" t="n">
        <v>1980</v>
      </c>
      <c r="C53" s="1" t="n">
        <v>38</v>
      </c>
      <c r="D53" s="14"/>
      <c r="E53" s="14" t="n">
        <f aca="false">1000/C53</f>
        <v>26.3157894736842</v>
      </c>
      <c r="F53" s="17" t="s">
        <v>37</v>
      </c>
      <c r="J53" s="14" t="n">
        <f aca="false">29.9683666260562 -E53</f>
        <v>3.65257715237199</v>
      </c>
      <c r="K53" s="14" t="n">
        <f aca="false">E53-45.4545454545455</f>
        <v>-19.1387559808613</v>
      </c>
      <c r="N53" s="14" t="n">
        <f aca="false">E53-12.1951219512195</f>
        <v>14.1206675224647</v>
      </c>
      <c r="P53" s="1" t="n">
        <f aca="false">N53/50.3048780487805</f>
        <v>0.280701754385965</v>
      </c>
      <c r="Q53" s="1" t="n">
        <f aca="false">LOG(1+E53)</f>
        <v>1.43641375689563</v>
      </c>
      <c r="R53" s="14" t="n">
        <f aca="false">Q53-1.12041340838683</f>
        <v>0.316000348508799</v>
      </c>
      <c r="T53" s="1" t="n">
        <f aca="false">R53/0.682360316905145</f>
        <v>0.463098953265663</v>
      </c>
      <c r="U53" s="1" t="n">
        <f aca="false">LOG(1+C53)</f>
        <v>1.5910646070265</v>
      </c>
      <c r="V53" s="1" t="n">
        <f aca="false">U53-1.23044892137827</f>
        <v>0.360615685648229</v>
      </c>
      <c r="X53" s="1" t="n">
        <f aca="false">V53/0.688629170997804</f>
        <v>0.523671811819571</v>
      </c>
      <c r="AA53" s="1" t="n">
        <f aca="false">C53-$Z$2</f>
        <v>-2.80769230769231</v>
      </c>
      <c r="AB53" s="1" t="n">
        <f aca="false">AA53/$Y$2</f>
        <v>-0.154530478549805</v>
      </c>
      <c r="AE53" s="1" t="n">
        <f aca="false">E53-$AD$2</f>
        <v>-3.65257715237194</v>
      </c>
      <c r="AF53" s="1" t="n">
        <f aca="false">AE53/$AC$2</f>
        <v>-0.27143645651389</v>
      </c>
    </row>
  </sheetData>
  <mergeCells count="1">
    <mergeCell ref="I43:I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8"/>
  <sheetViews>
    <sheetView showFormulas="false" showGridLines="true" showRowColHeaders="true" showZeros="true" rightToLeft="false" tabSelected="false" showOutlineSymbols="true" defaultGridColor="true" view="normal" topLeftCell="Z1" colorId="64" zoomScale="150" zoomScaleNormal="150" zoomScalePageLayoutView="100" workbookViewId="0">
      <selection pane="topLeft" activeCell="Y1" activeCellId="0" sqref="Y1"/>
    </sheetView>
  </sheetViews>
  <sheetFormatPr defaultColWidth="8.54296875" defaultRowHeight="12.8" zeroHeight="false" outlineLevelRow="0" outlineLevelCol="0"/>
  <cols>
    <col collapsed="false" customWidth="true" hidden="false" outlineLevel="0" max="1" min="1" style="30" width="5.94"/>
    <col collapsed="false" customWidth="true" hidden="false" outlineLevel="0" max="2" min="2" style="30" width="6.27"/>
    <col collapsed="false" customWidth="true" hidden="false" outlineLevel="0" max="3" min="3" style="30" width="7.94"/>
    <col collapsed="false" customWidth="true" hidden="false" outlineLevel="0" max="4" min="4" style="30" width="4.75"/>
    <col collapsed="false" customWidth="true" hidden="false" outlineLevel="0" max="5" min="5" style="30" width="16.61"/>
    <col collapsed="false" customWidth="true" hidden="false" outlineLevel="0" max="6" min="6" style="30" width="4.75"/>
    <col collapsed="false" customWidth="true" hidden="false" outlineLevel="0" max="7" min="7" style="30" width="6.36"/>
    <col collapsed="false" customWidth="true" hidden="false" outlineLevel="0" max="8" min="8" style="30" width="14.26"/>
    <col collapsed="false" customWidth="true" hidden="false" outlineLevel="0" max="9" min="9" style="31" width="14.02"/>
    <col collapsed="false" customWidth="true" hidden="false" outlineLevel="0" max="10" min="10" style="30" width="15.36"/>
    <col collapsed="false" customWidth="true" hidden="false" outlineLevel="0" max="11" min="11" style="30" width="15.14"/>
    <col collapsed="false" customWidth="false" hidden="false" outlineLevel="0" max="12" min="12" style="30" width="8.52"/>
    <col collapsed="false" customWidth="true" hidden="false" outlineLevel="0" max="13" min="13" style="30" width="5.43"/>
    <col collapsed="false" customWidth="true" hidden="false" outlineLevel="0" max="14" min="14" style="30" width="15.87"/>
    <col collapsed="false" customWidth="true" hidden="false" outlineLevel="0" max="15" min="15" style="30" width="14.33"/>
    <col collapsed="false" customWidth="true" hidden="false" outlineLevel="0" max="16" min="16" style="30" width="15.43"/>
    <col collapsed="false" customWidth="true" hidden="false" outlineLevel="0" max="17" min="17" style="30" width="14.11"/>
    <col collapsed="false" customWidth="true" hidden="false" outlineLevel="0" max="18" min="18" style="30" width="16.61"/>
    <col collapsed="false" customWidth="true" hidden="false" outlineLevel="0" max="19" min="19" style="30" width="16.98"/>
    <col collapsed="false" customWidth="true" hidden="false" outlineLevel="0" max="20" min="20" style="30" width="15.14"/>
    <col collapsed="false" customWidth="true" hidden="false" outlineLevel="0" max="21" min="21" style="30" width="17.04"/>
    <col collapsed="false" customWidth="true" hidden="false" outlineLevel="0" max="23" min="22" style="30" width="14.92"/>
    <col collapsed="false" customWidth="true" hidden="false" outlineLevel="0" max="24" min="24" style="30" width="17.86"/>
    <col collapsed="false" customWidth="true" hidden="false" outlineLevel="0" max="25" min="25" style="30" width="15.28"/>
    <col collapsed="false" customWidth="true" hidden="false" outlineLevel="0" max="26" min="26" style="30" width="17.34"/>
    <col collapsed="false" customWidth="true" hidden="false" outlineLevel="0" max="27" min="27" style="30" width="16.17"/>
    <col collapsed="false" customWidth="true" hidden="false" outlineLevel="0" max="28" min="28" style="30" width="16.1"/>
    <col collapsed="false" customWidth="true" hidden="false" outlineLevel="0" max="29" min="29" style="30" width="17.04"/>
    <col collapsed="false" customWidth="true" hidden="false" outlineLevel="0" max="30" min="30" style="30" width="16.46"/>
    <col collapsed="false" customWidth="true" hidden="false" outlineLevel="0" max="31" min="31" style="30" width="16.61"/>
    <col collapsed="false" customWidth="true" hidden="false" outlineLevel="0" max="32" min="32" style="30" width="15.72"/>
    <col collapsed="false" customWidth="false" hidden="false" outlineLevel="0" max="1024" min="33" style="30" width="8.54"/>
  </cols>
  <sheetData>
    <row r="1" s="1" customFormat="true" ht="55.2" hidden="false" customHeight="true" outlineLevel="0" collapsed="false">
      <c r="A1" s="3" t="s">
        <v>45</v>
      </c>
      <c r="B1" s="3" t="s">
        <v>46</v>
      </c>
      <c r="C1" s="3" t="s">
        <v>47</v>
      </c>
      <c r="D1" s="3" t="s">
        <v>48</v>
      </c>
      <c r="E1" s="3" t="s">
        <v>4</v>
      </c>
      <c r="F1" s="1" t="s">
        <v>5</v>
      </c>
      <c r="G1" s="3" t="s">
        <v>49</v>
      </c>
      <c r="H1" s="3" t="s">
        <v>7</v>
      </c>
      <c r="I1" s="3" t="s">
        <v>8</v>
      </c>
      <c r="J1" s="3" t="s">
        <v>50</v>
      </c>
      <c r="K1" s="3" t="s">
        <v>51</v>
      </c>
      <c r="L1" s="3" t="s">
        <v>11</v>
      </c>
      <c r="M1" s="3" t="s">
        <v>12</v>
      </c>
      <c r="N1" s="6" t="s">
        <v>13</v>
      </c>
      <c r="O1" s="6" t="s">
        <v>14</v>
      </c>
      <c r="P1" s="6" t="s">
        <v>52</v>
      </c>
      <c r="Q1" s="9" t="s">
        <v>16</v>
      </c>
      <c r="R1" s="8" t="s">
        <v>17</v>
      </c>
      <c r="S1" s="8" t="s">
        <v>18</v>
      </c>
      <c r="T1" s="8" t="s">
        <v>19</v>
      </c>
      <c r="U1" s="6" t="s">
        <v>20</v>
      </c>
      <c r="V1" s="6" t="s">
        <v>21</v>
      </c>
      <c r="W1" s="6" t="s">
        <v>22</v>
      </c>
      <c r="X1" s="11" t="s">
        <v>19</v>
      </c>
      <c r="Y1" s="9" t="s">
        <v>23</v>
      </c>
      <c r="Z1" s="8" t="s">
        <v>24</v>
      </c>
      <c r="AA1" s="8" t="s">
        <v>53</v>
      </c>
      <c r="AB1" s="8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</row>
    <row r="2" customFormat="false" ht="12.8" hidden="false" customHeight="false" outlineLevel="0" collapsed="false">
      <c r="A2" s="32" t="n">
        <v>0</v>
      </c>
      <c r="B2" s="32" t="n">
        <v>0</v>
      </c>
      <c r="C2" s="33" t="n">
        <v>24</v>
      </c>
      <c r="D2" s="34" t="n">
        <f aca="false">C2-C3</f>
        <v>-9</v>
      </c>
      <c r="E2" s="35" t="n">
        <f aca="false">1000/C2</f>
        <v>41.6666666666667</v>
      </c>
      <c r="F2" s="32" t="s">
        <v>31</v>
      </c>
      <c r="G2" s="32" t="n">
        <f aca="false">ABS(B2-B3)</f>
        <v>4</v>
      </c>
      <c r="H2" s="35" t="n">
        <f aca="false">E2-E3</f>
        <v>11.3636363636364</v>
      </c>
      <c r="I2" s="31" t="n">
        <f aca="false">AVERAGE(E2:E47)</f>
        <v>16.4287859586561</v>
      </c>
      <c r="J2" s="36" t="n">
        <f aca="false">16.4287859586561 -E2</f>
        <v>-25.2378807080106</v>
      </c>
      <c r="K2" s="35" t="n">
        <f aca="false">E2-41.6666666666667</f>
        <v>0</v>
      </c>
      <c r="L2" s="34" t="n">
        <f aca="false">MAX(E2:E47)</f>
        <v>41.6666666666667</v>
      </c>
      <c r="M2" s="31" t="n">
        <f aca="false">MIN(E2:E47)</f>
        <v>6.32911392405063</v>
      </c>
      <c r="N2" s="35" t="n">
        <f aca="false">E2-6.32911392405063</f>
        <v>35.337552742616</v>
      </c>
      <c r="O2" s="31" t="n">
        <f aca="false">N2-N39</f>
        <v>35.337552742616</v>
      </c>
      <c r="P2" s="35" t="n">
        <f aca="false">N2/35.337552742616</f>
        <v>1</v>
      </c>
      <c r="Q2" s="35" t="n">
        <f aca="false">LOG(1+E2)</f>
        <v>1.63008871492821</v>
      </c>
      <c r="R2" s="35" t="n">
        <f aca="false">Q2-0.865051472436995</f>
        <v>0.765037242491211</v>
      </c>
      <c r="S2" s="34" t="n">
        <f aca="false">R2-R39</f>
        <v>0.765037242491211</v>
      </c>
      <c r="T2" s="35" t="n">
        <f aca="false">R2/0.765037242491211</f>
        <v>1</v>
      </c>
      <c r="U2" s="36" t="n">
        <f aca="false">LOG(1+C2)</f>
        <v>1.39794000867204</v>
      </c>
      <c r="V2" s="36" t="n">
        <f aca="false">U2-1.39794000867204</f>
        <v>0</v>
      </c>
      <c r="W2" s="34" t="n">
        <f aca="false">V39-V2</f>
        <v>0.803457115648411</v>
      </c>
      <c r="X2" s="36" t="n">
        <f aca="false">V2/0.803457115648411</f>
        <v>0</v>
      </c>
      <c r="Y2" s="30" t="n">
        <f aca="false">_xlfn.STDEV.S(C2:C47)</f>
        <v>33.3877599140358</v>
      </c>
      <c r="Z2" s="37" t="n">
        <f aca="false">AVERAGE(C2:C47)</f>
        <v>74.5434782608696</v>
      </c>
      <c r="AA2" s="37" t="n">
        <f aca="false">C2-$Z$2</f>
        <v>-50.5434782608696</v>
      </c>
      <c r="AB2" s="38" t="n">
        <f aca="false">AA2/$Y$2</f>
        <v>-1.51383256591652</v>
      </c>
      <c r="AC2" s="1" t="n">
        <f aca="false">_xlfn.STDEV.S(E2:E47)</f>
        <v>7.74893529853435</v>
      </c>
      <c r="AD2" s="37" t="n">
        <f aca="false">AVERAGE(E2:E47)</f>
        <v>16.4287859586561</v>
      </c>
      <c r="AE2" s="37" t="n">
        <f aca="false">E2-$AD$2</f>
        <v>25.2378807080106</v>
      </c>
      <c r="AF2" s="39" t="n">
        <f aca="false">AE2/$AC$2</f>
        <v>3.25694817877549</v>
      </c>
    </row>
    <row r="3" s="30" customFormat="true" ht="12.8" hidden="false" customHeight="false" outlineLevel="0" collapsed="false">
      <c r="A3" s="34" t="n">
        <v>0.4</v>
      </c>
      <c r="B3" s="34" t="n">
        <v>4</v>
      </c>
      <c r="C3" s="34" t="n">
        <v>33</v>
      </c>
      <c r="D3" s="34" t="n">
        <f aca="false">C3-C4</f>
        <v>0</v>
      </c>
      <c r="E3" s="34" t="n">
        <f aca="false">1000/C3</f>
        <v>30.3030303030303</v>
      </c>
      <c r="F3" s="40" t="s">
        <v>33</v>
      </c>
      <c r="G3" s="34" t="n">
        <f aca="false">ABS(B3-B4)</f>
        <v>3</v>
      </c>
      <c r="H3" s="34" t="n">
        <f aca="false">E3-E4</f>
        <v>0</v>
      </c>
      <c r="J3" s="34" t="n">
        <f aca="false">16.4287859586561 -E3</f>
        <v>-13.8742443443742</v>
      </c>
      <c r="K3" s="34" t="n">
        <f aca="false">E3-41.6666666666667</f>
        <v>-11.3636363636364</v>
      </c>
      <c r="L3" s="34"/>
      <c r="N3" s="31" t="n">
        <f aca="false">E3-6.32911392405063</f>
        <v>23.9739163789797</v>
      </c>
      <c r="P3" s="31" t="n">
        <f aca="false">N3/35.337552742616</f>
        <v>0.678426051560381</v>
      </c>
      <c r="Q3" s="31" t="n">
        <f aca="false">LOG(1+E3)</f>
        <v>1.49558638164173</v>
      </c>
      <c r="R3" s="31" t="n">
        <f aca="false">Q3-0.865051472436995</f>
        <v>0.630534909204738</v>
      </c>
      <c r="T3" s="31" t="n">
        <f aca="false">R3/0.765037242491211</f>
        <v>0.824188515517899</v>
      </c>
      <c r="U3" s="34" t="n">
        <f aca="false">LOG(1+C3)</f>
        <v>1.53147891704226</v>
      </c>
      <c r="V3" s="34" t="n">
        <f aca="false">U3-1.39794000867204</f>
        <v>0.133538908370215</v>
      </c>
      <c r="X3" s="34" t="n">
        <f aca="false">V3/0.803457115648411</f>
        <v>0.166205396366981</v>
      </c>
      <c r="AA3" s="37" t="n">
        <f aca="false">C3-$Z$2</f>
        <v>-41.5434782608696</v>
      </c>
      <c r="AB3" s="37" t="n">
        <f aca="false">AA3/$Y$2</f>
        <v>-1.24427270256622</v>
      </c>
      <c r="AE3" s="37" t="n">
        <f aca="false">E3-$AD$2</f>
        <v>13.8742443443742</v>
      </c>
      <c r="AF3" s="37" t="n">
        <f aca="false">AE3/$AC$2</f>
        <v>1.79047105310047</v>
      </c>
    </row>
    <row r="4" s="30" customFormat="true" ht="12.8" hidden="false" customHeight="false" outlineLevel="0" collapsed="false">
      <c r="A4" s="34" t="n">
        <v>0.7</v>
      </c>
      <c r="B4" s="34" t="n">
        <v>7</v>
      </c>
      <c r="C4" s="34" t="n">
        <v>33</v>
      </c>
      <c r="D4" s="34" t="n">
        <f aca="false">C4-C5</f>
        <v>1</v>
      </c>
      <c r="E4" s="34" t="n">
        <f aca="false">1000/C4</f>
        <v>30.3030303030303</v>
      </c>
      <c r="F4" s="40" t="s">
        <v>35</v>
      </c>
      <c r="G4" s="34" t="n">
        <f aca="false">ABS(B4-B5)</f>
        <v>2</v>
      </c>
      <c r="H4" s="34" t="n">
        <f aca="false">E4-E5</f>
        <v>-0.946969696969695</v>
      </c>
      <c r="J4" s="34" t="n">
        <f aca="false">16.4287859586561 -E4</f>
        <v>-13.8742443443742</v>
      </c>
      <c r="K4" s="34" t="n">
        <f aca="false">E4-41.6666666666667</f>
        <v>-11.3636363636364</v>
      </c>
      <c r="L4" s="34"/>
      <c r="N4" s="31" t="n">
        <f aca="false">E4-6.32911392405063</f>
        <v>23.9739163789797</v>
      </c>
      <c r="P4" s="31" t="n">
        <f aca="false">N4/35.337552742616</f>
        <v>0.678426051560381</v>
      </c>
      <c r="Q4" s="31" t="n">
        <f aca="false">LOG(1+E4)</f>
        <v>1.49558638164173</v>
      </c>
      <c r="R4" s="31" t="n">
        <f aca="false">Q4-0.865051472436995</f>
        <v>0.630534909204738</v>
      </c>
      <c r="T4" s="31" t="n">
        <f aca="false">R4/0.765037242491211</f>
        <v>0.824188515517899</v>
      </c>
      <c r="U4" s="34" t="n">
        <f aca="false">LOG(1+C4)</f>
        <v>1.53147891704226</v>
      </c>
      <c r="V4" s="34" t="n">
        <f aca="false">U4-1.39794000867204</f>
        <v>0.133538908370215</v>
      </c>
      <c r="X4" s="34" t="n">
        <f aca="false">V4/0.803457115648411</f>
        <v>0.166205396366981</v>
      </c>
      <c r="AA4" s="37" t="n">
        <f aca="false">C4-$Z$2</f>
        <v>-41.5434782608696</v>
      </c>
      <c r="AB4" s="37" t="n">
        <f aca="false">AA4/$Y$2</f>
        <v>-1.24427270256622</v>
      </c>
      <c r="AE4" s="37" t="n">
        <f aca="false">E4-$AD$2</f>
        <v>13.8742443443742</v>
      </c>
      <c r="AF4" s="37" t="n">
        <f aca="false">AE4/$AC$2</f>
        <v>1.79047105310047</v>
      </c>
    </row>
    <row r="5" customFormat="false" ht="12.8" hidden="false" customHeight="false" outlineLevel="0" collapsed="false">
      <c r="A5" s="31" t="n">
        <v>0.9</v>
      </c>
      <c r="B5" s="31" t="n">
        <v>9</v>
      </c>
      <c r="C5" s="31" t="n">
        <v>32</v>
      </c>
      <c r="D5" s="34" t="n">
        <f aca="false">C5-C6</f>
        <v>-4</v>
      </c>
      <c r="E5" s="34" t="n">
        <f aca="false">1000/C5</f>
        <v>31.25</v>
      </c>
      <c r="F5" s="40" t="s">
        <v>36</v>
      </c>
      <c r="G5" s="34" t="n">
        <f aca="false">ABS(B5-B6)</f>
        <v>10</v>
      </c>
      <c r="H5" s="34" t="n">
        <f aca="false">E5-E6</f>
        <v>3.47222222222222</v>
      </c>
      <c r="J5" s="34" t="n">
        <f aca="false">16.4287859586561 -E5</f>
        <v>-14.8212140413439</v>
      </c>
      <c r="K5" s="34" t="n">
        <f aca="false">E5-41.6666666666667</f>
        <v>-10.4166666666667</v>
      </c>
      <c r="L5" s="34"/>
      <c r="N5" s="31" t="n">
        <f aca="false">E5-6.32911392405063</f>
        <v>24.9208860759494</v>
      </c>
      <c r="P5" s="31" t="n">
        <f aca="false">N5/35.337552742616</f>
        <v>0.705223880597016</v>
      </c>
      <c r="Q5" s="31" t="n">
        <f aca="false">LOG(1+E5)</f>
        <v>1.50852971897129</v>
      </c>
      <c r="R5" s="31" t="n">
        <f aca="false">Q5-0.865051472436995</f>
        <v>0.643478246534291</v>
      </c>
      <c r="T5" s="31" t="n">
        <f aca="false">R5/0.765037242491211</f>
        <v>0.841107087073194</v>
      </c>
      <c r="U5" s="34" t="n">
        <f aca="false">LOG(1+C5)</f>
        <v>1.51851393987789</v>
      </c>
      <c r="V5" s="34" t="n">
        <f aca="false">U5-1.39794000867204</f>
        <v>0.120573931205847</v>
      </c>
      <c r="X5" s="34" t="n">
        <f aca="false">V5/0.803457115648411</f>
        <v>0.150068907048687</v>
      </c>
      <c r="AA5" s="37" t="n">
        <f aca="false">C5-$Z$2</f>
        <v>-42.5434782608696</v>
      </c>
      <c r="AB5" s="37" t="n">
        <f aca="false">AA5/$Y$2</f>
        <v>-1.27422379849404</v>
      </c>
      <c r="AE5" s="37" t="n">
        <f aca="false">E5-$AD$2</f>
        <v>14.8212140413439</v>
      </c>
      <c r="AF5" s="37" t="n">
        <f aca="false">AE5/$AC$2</f>
        <v>1.91267748024005</v>
      </c>
    </row>
    <row r="6" s="30" customFormat="true" ht="12.8" hidden="false" customHeight="false" outlineLevel="0" collapsed="false">
      <c r="A6" s="31" t="n">
        <v>0.19</v>
      </c>
      <c r="B6" s="31" t="n">
        <v>19</v>
      </c>
      <c r="C6" s="31" t="n">
        <v>36</v>
      </c>
      <c r="D6" s="34" t="n">
        <f aca="false">C6-C7</f>
        <v>-1</v>
      </c>
      <c r="E6" s="34" t="n">
        <f aca="false">1000/C6</f>
        <v>27.7777777777778</v>
      </c>
      <c r="F6" s="40" t="s">
        <v>37</v>
      </c>
      <c r="G6" s="34" t="n">
        <f aca="false">ABS(B6-B7)</f>
        <v>41</v>
      </c>
      <c r="H6" s="34" t="n">
        <f aca="false">E6-E7</f>
        <v>0.750750750750751</v>
      </c>
      <c r="J6" s="34" t="n">
        <f aca="false">16.4287859586561 -E6</f>
        <v>-11.3489918191217</v>
      </c>
      <c r="K6" s="34" t="n">
        <f aca="false">E6-41.6666666666667</f>
        <v>-13.8888888888889</v>
      </c>
      <c r="L6" s="34"/>
      <c r="N6" s="31" t="n">
        <f aca="false">E6-6.32911392405063</f>
        <v>21.4486638537271</v>
      </c>
      <c r="P6" s="31" t="n">
        <f aca="false">N6/35.337552742616</f>
        <v>0.606965174129354</v>
      </c>
      <c r="Q6" s="31" t="n">
        <f aca="false">LOG(1+E6)</f>
        <v>1.45905725464193</v>
      </c>
      <c r="R6" s="31" t="n">
        <f aca="false">Q6-0.865051472436995</f>
        <v>0.594005782204932</v>
      </c>
      <c r="T6" s="31" t="n">
        <f aca="false">R6/0.765037242491211</f>
        <v>0.776440347231535</v>
      </c>
      <c r="U6" s="34" t="n">
        <f aca="false">LOG(1+C6)</f>
        <v>1.56820172406699</v>
      </c>
      <c r="V6" s="34" t="n">
        <f aca="false">U6-1.39794000867204</f>
        <v>0.170261715394955</v>
      </c>
      <c r="X6" s="34" t="n">
        <f aca="false">V6/0.803457115648411</f>
        <v>0.211911391509115</v>
      </c>
      <c r="AA6" s="37" t="n">
        <f aca="false">C6-$Z$2</f>
        <v>-38.5434782608696</v>
      </c>
      <c r="AB6" s="37" t="n">
        <f aca="false">AA6/$Y$2</f>
        <v>-1.15441941478279</v>
      </c>
      <c r="AE6" s="37" t="n">
        <f aca="false">E6-$AD$2</f>
        <v>11.3489918191217</v>
      </c>
      <c r="AF6" s="37" t="n">
        <f aca="false">AE6/$AC$2</f>
        <v>1.46458724739491</v>
      </c>
    </row>
    <row r="7" s="30" customFormat="true" ht="12.8" hidden="false" customHeight="false" outlineLevel="0" collapsed="false">
      <c r="A7" s="31" t="n">
        <v>1</v>
      </c>
      <c r="B7" s="31" t="n">
        <v>60</v>
      </c>
      <c r="C7" s="31" t="n">
        <v>37</v>
      </c>
      <c r="D7" s="34" t="n">
        <f aca="false">C7-C8</f>
        <v>-4</v>
      </c>
      <c r="E7" s="34" t="n">
        <f aca="false">1000/C7</f>
        <v>27.027027027027</v>
      </c>
      <c r="F7" s="40" t="s">
        <v>37</v>
      </c>
      <c r="G7" s="34" t="n">
        <f aca="false">ABS(B7-B8)</f>
        <v>50</v>
      </c>
      <c r="H7" s="34" t="n">
        <f aca="false">E7-E8</f>
        <v>2.636783124588</v>
      </c>
      <c r="J7" s="34" t="n">
        <f aca="false">16.4287859586561 -E7</f>
        <v>-10.5982410683709</v>
      </c>
      <c r="K7" s="34" t="n">
        <f aca="false">E7-41.6666666666667</f>
        <v>-14.6396396396397</v>
      </c>
      <c r="L7" s="34"/>
      <c r="N7" s="31" t="n">
        <f aca="false">E7-6.32911392405063</f>
        <v>20.6979131029764</v>
      </c>
      <c r="P7" s="31" t="n">
        <f aca="false">N7/35.337552742616</f>
        <v>0.585720048406616</v>
      </c>
      <c r="Q7" s="31" t="n">
        <f aca="false">LOG(1+E7)</f>
        <v>1.44757703232205</v>
      </c>
      <c r="R7" s="31" t="n">
        <f aca="false">Q7-0.865051472436995</f>
        <v>0.582525559885051</v>
      </c>
      <c r="T7" s="31" t="n">
        <f aca="false">R7/0.765037242491211</f>
        <v>0.761434251211297</v>
      </c>
      <c r="U7" s="34" t="n">
        <f aca="false">LOG(1+C7)</f>
        <v>1.57978359661681</v>
      </c>
      <c r="V7" s="34" t="n">
        <f aca="false">U7-1.39794000867204</f>
        <v>0.18184358794477</v>
      </c>
      <c r="X7" s="34" t="n">
        <f aca="false">V7/0.803457115648411</f>
        <v>0.226326439088186</v>
      </c>
      <c r="AA7" s="37" t="n">
        <f aca="false">C7-$Z$2</f>
        <v>-37.5434782608696</v>
      </c>
      <c r="AB7" s="37" t="n">
        <f aca="false">AA7/$Y$2</f>
        <v>-1.12446831885498</v>
      </c>
      <c r="AE7" s="37" t="n">
        <f aca="false">E7-$AD$2</f>
        <v>10.5982410683709</v>
      </c>
      <c r="AF7" s="37" t="n">
        <f aca="false">AE7/$AC$2</f>
        <v>1.36770287272568</v>
      </c>
    </row>
    <row r="8" customFormat="false" ht="12.8" hidden="false" customHeight="false" outlineLevel="0" collapsed="false">
      <c r="A8" s="34" t="n">
        <v>1.5</v>
      </c>
      <c r="B8" s="34" t="n">
        <v>110</v>
      </c>
      <c r="C8" s="34" t="n">
        <v>41</v>
      </c>
      <c r="D8" s="34" t="n">
        <f aca="false">C8-C9</f>
        <v>-4</v>
      </c>
      <c r="E8" s="34" t="n">
        <f aca="false">1000/C8</f>
        <v>24.390243902439</v>
      </c>
      <c r="F8" s="40" t="s">
        <v>38</v>
      </c>
      <c r="G8" s="34" t="n">
        <f aca="false">ABS(B8-B9)</f>
        <v>10</v>
      </c>
      <c r="H8" s="34" t="n">
        <f aca="false">E8-E9</f>
        <v>2.1680216802168</v>
      </c>
      <c r="J8" s="34" t="n">
        <f aca="false">16.4287859586561 -E8</f>
        <v>-7.96145794378293</v>
      </c>
      <c r="K8" s="34" t="n">
        <f aca="false">E8-41.6666666666667</f>
        <v>-17.2764227642277</v>
      </c>
      <c r="L8" s="34"/>
      <c r="N8" s="31" t="n">
        <f aca="false">E8-6.32911392405063</f>
        <v>18.0611299783884</v>
      </c>
      <c r="P8" s="31" t="n">
        <f aca="false">N8/35.337552742616</f>
        <v>0.511103021477977</v>
      </c>
      <c r="Q8" s="31" t="n">
        <f aca="false">LOG(1+E8)</f>
        <v>1.4046668727908</v>
      </c>
      <c r="R8" s="31" t="n">
        <f aca="false">Q8-0.865051472436995</f>
        <v>0.539615400353805</v>
      </c>
      <c r="T8" s="31" t="n">
        <f aca="false">R8/0.765037242491211</f>
        <v>0.705345269985343</v>
      </c>
      <c r="U8" s="34" t="n">
        <f aca="false">LOG(1+C8)</f>
        <v>1.6232492903979</v>
      </c>
      <c r="V8" s="34" t="n">
        <f aca="false">U8-1.39794000867204</f>
        <v>0.22530928172586</v>
      </c>
      <c r="X8" s="34" t="n">
        <f aca="false">V8/0.803457115648411</f>
        <v>0.280424776055446</v>
      </c>
      <c r="AA8" s="37" t="n">
        <f aca="false">C8-$Z$2</f>
        <v>-33.5434782608696</v>
      </c>
      <c r="AB8" s="37" t="n">
        <f aca="false">AA8/$Y$2</f>
        <v>-1.00466393514374</v>
      </c>
      <c r="AE8" s="37" t="n">
        <f aca="false">E8-$AD$2</f>
        <v>7.96145794378289</v>
      </c>
      <c r="AF8" s="37" t="n">
        <f aca="false">AE8/$AC$2</f>
        <v>1.02742604461915</v>
      </c>
    </row>
    <row r="9" s="30" customFormat="true" ht="12.8" hidden="false" customHeight="false" outlineLevel="0" collapsed="false">
      <c r="A9" s="31" t="n">
        <v>2</v>
      </c>
      <c r="B9" s="31" t="n">
        <v>120</v>
      </c>
      <c r="C9" s="31" t="n">
        <v>45</v>
      </c>
      <c r="D9" s="34" t="n">
        <f aca="false">C9-C10</f>
        <v>-15</v>
      </c>
      <c r="E9" s="34" t="n">
        <f aca="false">1000/C9</f>
        <v>22.2222222222222</v>
      </c>
      <c r="F9" s="40" t="s">
        <v>38</v>
      </c>
      <c r="G9" s="34" t="n">
        <f aca="false">ABS(B9-B10)</f>
        <v>60</v>
      </c>
      <c r="H9" s="34" t="n">
        <f aca="false">E9-E10</f>
        <v>5.55555555555555</v>
      </c>
      <c r="J9" s="34" t="n">
        <f aca="false">16.4287859586561 -E9</f>
        <v>-5.79343626356612</v>
      </c>
      <c r="K9" s="34" t="n">
        <f aca="false">E9-41.6666666666667</f>
        <v>-19.4444444444445</v>
      </c>
      <c r="L9" s="34"/>
      <c r="N9" s="31" t="n">
        <f aca="false">E9-6.32911392405063</f>
        <v>15.8931082981716</v>
      </c>
      <c r="P9" s="31" t="n">
        <f aca="false">N9/35.337552742616</f>
        <v>0.449751243781095</v>
      </c>
      <c r="Q9" s="31" t="n">
        <f aca="false">LOG(1+E9)</f>
        <v>1.36590377667173</v>
      </c>
      <c r="R9" s="31" t="n">
        <f aca="false">Q9-0.865051472436995</f>
        <v>0.500852304234734</v>
      </c>
      <c r="T9" s="31" t="n">
        <f aca="false">R9/0.765037242491211</f>
        <v>0.654677022786231</v>
      </c>
      <c r="U9" s="34" t="n">
        <f aca="false">LOG(1+C9)</f>
        <v>1.66275783168157</v>
      </c>
      <c r="V9" s="34" t="n">
        <f aca="false">U9-1.39794000867204</f>
        <v>0.264817823009534</v>
      </c>
      <c r="X9" s="34" t="n">
        <f aca="false">V9/0.803457115648411</f>
        <v>0.329597955947928</v>
      </c>
      <c r="AA9" s="37" t="n">
        <f aca="false">C9-$Z$2</f>
        <v>-29.5434782608696</v>
      </c>
      <c r="AB9" s="37" t="n">
        <f aca="false">AA9/$Y$2</f>
        <v>-0.884859551432496</v>
      </c>
      <c r="AE9" s="37" t="n">
        <f aca="false">E9-$AD$2</f>
        <v>5.79343626356609</v>
      </c>
      <c r="AF9" s="37" t="n">
        <f aca="false">AE9/$AC$2</f>
        <v>0.747642874842674</v>
      </c>
    </row>
    <row r="10" s="30" customFormat="true" ht="12.8" hidden="false" customHeight="false" outlineLevel="0" collapsed="false">
      <c r="A10" s="31" t="n">
        <v>3</v>
      </c>
      <c r="B10" s="31" t="n">
        <v>180</v>
      </c>
      <c r="C10" s="31" t="n">
        <v>60</v>
      </c>
      <c r="D10" s="34" t="n">
        <f aca="false">C10-C11</f>
        <v>-3</v>
      </c>
      <c r="E10" s="34" t="n">
        <f aca="false">1000/C10</f>
        <v>16.6666666666667</v>
      </c>
      <c r="F10" s="40" t="s">
        <v>40</v>
      </c>
      <c r="G10" s="34" t="n">
        <f aca="false">ABS(B10-B11)</f>
        <v>10</v>
      </c>
      <c r="H10" s="34" t="n">
        <f aca="false">E10-E11</f>
        <v>0.793650793650794</v>
      </c>
      <c r="J10" s="34" t="n">
        <f aca="false">16.4287859586561 -E10</f>
        <v>-0.237880708010568</v>
      </c>
      <c r="K10" s="34" t="n">
        <f aca="false">E10-41.6666666666667</f>
        <v>-25</v>
      </c>
      <c r="L10" s="34"/>
      <c r="N10" s="31" t="n">
        <f aca="false">E10-6.32911392405063</f>
        <v>10.337552742616</v>
      </c>
      <c r="P10" s="31" t="n">
        <f aca="false">N10/35.337552742616</f>
        <v>0.292537313432836</v>
      </c>
      <c r="Q10" s="31" t="n">
        <f aca="false">LOG(1+E10)</f>
        <v>1.24715461488113</v>
      </c>
      <c r="R10" s="31" t="n">
        <f aca="false">Q10-0.865051472436995</f>
        <v>0.382103142444131</v>
      </c>
      <c r="T10" s="31" t="n">
        <f aca="false">R10/0.765037242491211</f>
        <v>0.499456916894502</v>
      </c>
      <c r="U10" s="34" t="n">
        <f aca="false">LOG(1+C10)</f>
        <v>1.78532983501077</v>
      </c>
      <c r="V10" s="34" t="n">
        <f aca="false">U10-1.39794000867204</f>
        <v>0.387389826338727</v>
      </c>
      <c r="X10" s="34" t="n">
        <f aca="false">V10/0.803457115648411</f>
        <v>0.482153706518727</v>
      </c>
      <c r="AA10" s="37" t="n">
        <f aca="false">C10-$Z$2</f>
        <v>-14.5434782608696</v>
      </c>
      <c r="AB10" s="37" t="n">
        <f aca="false">AA10/$Y$2</f>
        <v>-0.435593112515334</v>
      </c>
      <c r="AE10" s="37" t="n">
        <f aca="false">E10-$AD$2</f>
        <v>0.237880708010593</v>
      </c>
      <c r="AF10" s="37" t="n">
        <f aca="false">AE10/$AC$2</f>
        <v>0.0306985022904484</v>
      </c>
    </row>
    <row r="11" customFormat="false" ht="12.8" hidden="false" customHeight="false" outlineLevel="0" collapsed="false">
      <c r="A11" s="31" t="n">
        <v>3.1</v>
      </c>
      <c r="B11" s="31" t="n">
        <v>190</v>
      </c>
      <c r="C11" s="31" t="n">
        <v>63</v>
      </c>
      <c r="D11" s="34" t="n">
        <f aca="false">C11-C12</f>
        <v>-4</v>
      </c>
      <c r="E11" s="34" t="n">
        <f aca="false">1000/C11</f>
        <v>15.8730158730159</v>
      </c>
      <c r="F11" s="40" t="s">
        <v>43</v>
      </c>
      <c r="G11" s="34" t="n">
        <f aca="false">ABS(B11-B12)</f>
        <v>20</v>
      </c>
      <c r="H11" s="34" t="n">
        <f aca="false">E11-E12</f>
        <v>0.947642738687515</v>
      </c>
      <c r="J11" s="34" t="n">
        <f aca="false">16.4287859586561 -E11</f>
        <v>0.555770085640226</v>
      </c>
      <c r="K11" s="34" t="n">
        <f aca="false">E11-41.6666666666667</f>
        <v>-25.7936507936508</v>
      </c>
      <c r="L11" s="34"/>
      <c r="N11" s="31" t="n">
        <f aca="false">E11-6.32911392405063</f>
        <v>9.54390194896524</v>
      </c>
      <c r="P11" s="31" t="n">
        <f aca="false">N11/35.337552742616</f>
        <v>0.270078180525942</v>
      </c>
      <c r="Q11" s="31" t="n">
        <f aca="false">LOG(1+E11)</f>
        <v>1.22719271506971</v>
      </c>
      <c r="R11" s="31" t="n">
        <f aca="false">Q11-0.865051472436995</f>
        <v>0.36214124263272</v>
      </c>
      <c r="T11" s="31" t="n">
        <f aca="false">R11/0.765037242491211</f>
        <v>0.473364200484501</v>
      </c>
      <c r="U11" s="34" t="n">
        <f aca="false">LOG(1+C11)</f>
        <v>1.80617997398389</v>
      </c>
      <c r="V11" s="34" t="n">
        <f aca="false">U11-1.39794000867204</f>
        <v>0.408239965311847</v>
      </c>
      <c r="X11" s="34" t="n">
        <f aca="false">V11/0.803457115648411</f>
        <v>0.508104237750619</v>
      </c>
      <c r="AA11" s="37" t="n">
        <f aca="false">C11-$Z$2</f>
        <v>-11.5434782608696</v>
      </c>
      <c r="AB11" s="37" t="n">
        <f aca="false">AA11/$Y$2</f>
        <v>-0.345739824731902</v>
      </c>
      <c r="AE11" s="37" t="n">
        <f aca="false">E11-$AD$2</f>
        <v>-0.555770085640207</v>
      </c>
      <c r="AF11" s="37" t="n">
        <f aca="false">AE11/$AC$2</f>
        <v>-0.0717221223598713</v>
      </c>
    </row>
    <row r="12" s="30" customFormat="true" ht="12.8" hidden="false" customHeight="false" outlineLevel="0" collapsed="false">
      <c r="A12" s="31" t="n">
        <v>3.3</v>
      </c>
      <c r="B12" s="31" t="n">
        <v>210</v>
      </c>
      <c r="C12" s="31" t="n">
        <v>67</v>
      </c>
      <c r="D12" s="34" t="n">
        <f aca="false">C12-C13</f>
        <v>-8</v>
      </c>
      <c r="E12" s="34" t="n">
        <f aca="false">1000/C12</f>
        <v>14.9253731343284</v>
      </c>
      <c r="F12" s="40" t="s">
        <v>44</v>
      </c>
      <c r="G12" s="34" t="n">
        <f aca="false">ABS(B12-B13)</f>
        <v>30</v>
      </c>
      <c r="H12" s="34" t="n">
        <f aca="false">E12-E13</f>
        <v>1.59203980099502</v>
      </c>
      <c r="J12" s="34" t="n">
        <f aca="false">16.4287859586561 -E12</f>
        <v>1.50341282432774</v>
      </c>
      <c r="K12" s="34" t="n">
        <f aca="false">E12-41.6666666666667</f>
        <v>-26.7412935323383</v>
      </c>
      <c r="L12" s="34"/>
      <c r="N12" s="31" t="n">
        <f aca="false">E12-6.32911392405063</f>
        <v>8.59625921027773</v>
      </c>
      <c r="P12" s="31" t="n">
        <f aca="false">N12/35.337552742616</f>
        <v>0.243261305413233</v>
      </c>
      <c r="Q12" s="31" t="n">
        <f aca="false">LOG(1+E12)</f>
        <v>1.20208961672364</v>
      </c>
      <c r="R12" s="31" t="n">
        <f aca="false">Q12-0.865051472436995</f>
        <v>0.337038144286648</v>
      </c>
      <c r="T12" s="31" t="n">
        <f aca="false">R12/0.765037242491211</f>
        <v>0.440551290273323</v>
      </c>
      <c r="U12" s="34" t="n">
        <f aca="false">LOG(1+C12)</f>
        <v>1.83250891270624</v>
      </c>
      <c r="V12" s="34" t="n">
        <f aca="false">U12-1.39794000867204</f>
        <v>0.434568904034196</v>
      </c>
      <c r="X12" s="34" t="n">
        <f aca="false">V12/0.803457115648411</f>
        <v>0.540873800941433</v>
      </c>
      <c r="AA12" s="37" t="n">
        <f aca="false">C12-$Z$2</f>
        <v>-7.54347826086956</v>
      </c>
      <c r="AB12" s="37" t="n">
        <f aca="false">AA12/$Y$2</f>
        <v>-0.225935441020659</v>
      </c>
      <c r="AE12" s="37" t="n">
        <f aca="false">E12-$AD$2</f>
        <v>-1.50341282432771</v>
      </c>
      <c r="AF12" s="37" t="n">
        <f aca="false">AE12/$AC$2</f>
        <v>-0.194015405524429</v>
      </c>
    </row>
    <row r="13" s="30" customFormat="true" ht="12.8" hidden="false" customHeight="false" outlineLevel="0" collapsed="false">
      <c r="A13" s="34" t="n">
        <v>4</v>
      </c>
      <c r="B13" s="34" t="n">
        <v>240</v>
      </c>
      <c r="C13" s="34" t="n">
        <v>75</v>
      </c>
      <c r="D13" s="34" t="n">
        <f aca="false">C13-C14</f>
        <v>15</v>
      </c>
      <c r="E13" s="34" t="n">
        <f aca="false">1000/C13</f>
        <v>13.3333333333333</v>
      </c>
      <c r="F13" s="40" t="s">
        <v>44</v>
      </c>
      <c r="G13" s="41" t="n">
        <f aca="false">ABS(B13-B14)</f>
        <v>40</v>
      </c>
      <c r="H13" s="34" t="n">
        <f aca="false">E13-E14</f>
        <v>-3.33333333333333</v>
      </c>
      <c r="J13" s="34" t="n">
        <f aca="false">16.4287859586561 -E13</f>
        <v>3.09545262532277</v>
      </c>
      <c r="K13" s="34" t="n">
        <f aca="false">E13-41.6666666666667</f>
        <v>-28.3333333333334</v>
      </c>
      <c r="L13" s="31"/>
      <c r="N13" s="31" t="n">
        <f aca="false">E13-6.32911392405063</f>
        <v>7.0042194092827</v>
      </c>
      <c r="P13" s="31" t="n">
        <f aca="false">N13/35.337552742616</f>
        <v>0.198208955223881</v>
      </c>
      <c r="Q13" s="31" t="n">
        <f aca="false">LOG(1+E13)</f>
        <v>1.15634720085992</v>
      </c>
      <c r="R13" s="31" t="n">
        <f aca="false">Q13-0.865051472436995</f>
        <v>0.291295728422929</v>
      </c>
      <c r="T13" s="31" t="n">
        <f aca="false">R13/0.765037242491211</f>
        <v>0.380760193418003</v>
      </c>
      <c r="U13" s="34" t="n">
        <f aca="false">LOG(1+C13)</f>
        <v>1.88081359228079</v>
      </c>
      <c r="V13" s="34" t="n">
        <f aca="false">U13-1.39794000867204</f>
        <v>0.482873583608751</v>
      </c>
      <c r="X13" s="34" t="n">
        <f aca="false">V13/0.803457115648411</f>
        <v>0.600994843662638</v>
      </c>
      <c r="AA13" s="37" t="n">
        <f aca="false">C13-$Z$2</f>
        <v>0.456521739130437</v>
      </c>
      <c r="AB13" s="37" t="n">
        <f aca="false">AA13/$Y$2</f>
        <v>0.0136733264018267</v>
      </c>
      <c r="AE13" s="37" t="n">
        <f aca="false">E13-$AD$2</f>
        <v>-3.09545262532281</v>
      </c>
      <c r="AF13" s="37" t="n">
        <f aca="false">AE13/$AC$2</f>
        <v>-0.3994681212409</v>
      </c>
    </row>
    <row r="14" customFormat="false" ht="12.8" hidden="false" customHeight="false" outlineLevel="0" collapsed="false">
      <c r="A14" s="31" t="n">
        <v>4.4</v>
      </c>
      <c r="B14" s="31" t="n">
        <v>280</v>
      </c>
      <c r="C14" s="31" t="n">
        <v>60</v>
      </c>
      <c r="D14" s="34" t="n">
        <f aca="false">C14-C15</f>
        <v>8</v>
      </c>
      <c r="E14" s="34" t="n">
        <f aca="false">1000/C14</f>
        <v>16.6666666666667</v>
      </c>
      <c r="F14" s="40" t="s">
        <v>43</v>
      </c>
      <c r="G14" s="34" t="n">
        <f aca="false">ABS(B14-B15)</f>
        <v>20</v>
      </c>
      <c r="H14" s="34" t="n">
        <f aca="false">E14-E15</f>
        <v>-2.56410256410256</v>
      </c>
      <c r="J14" s="34" t="n">
        <f aca="false">16.4287859586561 -E14</f>
        <v>-0.237880708010568</v>
      </c>
      <c r="K14" s="34" t="n">
        <f aca="false">E14-41.6666666666667</f>
        <v>-25</v>
      </c>
      <c r="L14" s="31"/>
      <c r="N14" s="31" t="n">
        <f aca="false">E14-6.32911392405063</f>
        <v>10.337552742616</v>
      </c>
      <c r="P14" s="31" t="n">
        <f aca="false">N14/35.337552742616</f>
        <v>0.292537313432836</v>
      </c>
      <c r="Q14" s="31" t="n">
        <f aca="false">LOG(1+E14)</f>
        <v>1.24715461488113</v>
      </c>
      <c r="R14" s="31" t="n">
        <f aca="false">Q14-0.865051472436995</f>
        <v>0.382103142444131</v>
      </c>
      <c r="T14" s="31" t="n">
        <f aca="false">R14/0.765037242491211</f>
        <v>0.499456916894502</v>
      </c>
      <c r="U14" s="34" t="n">
        <f aca="false">LOG(1+C14)</f>
        <v>1.78532983501077</v>
      </c>
      <c r="V14" s="34" t="n">
        <f aca="false">U14-1.39794000867204</f>
        <v>0.387389826338727</v>
      </c>
      <c r="X14" s="34" t="n">
        <f aca="false">V14/0.803457115648411</f>
        <v>0.482153706518727</v>
      </c>
      <c r="AA14" s="37" t="n">
        <f aca="false">C14-$Z$2</f>
        <v>-14.5434782608696</v>
      </c>
      <c r="AB14" s="37" t="n">
        <f aca="false">AA14/$Y$2</f>
        <v>-0.435593112515334</v>
      </c>
      <c r="AE14" s="37" t="n">
        <f aca="false">E14-$AD$2</f>
        <v>0.237880708010593</v>
      </c>
      <c r="AF14" s="37" t="n">
        <f aca="false">AE14/$AC$2</f>
        <v>0.0306985022904484</v>
      </c>
    </row>
    <row r="15" s="30" customFormat="true" ht="12.8" hidden="false" customHeight="false" outlineLevel="0" collapsed="false">
      <c r="A15" s="32" t="n">
        <v>5</v>
      </c>
      <c r="B15" s="32" t="n">
        <v>300</v>
      </c>
      <c r="C15" s="32" t="n">
        <v>52</v>
      </c>
      <c r="D15" s="34" t="n">
        <f aca="false">C15-C16</f>
        <v>8</v>
      </c>
      <c r="E15" s="34" t="n">
        <f aca="false">1000/C15</f>
        <v>19.2307692307692</v>
      </c>
      <c r="F15" s="42" t="s">
        <v>42</v>
      </c>
      <c r="G15" s="41" t="n">
        <f aca="false">ABS(B15-B16)</f>
        <v>60</v>
      </c>
      <c r="H15" s="34" t="n">
        <f aca="false">E15-E16</f>
        <v>-3.4965034965035</v>
      </c>
      <c r="J15" s="34" t="n">
        <f aca="false">16.4287859586561 -E15</f>
        <v>-2.80198327211313</v>
      </c>
      <c r="K15" s="34" t="n">
        <f aca="false">E15-41.6666666666667</f>
        <v>-22.4358974358975</v>
      </c>
      <c r="L15" s="31"/>
      <c r="N15" s="31" t="n">
        <f aca="false">E15-6.32911392405063</f>
        <v>12.9016553067186</v>
      </c>
      <c r="P15" s="31" t="n">
        <f aca="false">N15/35.337552742616</f>
        <v>0.365097588978186</v>
      </c>
      <c r="Q15" s="31" t="n">
        <f aca="false">LOG(1+E15)</f>
        <v>1.30601239618292</v>
      </c>
      <c r="R15" s="31" t="n">
        <f aca="false">Q15-0.865051472436995</f>
        <v>0.440960923745926</v>
      </c>
      <c r="T15" s="31" t="n">
        <f aca="false">R15/0.765037242491211</f>
        <v>0.576391447702615</v>
      </c>
      <c r="U15" s="34" t="n">
        <f aca="false">LOG(1+C15)</f>
        <v>1.72427586960079</v>
      </c>
      <c r="V15" s="34" t="n">
        <f aca="false">U15-1.39794000867204</f>
        <v>0.326335860928749</v>
      </c>
      <c r="X15" s="34" t="n">
        <f aca="false">V15/0.803457115648411</f>
        <v>0.406164628544471</v>
      </c>
      <c r="AA15" s="37" t="n">
        <f aca="false">C15-$Z$2</f>
        <v>-22.5434782608696</v>
      </c>
      <c r="AB15" s="37" t="n">
        <f aca="false">AA15/$Y$2</f>
        <v>-0.67520187993782</v>
      </c>
      <c r="AE15" s="37" t="n">
        <f aca="false">E15-$AD$2</f>
        <v>2.80198327211309</v>
      </c>
      <c r="AF15" s="37" t="n">
        <f aca="false">AE15/$AC$2</f>
        <v>0.361595905006855</v>
      </c>
    </row>
    <row r="16" s="30" customFormat="true" ht="12.8" hidden="false" customHeight="false" outlineLevel="0" collapsed="false">
      <c r="A16" s="31" t="n">
        <v>6</v>
      </c>
      <c r="B16" s="31" t="n">
        <v>360</v>
      </c>
      <c r="C16" s="31" t="n">
        <v>44</v>
      </c>
      <c r="D16" s="34" t="n">
        <f aca="false">C16-C17</f>
        <v>3</v>
      </c>
      <c r="E16" s="34" t="n">
        <f aca="false">1000/C16</f>
        <v>22.7272727272727</v>
      </c>
      <c r="F16" s="40" t="s">
        <v>39</v>
      </c>
      <c r="G16" s="34" t="n">
        <f aca="false">ABS(B16-B17)</f>
        <v>60</v>
      </c>
      <c r="H16" s="34" t="n">
        <f aca="false">E16-E17</f>
        <v>-1.6629711751663</v>
      </c>
      <c r="J16" s="34" t="n">
        <f aca="false">16.4287859586561 -E16</f>
        <v>-6.29848676861663</v>
      </c>
      <c r="K16" s="34" t="n">
        <f aca="false">E16-41.6666666666667</f>
        <v>-18.939393939394</v>
      </c>
      <c r="L16" s="31"/>
      <c r="N16" s="31" t="n">
        <f aca="false">E16-6.32911392405063</f>
        <v>16.3981588032221</v>
      </c>
      <c r="P16" s="31" t="n">
        <f aca="false">N16/35.337552742616</f>
        <v>0.4640434192673</v>
      </c>
      <c r="Q16" s="31" t="n">
        <f aca="false">LOG(1+E16)</f>
        <v>1.37524782218006</v>
      </c>
      <c r="R16" s="31" t="n">
        <f aca="false">Q16-0.865051472436995</f>
        <v>0.510196349743061</v>
      </c>
      <c r="T16" s="31" t="n">
        <f aca="false">R16/0.765037242491211</f>
        <v>0.666890866752702</v>
      </c>
      <c r="U16" s="34" t="n">
        <f aca="false">LOG(1+C16)</f>
        <v>1.65321251377534</v>
      </c>
      <c r="V16" s="34" t="n">
        <f aca="false">U16-1.39794000867204</f>
        <v>0.255272505103304</v>
      </c>
      <c r="X16" s="34" t="n">
        <f aca="false">V16/0.803457115648411</f>
        <v>0.317717648063011</v>
      </c>
      <c r="AA16" s="37" t="n">
        <f aca="false">C16-$Z$2</f>
        <v>-30.5434782608696</v>
      </c>
      <c r="AB16" s="37" t="n">
        <f aca="false">AA16/$Y$2</f>
        <v>-0.914810647360306</v>
      </c>
      <c r="AE16" s="37" t="n">
        <f aca="false">E16-$AD$2</f>
        <v>6.29848676861659</v>
      </c>
      <c r="AF16" s="37" t="n">
        <f aca="false">AE16/$AC$2</f>
        <v>0.812819635983785</v>
      </c>
    </row>
    <row r="17" customFormat="false" ht="12.8" hidden="false" customHeight="false" outlineLevel="0" collapsed="false">
      <c r="A17" s="34" t="n">
        <v>7</v>
      </c>
      <c r="B17" s="34" t="n">
        <v>420</v>
      </c>
      <c r="C17" s="34" t="n">
        <v>41</v>
      </c>
      <c r="D17" s="34" t="n">
        <f aca="false">C17-C18</f>
        <v>-8</v>
      </c>
      <c r="E17" s="34" t="n">
        <f aca="false">1000/C17</f>
        <v>24.390243902439</v>
      </c>
      <c r="F17" s="40" t="s">
        <v>38</v>
      </c>
      <c r="G17" s="34" t="n">
        <f aca="false">ABS(B17-B18)</f>
        <v>60</v>
      </c>
      <c r="H17" s="34" t="n">
        <f aca="false">E17-E18</f>
        <v>3.9820806371329</v>
      </c>
      <c r="J17" s="34" t="n">
        <f aca="false">16.4287859586561 -E17</f>
        <v>-7.96145794378293</v>
      </c>
      <c r="K17" s="34" t="n">
        <f aca="false">E17-41.6666666666667</f>
        <v>-17.2764227642277</v>
      </c>
      <c r="L17" s="31"/>
      <c r="N17" s="31" t="n">
        <f aca="false">E17-6.32911392405063</f>
        <v>18.0611299783884</v>
      </c>
      <c r="P17" s="31" t="n">
        <f aca="false">N17/35.337552742616</f>
        <v>0.511103021477977</v>
      </c>
      <c r="Q17" s="31" t="n">
        <f aca="false">LOG(1+E17)</f>
        <v>1.4046668727908</v>
      </c>
      <c r="R17" s="31" t="n">
        <f aca="false">Q17-0.865051472436995</f>
        <v>0.539615400353805</v>
      </c>
      <c r="T17" s="31" t="n">
        <f aca="false">R17/0.765037242491211</f>
        <v>0.705345269985343</v>
      </c>
      <c r="U17" s="34" t="n">
        <f aca="false">LOG(1+C17)</f>
        <v>1.6232492903979</v>
      </c>
      <c r="V17" s="34" t="n">
        <f aca="false">U17-1.39794000867204</f>
        <v>0.22530928172586</v>
      </c>
      <c r="X17" s="34" t="n">
        <f aca="false">V17/0.803457115648411</f>
        <v>0.280424776055446</v>
      </c>
      <c r="AA17" s="37" t="n">
        <f aca="false">C17-$Z$2</f>
        <v>-33.5434782608696</v>
      </c>
      <c r="AB17" s="37" t="n">
        <f aca="false">AA17/$Y$2</f>
        <v>-1.00466393514374</v>
      </c>
      <c r="AE17" s="37" t="n">
        <f aca="false">E17-$AD$2</f>
        <v>7.96145794378289</v>
      </c>
      <c r="AF17" s="37" t="n">
        <f aca="false">AE17/$AC$2</f>
        <v>1.02742604461915</v>
      </c>
    </row>
    <row r="18" s="30" customFormat="true" ht="12.8" hidden="false" customHeight="false" outlineLevel="0" collapsed="false">
      <c r="A18" s="31" t="n">
        <v>8</v>
      </c>
      <c r="B18" s="31" t="n">
        <v>480</v>
      </c>
      <c r="C18" s="31" t="n">
        <v>49</v>
      </c>
      <c r="D18" s="34" t="n">
        <f aca="false">C18-C19</f>
        <v>-4</v>
      </c>
      <c r="E18" s="34" t="n">
        <f aca="false">1000/C18</f>
        <v>20.4081632653061</v>
      </c>
      <c r="F18" s="40" t="s">
        <v>40</v>
      </c>
      <c r="G18" s="34" t="n">
        <f aca="false">ABS(B18-B19)</f>
        <v>30</v>
      </c>
      <c r="H18" s="34" t="n">
        <f aca="false">E18-E19</f>
        <v>1.54023873700423</v>
      </c>
      <c r="J18" s="34" t="n">
        <f aca="false">16.4287859586561 -E18</f>
        <v>-3.97937730665002</v>
      </c>
      <c r="K18" s="34" t="n">
        <f aca="false">E18-41.6666666666667</f>
        <v>-21.2585034013606</v>
      </c>
      <c r="L18" s="31"/>
      <c r="N18" s="31" t="n">
        <f aca="false">E18-6.32911392405063</f>
        <v>14.0790493412555</v>
      </c>
      <c r="P18" s="31" t="n">
        <f aca="false">N18/35.337552742616</f>
        <v>0.398416082851051</v>
      </c>
      <c r="Q18" s="31" t="n">
        <f aca="false">LOG(1+E18)</f>
        <v>1.33057940816504</v>
      </c>
      <c r="R18" s="31" t="n">
        <f aca="false">Q18-0.865051472436995</f>
        <v>0.465527935728049</v>
      </c>
      <c r="T18" s="31" t="n">
        <f aca="false">R18/0.765037242491211</f>
        <v>0.608503625538723</v>
      </c>
      <c r="U18" s="34" t="n">
        <f aca="false">LOG(1+C18)</f>
        <v>1.69897000433602</v>
      </c>
      <c r="V18" s="34" t="n">
        <f aca="false">U18-1.39794000867204</f>
        <v>0.301029995663979</v>
      </c>
      <c r="X18" s="34" t="n">
        <f aca="false">V18/0.803457115648411</f>
        <v>0.374668404574449</v>
      </c>
      <c r="AA18" s="37" t="n">
        <f aca="false">C18-$Z$2</f>
        <v>-25.5434782608696</v>
      </c>
      <c r="AB18" s="37" t="n">
        <f aca="false">AA18/$Y$2</f>
        <v>-0.765055167721253</v>
      </c>
      <c r="AE18" s="37" t="n">
        <f aca="false">E18-$AD$2</f>
        <v>3.97937730664999</v>
      </c>
      <c r="AF18" s="37" t="n">
        <f aca="false">AE18/$AC$2</f>
        <v>0.513538589927659</v>
      </c>
    </row>
    <row r="19" s="30" customFormat="true" ht="12.8" hidden="false" customHeight="false" outlineLevel="0" collapsed="false">
      <c r="A19" s="31" t="n">
        <v>8.3</v>
      </c>
      <c r="B19" s="31" t="n">
        <v>510</v>
      </c>
      <c r="C19" s="31" t="n">
        <v>53</v>
      </c>
      <c r="D19" s="34" t="n">
        <f aca="false">C19-C20</f>
        <v>2</v>
      </c>
      <c r="E19" s="34" t="n">
        <f aca="false">1000/C19</f>
        <v>18.8679245283019</v>
      </c>
      <c r="F19" s="40" t="s">
        <v>41</v>
      </c>
      <c r="G19" s="34" t="n">
        <f aca="false">ABS(B19-B20)</f>
        <v>30</v>
      </c>
      <c r="H19" s="34" t="n">
        <f aca="false">E19-E20</f>
        <v>-0.739918608953015</v>
      </c>
      <c r="J19" s="34" t="n">
        <f aca="false">16.4287859586561 -E19</f>
        <v>-2.43913856964579</v>
      </c>
      <c r="K19" s="34" t="n">
        <f aca="false">E19-41.6666666666667</f>
        <v>-22.7987421383648</v>
      </c>
      <c r="L19" s="31"/>
      <c r="N19" s="31" t="n">
        <f aca="false">E19-6.32911392405063</f>
        <v>12.5388106042513</v>
      </c>
      <c r="P19" s="31" t="n">
        <f aca="false">N19/35.337552742616</f>
        <v>0.354829625457618</v>
      </c>
      <c r="Q19" s="31" t="n">
        <f aca="false">LOG(1+E19)</f>
        <v>1.2981525015847</v>
      </c>
      <c r="R19" s="31" t="n">
        <f aca="false">Q19-0.865051472436995</f>
        <v>0.433101029147702</v>
      </c>
      <c r="T19" s="31" t="n">
        <f aca="false">R19/0.765037242491211</f>
        <v>0.566117575841647</v>
      </c>
      <c r="U19" s="34" t="n">
        <f aca="false">LOG(1+C19)</f>
        <v>1.73239375982297</v>
      </c>
      <c r="V19" s="34" t="n">
        <f aca="false">U19-1.39794000867204</f>
        <v>0.334453751150928</v>
      </c>
      <c r="X19" s="34" t="n">
        <f aca="false">V19/0.803457115648411</f>
        <v>0.416268329244947</v>
      </c>
      <c r="AA19" s="37" t="n">
        <f aca="false">C19-$Z$2</f>
        <v>-21.5434782608696</v>
      </c>
      <c r="AB19" s="37" t="n">
        <f aca="false">AA19/$Y$2</f>
        <v>-0.64525078401001</v>
      </c>
      <c r="AE19" s="37" t="n">
        <f aca="false">E19-$AD$2</f>
        <v>2.43913856964579</v>
      </c>
      <c r="AF19" s="37" t="n">
        <f aca="false">AE19/$AC$2</f>
        <v>0.314770800848877</v>
      </c>
    </row>
    <row r="20" customFormat="false" ht="12.8" hidden="false" customHeight="false" outlineLevel="0" collapsed="false">
      <c r="A20" s="31" t="n">
        <v>9</v>
      </c>
      <c r="B20" s="31" t="n">
        <v>540</v>
      </c>
      <c r="C20" s="31" t="n">
        <v>51</v>
      </c>
      <c r="D20" s="34" t="n">
        <f aca="false">C20-C21</f>
        <v>-6</v>
      </c>
      <c r="E20" s="34" t="n">
        <f aca="false">1000/C20</f>
        <v>19.6078431372549</v>
      </c>
      <c r="F20" s="40" t="s">
        <v>41</v>
      </c>
      <c r="G20" s="34" t="n">
        <f aca="false">ABS(B20-B21)</f>
        <v>10</v>
      </c>
      <c r="H20" s="34" t="n">
        <f aca="false">E20-E21</f>
        <v>2.06398348813209</v>
      </c>
      <c r="J20" s="34" t="n">
        <f aca="false">16.4287859586561 -E20</f>
        <v>-3.1790571785988</v>
      </c>
      <c r="K20" s="34" t="n">
        <f aca="false">E20-41.6666666666667</f>
        <v>-22.0588235294118</v>
      </c>
      <c r="L20" s="31"/>
      <c r="N20" s="31" t="n">
        <f aca="false">E20-6.32911392405063</f>
        <v>13.2787292132043</v>
      </c>
      <c r="P20" s="31" t="n">
        <f aca="false">N20/35.337552742616</f>
        <v>0.375768217734856</v>
      </c>
      <c r="Q20" s="31" t="n">
        <f aca="false">LOG(1+E20)</f>
        <v>1.31403253993031</v>
      </c>
      <c r="R20" s="31" t="n">
        <f aca="false">Q20-0.865051472436995</f>
        <v>0.448981067493311</v>
      </c>
      <c r="T20" s="31" t="n">
        <f aca="false">R20/0.765037242491211</f>
        <v>0.586874785378136</v>
      </c>
      <c r="U20" s="34" t="n">
        <f aca="false">LOG(1+C20)</f>
        <v>1.7160033436348</v>
      </c>
      <c r="V20" s="34" t="n">
        <f aca="false">U20-1.39794000867204</f>
        <v>0.318063334962759</v>
      </c>
      <c r="X20" s="34" t="n">
        <f aca="false">V20/0.803457115648411</f>
        <v>0.395868464872669</v>
      </c>
      <c r="AA20" s="37" t="n">
        <f aca="false">C20-$Z$2</f>
        <v>-23.5434782608696</v>
      </c>
      <c r="AB20" s="37" t="n">
        <f aca="false">AA20/$Y$2</f>
        <v>-0.705152975865631</v>
      </c>
      <c r="AE20" s="37" t="n">
        <f aca="false">E20-$AD$2</f>
        <v>3.17905717859879</v>
      </c>
      <c r="AF20" s="37" t="n">
        <f aca="false">AE20/$AC$2</f>
        <v>0.410257287759273</v>
      </c>
    </row>
    <row r="21" s="30" customFormat="true" ht="12.8" hidden="false" customHeight="false" outlineLevel="0" collapsed="false">
      <c r="A21" s="31" t="n">
        <v>9.1</v>
      </c>
      <c r="B21" s="31" t="n">
        <v>550</v>
      </c>
      <c r="C21" s="31" t="n">
        <v>57</v>
      </c>
      <c r="D21" s="34" t="n">
        <f aca="false">C21-C22</f>
        <v>-3</v>
      </c>
      <c r="E21" s="34" t="n">
        <f aca="false">1000/C21</f>
        <v>17.5438596491228</v>
      </c>
      <c r="F21" s="40" t="s">
        <v>42</v>
      </c>
      <c r="G21" s="34" t="n">
        <f aca="false">ABS(B21-B22)</f>
        <v>20</v>
      </c>
      <c r="H21" s="34" t="n">
        <f aca="false">E21-E22</f>
        <v>0.87719298245614</v>
      </c>
      <c r="J21" s="34" t="n">
        <f aca="false">16.4287859586561 -E21</f>
        <v>-1.11507369046671</v>
      </c>
      <c r="K21" s="34" t="n">
        <f aca="false">E21-41.6666666666667</f>
        <v>-24.1228070175439</v>
      </c>
      <c r="L21" s="31"/>
      <c r="N21" s="31" t="n">
        <f aca="false">E21-6.32911392405063</f>
        <v>11.2147457250722</v>
      </c>
      <c r="P21" s="31" t="n">
        <f aca="false">N21/35.337552742616</f>
        <v>0.317360565593088</v>
      </c>
      <c r="Q21" s="31" t="n">
        <f aca="false">LOG(1+E21)</f>
        <v>1.26820013163493</v>
      </c>
      <c r="R21" s="31" t="n">
        <f aca="false">Q21-0.865051472436995</f>
        <v>0.40314865919794</v>
      </c>
      <c r="T21" s="31" t="n">
        <f aca="false">R21/0.765037242491211</f>
        <v>0.526966057083909</v>
      </c>
      <c r="U21" s="34" t="n">
        <f aca="false">LOG(1+C21)</f>
        <v>1.76342799356294</v>
      </c>
      <c r="V21" s="34" t="n">
        <f aca="false">U21-1.39794000867204</f>
        <v>0.365487984890897</v>
      </c>
      <c r="X21" s="34" t="n">
        <f aca="false">V21/0.803457115648411</f>
        <v>0.454894203775815</v>
      </c>
      <c r="AA21" s="37" t="n">
        <f aca="false">C21-$Z$2</f>
        <v>-17.5434782608696</v>
      </c>
      <c r="AB21" s="37" t="n">
        <f aca="false">AA21/$Y$2</f>
        <v>-0.525446400298767</v>
      </c>
      <c r="AE21" s="37" t="n">
        <f aca="false">E21-$AD$2</f>
        <v>1.11507369046669</v>
      </c>
      <c r="AF21" s="37" t="n">
        <f aca="false">AE21/$AC$2</f>
        <v>0.143900245325006</v>
      </c>
    </row>
    <row r="22" s="30" customFormat="true" ht="12.8" hidden="false" customHeight="false" outlineLevel="0" collapsed="false">
      <c r="A22" s="31" t="n">
        <v>9.3</v>
      </c>
      <c r="B22" s="31" t="n">
        <v>570</v>
      </c>
      <c r="C22" s="31" t="n">
        <v>60</v>
      </c>
      <c r="D22" s="34" t="n">
        <f aca="false">C22-C23</f>
        <v>-7</v>
      </c>
      <c r="E22" s="34" t="n">
        <f aca="false">1000/C22</f>
        <v>16.6666666666667</v>
      </c>
      <c r="F22" s="40" t="s">
        <v>43</v>
      </c>
      <c r="G22" s="34" t="n">
        <f aca="false">ABS(B22-B23)</f>
        <v>10</v>
      </c>
      <c r="H22" s="34" t="n">
        <f aca="false">E22-E23</f>
        <v>1.74129353233831</v>
      </c>
      <c r="J22" s="34" t="n">
        <f aca="false">16.4287859586561 -E22</f>
        <v>-0.237880708010568</v>
      </c>
      <c r="K22" s="34" t="n">
        <f aca="false">E22-41.6666666666667</f>
        <v>-25</v>
      </c>
      <c r="L22" s="31"/>
      <c r="N22" s="31" t="n">
        <f aca="false">E22-6.32911392405063</f>
        <v>10.337552742616</v>
      </c>
      <c r="P22" s="31" t="n">
        <f aca="false">N22/35.337552742616</f>
        <v>0.292537313432836</v>
      </c>
      <c r="Q22" s="31" t="n">
        <f aca="false">LOG(1+E22)</f>
        <v>1.24715461488113</v>
      </c>
      <c r="R22" s="31" t="n">
        <f aca="false">Q22-0.865051472436995</f>
        <v>0.382103142444131</v>
      </c>
      <c r="T22" s="31" t="n">
        <f aca="false">R22/0.765037242491211</f>
        <v>0.499456916894502</v>
      </c>
      <c r="U22" s="34" t="n">
        <f aca="false">LOG(1+C22)</f>
        <v>1.78532983501077</v>
      </c>
      <c r="V22" s="34" t="n">
        <f aca="false">U22-1.39794000867204</f>
        <v>0.387389826338727</v>
      </c>
      <c r="X22" s="34" t="n">
        <f aca="false">V22/0.803457115648411</f>
        <v>0.482153706518727</v>
      </c>
      <c r="AA22" s="37" t="n">
        <f aca="false">C22-$Z$2</f>
        <v>-14.5434782608696</v>
      </c>
      <c r="AB22" s="37" t="n">
        <f aca="false">AA22/$Y$2</f>
        <v>-0.435593112515334</v>
      </c>
      <c r="AE22" s="37" t="n">
        <f aca="false">E22-$AD$2</f>
        <v>0.237880708010593</v>
      </c>
      <c r="AF22" s="37" t="n">
        <f aca="false">AE22/$AC$2</f>
        <v>0.0306985022904484</v>
      </c>
    </row>
    <row r="23" customFormat="false" ht="12.8" hidden="false" customHeight="false" outlineLevel="0" collapsed="false">
      <c r="A23" s="31" t="n">
        <v>9.4</v>
      </c>
      <c r="B23" s="31" t="n">
        <v>580</v>
      </c>
      <c r="C23" s="31" t="n">
        <v>67</v>
      </c>
      <c r="D23" s="34" t="n">
        <f aca="false">C23-C24</f>
        <v>6</v>
      </c>
      <c r="E23" s="34" t="n">
        <f aca="false">1000/C23</f>
        <v>14.9253731343284</v>
      </c>
      <c r="F23" s="40" t="s">
        <v>44</v>
      </c>
      <c r="G23" s="34" t="n">
        <f aca="false">ABS(B23-B24)</f>
        <v>20</v>
      </c>
      <c r="H23" s="34" t="n">
        <f aca="false">E23-E24</f>
        <v>-1.46806948862246</v>
      </c>
      <c r="J23" s="34" t="n">
        <f aca="false">16.4287859586561 -E23</f>
        <v>1.50341282432774</v>
      </c>
      <c r="K23" s="34" t="n">
        <f aca="false">E23-41.6666666666667</f>
        <v>-26.7412935323383</v>
      </c>
      <c r="L23" s="31"/>
      <c r="N23" s="31" t="n">
        <f aca="false">E23-6.32911392405063</f>
        <v>8.59625921027773</v>
      </c>
      <c r="P23" s="31" t="n">
        <f aca="false">N23/35.337552742616</f>
        <v>0.243261305413233</v>
      </c>
      <c r="Q23" s="31" t="n">
        <f aca="false">LOG(1+E23)</f>
        <v>1.20208961672364</v>
      </c>
      <c r="R23" s="31" t="n">
        <f aca="false">Q23-0.865051472436995</f>
        <v>0.337038144286648</v>
      </c>
      <c r="T23" s="31" t="n">
        <f aca="false">R23/0.765037242491211</f>
        <v>0.440551290273323</v>
      </c>
      <c r="U23" s="34" t="n">
        <f aca="false">LOG(1+C23)</f>
        <v>1.83250891270624</v>
      </c>
      <c r="V23" s="34" t="n">
        <f aca="false">U23-1.39794000867204</f>
        <v>0.434568904034196</v>
      </c>
      <c r="X23" s="34" t="n">
        <f aca="false">V23/0.803457115648411</f>
        <v>0.540873800941433</v>
      </c>
      <c r="AA23" s="37" t="n">
        <f aca="false">C23-$Z$2</f>
        <v>-7.54347826086956</v>
      </c>
      <c r="AB23" s="37" t="n">
        <f aca="false">AA23/$Y$2</f>
        <v>-0.225935441020659</v>
      </c>
      <c r="AE23" s="37" t="n">
        <f aca="false">E23-$AD$2</f>
        <v>-1.50341282432771</v>
      </c>
      <c r="AF23" s="37" t="n">
        <f aca="false">AE23/$AC$2</f>
        <v>-0.194015405524429</v>
      </c>
    </row>
    <row r="24" s="30" customFormat="true" ht="12.8" hidden="false" customHeight="false" outlineLevel="0" collapsed="false">
      <c r="A24" s="32" t="n">
        <v>10</v>
      </c>
      <c r="B24" s="32" t="n">
        <v>600</v>
      </c>
      <c r="C24" s="32" t="n">
        <v>61</v>
      </c>
      <c r="D24" s="34" t="n">
        <f aca="false">C24-C25</f>
        <v>8</v>
      </c>
      <c r="E24" s="34" t="n">
        <f aca="false">1000/C24</f>
        <v>16.3934426229508</v>
      </c>
      <c r="F24" s="42" t="s">
        <v>42</v>
      </c>
      <c r="G24" s="41" t="n">
        <f aca="false">ABS(B24-B25)</f>
        <v>50</v>
      </c>
      <c r="H24" s="34" t="n">
        <f aca="false">E24-E25</f>
        <v>-2.47448190535107</v>
      </c>
      <c r="J24" s="34" t="n">
        <f aca="false">16.4287859586561 -E24</f>
        <v>0.0353433357052815</v>
      </c>
      <c r="K24" s="34" t="n">
        <f aca="false">E24-41.6666666666667</f>
        <v>-25.2732240437159</v>
      </c>
      <c r="L24" s="31"/>
      <c r="N24" s="31" t="n">
        <f aca="false">E24-6.32911392405063</f>
        <v>10.0643286989002</v>
      </c>
      <c r="P24" s="31" t="n">
        <f aca="false">N24/35.337552742616</f>
        <v>0.284805480792758</v>
      </c>
      <c r="Q24" s="31" t="n">
        <f aca="false">LOG(1+E24)</f>
        <v>1.24038554889057</v>
      </c>
      <c r="R24" s="31" t="n">
        <f aca="false">Q24-0.865051472436995</f>
        <v>0.375334076453578</v>
      </c>
      <c r="T24" s="31" t="n">
        <f aca="false">R24/0.765037242491211</f>
        <v>0.490608895367457</v>
      </c>
      <c r="U24" s="34" t="n">
        <f aca="false">LOG(1+C24)</f>
        <v>1.79239168949825</v>
      </c>
      <c r="V24" s="34" t="n">
        <f aca="false">U24-1.39794000867204</f>
        <v>0.394451680826214</v>
      </c>
      <c r="X24" s="34" t="n">
        <f aca="false">V24/0.803457115648411</f>
        <v>0.490943042439646</v>
      </c>
      <c r="AA24" s="37" t="n">
        <f aca="false">C24-$Z$2</f>
        <v>-13.5434782608696</v>
      </c>
      <c r="AB24" s="37" t="n">
        <f aca="false">AA24/$Y$2</f>
        <v>-0.405642016587524</v>
      </c>
      <c r="AE24" s="37" t="n">
        <f aca="false">E24-$AD$2</f>
        <v>-0.0353433357053063</v>
      </c>
      <c r="AF24" s="37" t="n">
        <f aca="false">AE24/$AC$2</f>
        <v>-0.00456105701540588</v>
      </c>
    </row>
    <row r="25" s="30" customFormat="true" ht="12.8" hidden="false" customHeight="false" outlineLevel="0" collapsed="false">
      <c r="A25" s="31" t="n">
        <v>10.5</v>
      </c>
      <c r="B25" s="31" t="n">
        <v>650</v>
      </c>
      <c r="C25" s="31" t="n">
        <v>53</v>
      </c>
      <c r="D25" s="34" t="n">
        <f aca="false">C25-C26</f>
        <v>-2</v>
      </c>
      <c r="E25" s="34" t="n">
        <f aca="false">1000/C25</f>
        <v>18.8679245283019</v>
      </c>
      <c r="F25" s="40" t="s">
        <v>41</v>
      </c>
      <c r="G25" s="34" t="n">
        <f aca="false">ABS(B25-B26)</f>
        <v>10</v>
      </c>
      <c r="H25" s="34" t="n">
        <f aca="false">E25-E26</f>
        <v>0.686106346483705</v>
      </c>
      <c r="J25" s="34" t="n">
        <f aca="false">16.4287859586561 -E25</f>
        <v>-2.43913856964579</v>
      </c>
      <c r="K25" s="34" t="n">
        <f aca="false">E25-41.6666666666667</f>
        <v>-22.7987421383648</v>
      </c>
      <c r="L25" s="31"/>
      <c r="N25" s="31" t="n">
        <f aca="false">E25-6.32911392405063</f>
        <v>12.5388106042513</v>
      </c>
      <c r="P25" s="31" t="n">
        <f aca="false">N25/35.337552742616</f>
        <v>0.354829625457618</v>
      </c>
      <c r="Q25" s="31" t="n">
        <f aca="false">LOG(1+E25)</f>
        <v>1.2981525015847</v>
      </c>
      <c r="R25" s="31" t="n">
        <f aca="false">Q25-0.865051472436995</f>
        <v>0.433101029147702</v>
      </c>
      <c r="T25" s="31" t="n">
        <f aca="false">R25/0.765037242491211</f>
        <v>0.566117575841647</v>
      </c>
      <c r="U25" s="34" t="n">
        <f aca="false">LOG(1+C25)</f>
        <v>1.73239375982297</v>
      </c>
      <c r="V25" s="34" t="n">
        <f aca="false">U25-1.39794000867204</f>
        <v>0.334453751150928</v>
      </c>
      <c r="X25" s="34" t="n">
        <f aca="false">V25/0.803457115648411</f>
        <v>0.416268329244947</v>
      </c>
      <c r="AA25" s="37" t="n">
        <f aca="false">C25-$Z$2</f>
        <v>-21.5434782608696</v>
      </c>
      <c r="AB25" s="37" t="n">
        <f aca="false">AA25/$Y$2</f>
        <v>-0.64525078401001</v>
      </c>
      <c r="AE25" s="37" t="n">
        <f aca="false">E25-$AD$2</f>
        <v>2.43913856964579</v>
      </c>
      <c r="AF25" s="37" t="n">
        <f aca="false">AE25/$AC$2</f>
        <v>0.314770800848877</v>
      </c>
    </row>
    <row r="26" customFormat="false" ht="12.8" hidden="false" customHeight="false" outlineLevel="0" collapsed="false">
      <c r="A26" s="31" t="n">
        <v>11</v>
      </c>
      <c r="B26" s="31" t="n">
        <v>660</v>
      </c>
      <c r="C26" s="31" t="n">
        <v>55</v>
      </c>
      <c r="D26" s="34" t="n">
        <f aca="false">C26-C27</f>
        <v>-6</v>
      </c>
      <c r="E26" s="34" t="n">
        <f aca="false">1000/C26</f>
        <v>18.1818181818182</v>
      </c>
      <c r="F26" s="40" t="s">
        <v>41</v>
      </c>
      <c r="G26" s="34" t="n">
        <f aca="false">ABS(B26-B27)</f>
        <v>20</v>
      </c>
      <c r="H26" s="34" t="n">
        <f aca="false">E26-E27</f>
        <v>1.78837555886737</v>
      </c>
      <c r="J26" s="34" t="n">
        <f aca="false">16.4287859586561 -E26</f>
        <v>-1.75303222316208</v>
      </c>
      <c r="K26" s="34" t="n">
        <f aca="false">E26-41.6666666666667</f>
        <v>-23.4848484848485</v>
      </c>
      <c r="L26" s="31"/>
      <c r="N26" s="31" t="n">
        <f aca="false">E26-6.32911392405063</f>
        <v>11.8527042577676</v>
      </c>
      <c r="P26" s="31" t="n">
        <f aca="false">N26/35.337552742616</f>
        <v>0.335413839891452</v>
      </c>
      <c r="Q26" s="31" t="n">
        <f aca="false">LOG(1+E26)</f>
        <v>1.28288977013947</v>
      </c>
      <c r="R26" s="31" t="n">
        <f aca="false">Q26-0.865051472436995</f>
        <v>0.417838297702472</v>
      </c>
      <c r="T26" s="31" t="n">
        <f aca="false">R26/0.765037242491211</f>
        <v>0.546167264147631</v>
      </c>
      <c r="U26" s="34" t="n">
        <f aca="false">LOG(1+C26)</f>
        <v>1.7481880270062</v>
      </c>
      <c r="V26" s="34" t="n">
        <f aca="false">U26-1.39794000867204</f>
        <v>0.350248018334161</v>
      </c>
      <c r="X26" s="34" t="n">
        <f aca="false">V26/0.803457115648411</f>
        <v>0.435926213748821</v>
      </c>
      <c r="AA26" s="37" t="n">
        <f aca="false">C26-$Z$2</f>
        <v>-19.5434782608696</v>
      </c>
      <c r="AB26" s="37" t="n">
        <f aca="false">AA26/$Y$2</f>
        <v>-0.585348592154388</v>
      </c>
      <c r="AE26" s="37" t="n">
        <f aca="false">E26-$AD$2</f>
        <v>1.75303222316209</v>
      </c>
      <c r="AF26" s="37" t="n">
        <f aca="false">AE26/$AC$2</f>
        <v>0.226228785713783</v>
      </c>
    </row>
    <row r="27" customFormat="false" ht="12.8" hidden="false" customHeight="false" outlineLevel="0" collapsed="false">
      <c r="A27" s="34" t="n">
        <v>11.2</v>
      </c>
      <c r="B27" s="34" t="n">
        <v>680</v>
      </c>
      <c r="C27" s="34" t="n">
        <v>61</v>
      </c>
      <c r="D27" s="34" t="n">
        <f aca="false">C27-C28</f>
        <v>-4</v>
      </c>
      <c r="E27" s="34" t="n">
        <f aca="false">1000/C27</f>
        <v>16.3934426229508</v>
      </c>
      <c r="F27" s="40" t="s">
        <v>43</v>
      </c>
      <c r="G27" s="34" t="n">
        <f aca="false">ABS(B27-B28)</f>
        <v>10</v>
      </c>
      <c r="H27" s="34" t="n">
        <f aca="false">E27-E28</f>
        <v>1.00882723833543</v>
      </c>
      <c r="J27" s="34" t="n">
        <f aca="false">16.4287859586561 -E27</f>
        <v>0.0353433357052815</v>
      </c>
      <c r="K27" s="34" t="n">
        <f aca="false">E27-41.6666666666667</f>
        <v>-25.2732240437159</v>
      </c>
      <c r="L27" s="31"/>
      <c r="N27" s="31" t="n">
        <f aca="false">E27-6.32911392405063</f>
        <v>10.0643286989002</v>
      </c>
      <c r="P27" s="31" t="n">
        <f aca="false">N27/35.337552742616</f>
        <v>0.284805480792758</v>
      </c>
      <c r="Q27" s="31" t="n">
        <f aca="false">LOG(1+E27)</f>
        <v>1.24038554889057</v>
      </c>
      <c r="R27" s="31" t="n">
        <f aca="false">Q27-0.865051472436995</f>
        <v>0.375334076453578</v>
      </c>
      <c r="T27" s="31" t="n">
        <f aca="false">R27/0.765037242491211</f>
        <v>0.490608895367457</v>
      </c>
      <c r="U27" s="34" t="n">
        <f aca="false">LOG(1+C27)</f>
        <v>1.79239168949825</v>
      </c>
      <c r="V27" s="34" t="n">
        <f aca="false">U27-1.39794000867204</f>
        <v>0.394451680826214</v>
      </c>
      <c r="X27" s="34" t="n">
        <f aca="false">V27/0.803457115648411</f>
        <v>0.490943042439646</v>
      </c>
      <c r="AA27" s="37" t="n">
        <f aca="false">C27-$Z$2</f>
        <v>-13.5434782608696</v>
      </c>
      <c r="AB27" s="37" t="n">
        <f aca="false">AA27/$Y$2</f>
        <v>-0.405642016587524</v>
      </c>
      <c r="AE27" s="37" t="n">
        <f aca="false">E27-$AD$2</f>
        <v>-0.0353433357053063</v>
      </c>
      <c r="AF27" s="37" t="n">
        <f aca="false">AE27/$AC$2</f>
        <v>-0.00456105701540588</v>
      </c>
    </row>
    <row r="28" customFormat="false" ht="12.8" hidden="false" customHeight="false" outlineLevel="0" collapsed="false">
      <c r="A28" s="31" t="n">
        <v>11.3</v>
      </c>
      <c r="B28" s="31" t="n">
        <v>690</v>
      </c>
      <c r="C28" s="31" t="n">
        <v>65</v>
      </c>
      <c r="D28" s="34" t="n">
        <f aca="false">C28-C29</f>
        <v>-9</v>
      </c>
      <c r="E28" s="34" t="n">
        <f aca="false">1000/C28</f>
        <v>15.3846153846154</v>
      </c>
      <c r="F28" s="40" t="s">
        <v>44</v>
      </c>
      <c r="G28" s="34" t="n">
        <f aca="false">ABS(B28-B29)</f>
        <v>30</v>
      </c>
      <c r="H28" s="34" t="n">
        <f aca="false">E28-E29</f>
        <v>1.87110187110187</v>
      </c>
      <c r="J28" s="34" t="n">
        <f aca="false">16.4287859586561 -E28</f>
        <v>1.04417057404071</v>
      </c>
      <c r="K28" s="34" t="n">
        <f aca="false">E28-41.6666666666667</f>
        <v>-26.2820512820513</v>
      </c>
      <c r="L28" s="31"/>
      <c r="N28" s="31" t="n">
        <f aca="false">E28-6.32911392405063</f>
        <v>9.05550146056476</v>
      </c>
      <c r="P28" s="31" t="n">
        <f aca="false">N28/35.337552742616</f>
        <v>0.256257175660161</v>
      </c>
      <c r="Q28" s="31" t="n">
        <f aca="false">LOG(1+E28)</f>
        <v>1.2144362511319</v>
      </c>
      <c r="R28" s="31" t="n">
        <f aca="false">Q28-0.865051472436995</f>
        <v>0.349384778694906</v>
      </c>
      <c r="T28" s="31" t="n">
        <f aca="false">R28/0.765037242491211</f>
        <v>0.456689895981005</v>
      </c>
      <c r="U28" s="34" t="n">
        <f aca="false">LOG(1+C28)</f>
        <v>1.81954393554187</v>
      </c>
      <c r="V28" s="34" t="n">
        <f aca="false">U28-1.39794000867204</f>
        <v>0.421603926869828</v>
      </c>
      <c r="X28" s="34" t="n">
        <f aca="false">V28/0.803457115648411</f>
        <v>0.524737311623139</v>
      </c>
      <c r="AA28" s="37" t="n">
        <f aca="false">C28-$Z$2</f>
        <v>-9.54347826086956</v>
      </c>
      <c r="AB28" s="37" t="n">
        <f aca="false">AA28/$Y$2</f>
        <v>-0.285837632876281</v>
      </c>
      <c r="AE28" s="37" t="n">
        <f aca="false">E28-$AD$2</f>
        <v>-1.04417057404071</v>
      </c>
      <c r="AF28" s="37" t="n">
        <f aca="false">AE28/$AC$2</f>
        <v>-0.134750199067761</v>
      </c>
    </row>
    <row r="29" customFormat="false" ht="12.8" hidden="false" customHeight="false" outlineLevel="0" collapsed="false">
      <c r="A29" s="31" t="n">
        <v>12</v>
      </c>
      <c r="B29" s="31" t="n">
        <v>720</v>
      </c>
      <c r="C29" s="31" t="n">
        <v>74</v>
      </c>
      <c r="D29" s="34" t="n">
        <f aca="false">C29-C30</f>
        <v>-16</v>
      </c>
      <c r="E29" s="34" t="n">
        <f aca="false">1000/C29</f>
        <v>13.5135135135135</v>
      </c>
      <c r="F29" s="40" t="s">
        <v>44</v>
      </c>
      <c r="G29" s="34" t="n">
        <f aca="false">ABS(B29-B30)</f>
        <v>60</v>
      </c>
      <c r="H29" s="34" t="n">
        <f aca="false">E29-E30</f>
        <v>2.4024024024024</v>
      </c>
      <c r="J29" s="34" t="n">
        <f aca="false">16.4287859586561 -E29</f>
        <v>2.91527244514259</v>
      </c>
      <c r="K29" s="34" t="n">
        <f aca="false">E29-41.6666666666667</f>
        <v>-28.1531531531532</v>
      </c>
      <c r="L29" s="31"/>
      <c r="N29" s="31" t="n">
        <f aca="false">E29-6.32911392405063</f>
        <v>7.18439958946288</v>
      </c>
      <c r="P29" s="31" t="n">
        <f aca="false">N29/35.337552742616</f>
        <v>0.203307785397338</v>
      </c>
      <c r="Q29" s="31" t="n">
        <f aca="false">LOG(1+E29)</f>
        <v>1.16177256163256</v>
      </c>
      <c r="R29" s="31" t="n">
        <f aca="false">Q29-0.865051472436995</f>
        <v>0.296721089195565</v>
      </c>
      <c r="T29" s="31" t="n">
        <f aca="false">R29/0.765037242491211</f>
        <v>0.387851823042424</v>
      </c>
      <c r="U29" s="34" t="n">
        <f aca="false">LOG(1+C29)</f>
        <v>1.8750612633917</v>
      </c>
      <c r="V29" s="34" t="n">
        <f aca="false">U29-1.39794000867204</f>
        <v>0.47712125471966</v>
      </c>
      <c r="X29" s="34" t="n">
        <f aca="false">V29/0.803457115648411</f>
        <v>0.593835371455526</v>
      </c>
      <c r="AA29" s="37" t="n">
        <f aca="false">C29-$Z$2</f>
        <v>-0.543478260869563</v>
      </c>
      <c r="AB29" s="37" t="n">
        <f aca="false">AA29/$Y$2</f>
        <v>-0.016277769525984</v>
      </c>
      <c r="AE29" s="37" t="n">
        <f aca="false">E29-$AD$2</f>
        <v>-2.91527244514261</v>
      </c>
      <c r="AF29" s="37" t="n">
        <f aca="false">AE29/$AC$2</f>
        <v>-0.376215871320284</v>
      </c>
    </row>
    <row r="30" customFormat="false" ht="12.8" hidden="false" customHeight="false" outlineLevel="0" collapsed="false">
      <c r="A30" s="31" t="n">
        <v>13</v>
      </c>
      <c r="B30" s="31" t="n">
        <v>780</v>
      </c>
      <c r="C30" s="31" t="n">
        <v>90</v>
      </c>
      <c r="D30" s="34" t="n">
        <f aca="false">C30-C31</f>
        <v>-9</v>
      </c>
      <c r="E30" s="34" t="n">
        <f aca="false">1000/C30</f>
        <v>11.1111111111111</v>
      </c>
      <c r="F30" s="40" t="s">
        <v>44</v>
      </c>
      <c r="G30" s="34" t="n">
        <f aca="false">ABS(B30-B31)</f>
        <v>60</v>
      </c>
      <c r="H30" s="34" t="n">
        <f aca="false">E30-E31</f>
        <v>1.01010101010101</v>
      </c>
      <c r="J30" s="34" t="n">
        <f aca="false">16.4287859586561 -E30</f>
        <v>5.31767484754499</v>
      </c>
      <c r="K30" s="34" t="n">
        <f aca="false">E30-41.6666666666667</f>
        <v>-30.5555555555556</v>
      </c>
      <c r="L30" s="31"/>
      <c r="N30" s="31" t="n">
        <f aca="false">E30-6.32911392405063</f>
        <v>4.78199718706048</v>
      </c>
      <c r="P30" s="31" t="n">
        <f aca="false">N30/35.337552742616</f>
        <v>0.135323383084577</v>
      </c>
      <c r="Q30" s="31" t="n">
        <f aca="false">LOG(1+E30)</f>
        <v>1.0831839885013</v>
      </c>
      <c r="R30" s="31" t="n">
        <f aca="false">Q30-0.865051472436995</f>
        <v>0.218132516064303</v>
      </c>
      <c r="T30" s="31" t="n">
        <f aca="false">R30/0.765037242491211</f>
        <v>0.285126663054981</v>
      </c>
      <c r="U30" s="34" t="n">
        <f aca="false">LOG(1+C30)</f>
        <v>1.95904139232109</v>
      </c>
      <c r="V30" s="34" t="n">
        <f aca="false">U30-1.39794000867204</f>
        <v>0.561101383649053</v>
      </c>
      <c r="X30" s="34" t="n">
        <f aca="false">V30/0.803457115648411</f>
        <v>0.698358845445322</v>
      </c>
      <c r="AA30" s="37" t="n">
        <f aca="false">C30-$Z$2</f>
        <v>15.4565217391304</v>
      </c>
      <c r="AB30" s="37" t="n">
        <f aca="false">AA30/$Y$2</f>
        <v>0.462939765318988</v>
      </c>
      <c r="AE30" s="37" t="n">
        <f aca="false">E30-$AD$2</f>
        <v>-5.31767484754501</v>
      </c>
      <c r="AF30" s="37" t="n">
        <f aca="false">AE30/$AC$2</f>
        <v>-0.68624587026179</v>
      </c>
    </row>
    <row r="31" customFormat="false" ht="12.8" hidden="false" customHeight="false" outlineLevel="0" collapsed="false">
      <c r="A31" s="31" t="n">
        <v>14</v>
      </c>
      <c r="B31" s="31" t="n">
        <v>840</v>
      </c>
      <c r="C31" s="31" t="n">
        <v>99</v>
      </c>
      <c r="D31" s="34" t="n">
        <f aca="false">C31-C32</f>
        <v>-8</v>
      </c>
      <c r="E31" s="34" t="n">
        <f aca="false">1000/C31</f>
        <v>10.1010101010101</v>
      </c>
      <c r="F31" s="40" t="s">
        <v>44</v>
      </c>
      <c r="G31" s="34" t="n">
        <f aca="false">ABS(B31-B32)</f>
        <v>60</v>
      </c>
      <c r="H31" s="34" t="n">
        <f aca="false">E31-E32</f>
        <v>0.755215708486736</v>
      </c>
      <c r="J31" s="34" t="n">
        <f aca="false">16.4287859586561 -E31</f>
        <v>6.327775857646</v>
      </c>
      <c r="K31" s="34" t="n">
        <f aca="false">E31-41.6666666666667</f>
        <v>-31.5656565656566</v>
      </c>
      <c r="L31" s="31"/>
      <c r="N31" s="31" t="n">
        <f aca="false">E31-6.32911392405063</f>
        <v>3.77189617695947</v>
      </c>
      <c r="P31" s="31" t="n">
        <f aca="false">N31/35.337552742616</f>
        <v>0.106739032112167</v>
      </c>
      <c r="Q31" s="31" t="n">
        <f aca="false">LOG(1+E31)</f>
        <v>1.04536249782594</v>
      </c>
      <c r="R31" s="31" t="n">
        <f aca="false">Q31-0.865051472436995</f>
        <v>0.180311025388946</v>
      </c>
      <c r="T31" s="31" t="n">
        <f aca="false">R31/0.765037242491211</f>
        <v>0.235689212726159</v>
      </c>
      <c r="U31" s="34" t="n">
        <f aca="false">LOG(1+C31)</f>
        <v>2</v>
      </c>
      <c r="V31" s="34" t="n">
        <f aca="false">U31-1.39794000867204</f>
        <v>0.60205999132796</v>
      </c>
      <c r="X31" s="34" t="n">
        <f aca="false">V31/0.803457115648411</f>
        <v>0.749336809148901</v>
      </c>
      <c r="AA31" s="37" t="n">
        <f aca="false">C31-$Z$2</f>
        <v>24.4565217391304</v>
      </c>
      <c r="AB31" s="37" t="n">
        <f aca="false">AA31/$Y$2</f>
        <v>0.732499628669285</v>
      </c>
      <c r="AE31" s="37" t="n">
        <f aca="false">E31-$AD$2</f>
        <v>-6.32777585764601</v>
      </c>
      <c r="AF31" s="37" t="n">
        <f aca="false">AE31/$AC$2</f>
        <v>-0.816599392544012</v>
      </c>
    </row>
    <row r="32" customFormat="false" ht="12.8" hidden="false" customHeight="false" outlineLevel="0" collapsed="false">
      <c r="A32" s="32" t="n">
        <v>15</v>
      </c>
      <c r="B32" s="32" t="n">
        <v>900</v>
      </c>
      <c r="C32" s="32" t="n">
        <v>107</v>
      </c>
      <c r="D32" s="34" t="n">
        <f aca="false">C32-C33</f>
        <v>-11</v>
      </c>
      <c r="E32" s="34" t="n">
        <f aca="false">1000/C32</f>
        <v>9.34579439252336</v>
      </c>
      <c r="F32" s="42" t="s">
        <v>44</v>
      </c>
      <c r="G32" s="32" t="n">
        <f aca="false">ABS(B32-B33)</f>
        <v>60</v>
      </c>
      <c r="H32" s="34" t="n">
        <f aca="false">E32-E33</f>
        <v>0.871218121336923</v>
      </c>
      <c r="J32" s="34" t="n">
        <f aca="false">16.4287859586561 -E32</f>
        <v>7.08299156613274</v>
      </c>
      <c r="K32" s="34" t="n">
        <f aca="false">E32-41.6666666666667</f>
        <v>-32.3208722741433</v>
      </c>
      <c r="L32" s="31"/>
      <c r="N32" s="31" t="n">
        <f aca="false">E32-6.32911392405063</f>
        <v>3.01668046847273</v>
      </c>
      <c r="P32" s="31" t="n">
        <f aca="false">N32/35.337552742616</f>
        <v>0.0853675547496166</v>
      </c>
      <c r="Q32" s="31" t="n">
        <f aca="false">LOG(1+E32)</f>
        <v>1.01476384319351</v>
      </c>
      <c r="R32" s="31" t="n">
        <f aca="false">Q32-0.865051472436995</f>
        <v>0.149712370756518</v>
      </c>
      <c r="T32" s="31" t="n">
        <f aca="false">R32/0.765037242491211</f>
        <v>0.195692918515974</v>
      </c>
      <c r="U32" s="34" t="n">
        <f aca="false">LOG(1+C32)</f>
        <v>2.03342375548695</v>
      </c>
      <c r="V32" s="34" t="n">
        <f aca="false">U32-1.39794000867204</f>
        <v>0.635483746814909</v>
      </c>
      <c r="X32" s="34" t="n">
        <f aca="false">V32/0.803457115648411</f>
        <v>0.790936733819399</v>
      </c>
      <c r="AA32" s="37" t="n">
        <f aca="false">C32-$Z$2</f>
        <v>32.4565217391304</v>
      </c>
      <c r="AB32" s="37" t="n">
        <f aca="false">AA32/$Y$2</f>
        <v>0.97210839609177</v>
      </c>
      <c r="AE32" s="37" t="n">
        <f aca="false">E32-$AD$2</f>
        <v>-7.08299156613275</v>
      </c>
      <c r="AF32" s="37" t="n">
        <f aca="false">AE32/$AC$2</f>
        <v>-0.914059969951283</v>
      </c>
    </row>
    <row r="33" customFormat="false" ht="12.8" hidden="false" customHeight="false" outlineLevel="0" collapsed="false">
      <c r="A33" s="31" t="n">
        <v>16</v>
      </c>
      <c r="B33" s="31" t="n">
        <v>960</v>
      </c>
      <c r="C33" s="31" t="n">
        <v>118</v>
      </c>
      <c r="D33" s="34" t="n">
        <f aca="false">C33-C34</f>
        <v>-3</v>
      </c>
      <c r="E33" s="34" t="n">
        <f aca="false">1000/C33</f>
        <v>8.47457627118644</v>
      </c>
      <c r="F33" s="40" t="s">
        <v>44</v>
      </c>
      <c r="G33" s="34" t="n">
        <f aca="false">ABS(B33-B34)</f>
        <v>60</v>
      </c>
      <c r="H33" s="34" t="n">
        <f aca="false">E33-E34</f>
        <v>0.210113461269087</v>
      </c>
      <c r="J33" s="34" t="n">
        <f aca="false">16.4287859586561 -E33</f>
        <v>7.95420968746966</v>
      </c>
      <c r="K33" s="34" t="n">
        <f aca="false">E33-41.6666666666667</f>
        <v>-33.1920903954803</v>
      </c>
      <c r="L33" s="31"/>
      <c r="N33" s="31" t="n">
        <f aca="false">E33-6.32911392405063</f>
        <v>2.14546234713581</v>
      </c>
      <c r="P33" s="31" t="n">
        <f aca="false">N33/35.337552742616</f>
        <v>0.0607133822413358</v>
      </c>
      <c r="Q33" s="31" t="n">
        <f aca="false">LOG(1+E33)</f>
        <v>0.976559796244279</v>
      </c>
      <c r="R33" s="31" t="n">
        <f aca="false">Q33-0.865051472436995</f>
        <v>0.111508323807284</v>
      </c>
      <c r="T33" s="31" t="n">
        <f aca="false">R33/0.765037242491211</f>
        <v>0.145755418970424</v>
      </c>
      <c r="U33" s="34" t="n">
        <f aca="false">LOG(1+C33)</f>
        <v>2.07554696139253</v>
      </c>
      <c r="V33" s="34" t="n">
        <f aca="false">U33-1.39794000867204</f>
        <v>0.677606952720491</v>
      </c>
      <c r="X33" s="34" t="n">
        <f aca="false">V33/0.803457115648411</f>
        <v>0.843364181514086</v>
      </c>
      <c r="AA33" s="37" t="n">
        <f aca="false">C33-$Z$2</f>
        <v>43.4565217391304</v>
      </c>
      <c r="AB33" s="37" t="n">
        <f aca="false">AA33/$Y$2</f>
        <v>1.30157045129769</v>
      </c>
      <c r="AE33" s="37" t="n">
        <f aca="false">E33-$AD$2</f>
        <v>-7.95420968746967</v>
      </c>
      <c r="AF33" s="37" t="n">
        <f aca="false">AE33/$AC$2</f>
        <v>-1.02649065723573</v>
      </c>
    </row>
    <row r="34" customFormat="false" ht="12.8" hidden="false" customHeight="false" outlineLevel="0" collapsed="false">
      <c r="A34" s="31" t="n">
        <v>17</v>
      </c>
      <c r="B34" s="31" t="n">
        <v>1020</v>
      </c>
      <c r="C34" s="31" t="n">
        <v>121</v>
      </c>
      <c r="D34" s="34" t="n">
        <f aca="false">C34-C35</f>
        <v>-4</v>
      </c>
      <c r="E34" s="34" t="n">
        <f aca="false">1000/C34</f>
        <v>8.26446280991735</v>
      </c>
      <c r="F34" s="40" t="s">
        <v>44</v>
      </c>
      <c r="G34" s="34" t="n">
        <f aca="false">ABS(B34-B35)</f>
        <v>60</v>
      </c>
      <c r="H34" s="34" t="n">
        <f aca="false">E34-E35</f>
        <v>0.264462809917354</v>
      </c>
      <c r="J34" s="34" t="n">
        <f aca="false">16.4287859586561 -E34</f>
        <v>8.16432314873875</v>
      </c>
      <c r="K34" s="34" t="n">
        <f aca="false">E34-41.6666666666667</f>
        <v>-33.4022038567493</v>
      </c>
      <c r="L34" s="31"/>
      <c r="N34" s="31" t="n">
        <f aca="false">E34-6.32911392405063</f>
        <v>1.93534888586672</v>
      </c>
      <c r="P34" s="31" t="n">
        <f aca="false">N34/35.337552742616</f>
        <v>0.0547674848896017</v>
      </c>
      <c r="Q34" s="31" t="n">
        <f aca="false">LOG(1+E34)</f>
        <v>0.966820242278523</v>
      </c>
      <c r="R34" s="31" t="n">
        <f aca="false">Q34-0.865051472436995</f>
        <v>0.101768769841528</v>
      </c>
      <c r="T34" s="31" t="n">
        <f aca="false">R34/0.765037242491211</f>
        <v>0.13302459565254</v>
      </c>
      <c r="U34" s="34" t="n">
        <f aca="false">LOG(1+C34)</f>
        <v>2.08635983067475</v>
      </c>
      <c r="V34" s="34" t="n">
        <f aca="false">U34-1.39794000867204</f>
        <v>0.688419822002708</v>
      </c>
      <c r="X34" s="34" t="n">
        <f aca="false">V34/0.803457115648411</f>
        <v>0.856822111093179</v>
      </c>
      <c r="AA34" s="37" t="n">
        <f aca="false">C34-$Z$2</f>
        <v>46.4565217391304</v>
      </c>
      <c r="AB34" s="37" t="n">
        <f aca="false">AA34/$Y$2</f>
        <v>1.39142373908112</v>
      </c>
      <c r="AE34" s="37" t="n">
        <f aca="false">E34-$AD$2</f>
        <v>-8.16432314873876</v>
      </c>
      <c r="AF34" s="37" t="n">
        <f aca="false">AE34/$AC$2</f>
        <v>-1.05360579669351</v>
      </c>
    </row>
    <row r="35" customFormat="false" ht="12.8" hidden="false" customHeight="false" outlineLevel="0" collapsed="false">
      <c r="A35" s="31" t="n">
        <v>18</v>
      </c>
      <c r="B35" s="31" t="n">
        <v>1080</v>
      </c>
      <c r="C35" s="31" t="n">
        <v>125</v>
      </c>
      <c r="D35" s="34" t="n">
        <f aca="false">C35-C36</f>
        <v>-12</v>
      </c>
      <c r="E35" s="34" t="n">
        <f aca="false">1000/C35</f>
        <v>8</v>
      </c>
      <c r="F35" s="40" t="s">
        <v>44</v>
      </c>
      <c r="G35" s="34" t="n">
        <f aca="false">ABS(B35-B36)</f>
        <v>60</v>
      </c>
      <c r="H35" s="34" t="n">
        <f aca="false">E35-E36</f>
        <v>0.700729927007299</v>
      </c>
      <c r="J35" s="34" t="n">
        <f aca="false">16.4287859586561 -E35</f>
        <v>8.4287859586561</v>
      </c>
      <c r="K35" s="34" t="n">
        <f aca="false">E35-41.6666666666667</f>
        <v>-33.6666666666667</v>
      </c>
      <c r="L35" s="31"/>
      <c r="N35" s="31" t="n">
        <f aca="false">E35-6.32911392405063</f>
        <v>1.67088607594937</v>
      </c>
      <c r="P35" s="31" t="n">
        <f aca="false">N35/35.337552742616</f>
        <v>0.0472835820895524</v>
      </c>
      <c r="Q35" s="31" t="n">
        <f aca="false">LOG(1+E35)</f>
        <v>0.954242509439325</v>
      </c>
      <c r="R35" s="31" t="n">
        <f aca="false">Q35-0.865051472436995</f>
        <v>0.0891910370023298</v>
      </c>
      <c r="T35" s="31" t="n">
        <f aca="false">R35/0.765037242491211</f>
        <v>0.116583915198552</v>
      </c>
      <c r="U35" s="34" t="n">
        <f aca="false">LOG(1+C35)</f>
        <v>2.10037054511756</v>
      </c>
      <c r="V35" s="34" t="n">
        <f aca="false">U35-1.39794000867204</f>
        <v>0.702430536445523</v>
      </c>
      <c r="X35" s="34" t="n">
        <f aca="false">V35/0.803457115648411</f>
        <v>0.874260147510975</v>
      </c>
      <c r="AA35" s="37" t="n">
        <f aca="false">C35-$Z$2</f>
        <v>50.4565217391304</v>
      </c>
      <c r="AB35" s="37" t="n">
        <f aca="false">AA35/$Y$2</f>
        <v>1.51122812279236</v>
      </c>
      <c r="AE35" s="37" t="n">
        <f aca="false">E35-$AD$2</f>
        <v>-8.42878595865611</v>
      </c>
      <c r="AF35" s="37" t="n">
        <f aca="false">AE35/$AC$2</f>
        <v>-1.08773471889104</v>
      </c>
    </row>
    <row r="36" customFormat="false" ht="12.8" hidden="false" customHeight="false" outlineLevel="0" collapsed="false">
      <c r="A36" s="31" t="n">
        <v>19</v>
      </c>
      <c r="B36" s="31" t="n">
        <v>1140</v>
      </c>
      <c r="C36" s="31" t="n">
        <v>137</v>
      </c>
      <c r="D36" s="34" t="n">
        <f aca="false">C36-C37</f>
        <v>17</v>
      </c>
      <c r="E36" s="34" t="n">
        <f aca="false">1000/C36</f>
        <v>7.2992700729927</v>
      </c>
      <c r="F36" s="40" t="s">
        <v>44</v>
      </c>
      <c r="G36" s="41" t="n">
        <f aca="false">ABS(B36-B37)</f>
        <v>60</v>
      </c>
      <c r="H36" s="34" t="n">
        <f aca="false">E36-E37</f>
        <v>-1.03406326034063</v>
      </c>
      <c r="J36" s="34" t="n">
        <f aca="false">16.4287859586561 -E36</f>
        <v>9.1295158856634</v>
      </c>
      <c r="K36" s="34" t="n">
        <f aca="false">E36-41.6666666666667</f>
        <v>-34.367396593674</v>
      </c>
      <c r="L36" s="31"/>
      <c r="N36" s="31" t="n">
        <f aca="false">E36-6.32911392405063</f>
        <v>0.970156148942071</v>
      </c>
      <c r="P36" s="31" t="n">
        <f aca="false">N36/35.337552742616</f>
        <v>0.0274539710208085</v>
      </c>
      <c r="Q36" s="31" t="n">
        <f aca="false">LOG(1+E36)</f>
        <v>0.919039897531328</v>
      </c>
      <c r="R36" s="31" t="n">
        <f aca="false">Q36-0.865051472436995</f>
        <v>0.0539884250943329</v>
      </c>
      <c r="T36" s="31" t="n">
        <f aca="false">R36/0.765037242491211</f>
        <v>0.0705696691556204</v>
      </c>
      <c r="U36" s="34" t="n">
        <f aca="false">LOG(1+C36)</f>
        <v>2.13987908640124</v>
      </c>
      <c r="V36" s="34" t="n">
        <f aca="false">U36-1.39794000867204</f>
        <v>0.741939077729197</v>
      </c>
      <c r="X36" s="34" t="n">
        <f aca="false">V36/0.803457115648411</f>
        <v>0.923433327403457</v>
      </c>
      <c r="AA36" s="37" t="n">
        <f aca="false">C36-$Z$2</f>
        <v>62.4565217391304</v>
      </c>
      <c r="AB36" s="37" t="n">
        <f aca="false">AA36/$Y$2</f>
        <v>1.87064127392609</v>
      </c>
      <c r="AE36" s="37" t="n">
        <f aca="false">E36-$AD$2</f>
        <v>-9.12951588566341</v>
      </c>
      <c r="AF36" s="37" t="n">
        <f aca="false">AE36/$AC$2</f>
        <v>-1.17816390690347</v>
      </c>
    </row>
    <row r="37" customFormat="false" ht="12.8" hidden="false" customHeight="false" outlineLevel="0" collapsed="false">
      <c r="A37" s="32" t="n">
        <v>20</v>
      </c>
      <c r="B37" s="32" t="n">
        <v>1200</v>
      </c>
      <c r="C37" s="32" t="n">
        <v>120</v>
      </c>
      <c r="D37" s="34" t="n">
        <f aca="false">C37-C38</f>
        <v>-17</v>
      </c>
      <c r="E37" s="34" t="n">
        <f aca="false">1000/C37</f>
        <v>8.33333333333333</v>
      </c>
      <c r="F37" s="40" t="s">
        <v>44</v>
      </c>
      <c r="G37" s="32" t="n">
        <f aca="false">ABS(B37-B38)</f>
        <v>60</v>
      </c>
      <c r="H37" s="34" t="n">
        <f aca="false">E37-E38</f>
        <v>1.03406326034063</v>
      </c>
      <c r="J37" s="34" t="n">
        <f aca="false">16.4287859586561 -E37</f>
        <v>8.09545262532277</v>
      </c>
      <c r="K37" s="34" t="n">
        <f aca="false">E37-41.6666666666667</f>
        <v>-33.3333333333334</v>
      </c>
      <c r="L37" s="31"/>
      <c r="N37" s="31" t="n">
        <f aca="false">E37-6.32911392405063</f>
        <v>2.0042194092827</v>
      </c>
      <c r="P37" s="31" t="n">
        <f aca="false">N37/35.337552742616</f>
        <v>0.0567164179104479</v>
      </c>
      <c r="Q37" s="31" t="n">
        <f aca="false">LOG(1+E37)</f>
        <v>0.970036776622557</v>
      </c>
      <c r="R37" s="31" t="n">
        <f aca="false">Q37-0.865051472436995</f>
        <v>0.104985304185562</v>
      </c>
      <c r="T37" s="31" t="n">
        <f aca="false">R37/0.765037242491211</f>
        <v>0.137229011026568</v>
      </c>
      <c r="U37" s="34" t="n">
        <f aca="false">LOG(1+C37)</f>
        <v>2.08278537031645</v>
      </c>
      <c r="V37" s="34" t="n">
        <f aca="false">U37-1.39794000867204</f>
        <v>0.68484536164441</v>
      </c>
      <c r="X37" s="34" t="n">
        <f aca="false">V37/0.803457115648411</f>
        <v>0.852373260882408</v>
      </c>
      <c r="AA37" s="37" t="n">
        <f aca="false">C37-$Z$2</f>
        <v>45.4565217391304</v>
      </c>
      <c r="AB37" s="37" t="n">
        <f aca="false">AA37/$Y$2</f>
        <v>1.36147264315331</v>
      </c>
      <c r="AE37" s="37" t="n">
        <f aca="false">E37-$AD$2</f>
        <v>-8.09545262532278</v>
      </c>
      <c r="AF37" s="37" t="n">
        <f aca="false">AE37/$AC$2</f>
        <v>-1.0447180565379</v>
      </c>
    </row>
    <row r="38" customFormat="false" ht="12.8" hidden="false" customHeight="false" outlineLevel="0" collapsed="false">
      <c r="A38" s="31" t="n">
        <v>21</v>
      </c>
      <c r="B38" s="31" t="n">
        <v>1260</v>
      </c>
      <c r="C38" s="31" t="n">
        <v>137</v>
      </c>
      <c r="D38" s="36" t="n">
        <f aca="false">C38-C39</f>
        <v>-21</v>
      </c>
      <c r="E38" s="34" t="n">
        <f aca="false">1000/C38</f>
        <v>7.2992700729927</v>
      </c>
      <c r="F38" s="40" t="s">
        <v>44</v>
      </c>
      <c r="G38" s="34" t="n">
        <f aca="false">ABS(B38-B39)</f>
        <v>60</v>
      </c>
      <c r="H38" s="34" t="n">
        <f aca="false">E38-E39</f>
        <v>0.970156148942068</v>
      </c>
      <c r="J38" s="34" t="n">
        <f aca="false">16.4287859586561 -E38</f>
        <v>9.1295158856634</v>
      </c>
      <c r="K38" s="34" t="n">
        <f aca="false">E38-41.6666666666667</f>
        <v>-34.367396593674</v>
      </c>
      <c r="L38" s="31"/>
      <c r="N38" s="31" t="n">
        <f aca="false">E38-6.32911392405063</f>
        <v>0.970156148942071</v>
      </c>
      <c r="P38" s="31" t="n">
        <f aca="false">N38/35.337552742616</f>
        <v>0.0274539710208085</v>
      </c>
      <c r="Q38" s="31" t="n">
        <f aca="false">LOG(1+E38)</f>
        <v>0.919039897531328</v>
      </c>
      <c r="R38" s="31" t="n">
        <f aca="false">Q38-0.865051472436995</f>
        <v>0.0539884250943329</v>
      </c>
      <c r="T38" s="31" t="n">
        <f aca="false">R38/0.765037242491211</f>
        <v>0.0705696691556204</v>
      </c>
      <c r="U38" s="34" t="n">
        <f aca="false">LOG(1+C38)</f>
        <v>2.13987908640124</v>
      </c>
      <c r="V38" s="34" t="n">
        <f aca="false">U38-1.39794000867204</f>
        <v>0.741939077729197</v>
      </c>
      <c r="X38" s="34" t="n">
        <f aca="false">V38/0.803457115648411</f>
        <v>0.923433327403457</v>
      </c>
      <c r="AA38" s="37" t="n">
        <f aca="false">C38-$Z$2</f>
        <v>62.4565217391304</v>
      </c>
      <c r="AB38" s="37" t="n">
        <f aca="false">AA38/$Y$2</f>
        <v>1.87064127392609</v>
      </c>
      <c r="AE38" s="37" t="n">
        <f aca="false">E38-$AD$2</f>
        <v>-9.12951588566341</v>
      </c>
      <c r="AF38" s="37" t="n">
        <f aca="false">AE38/$AC$2</f>
        <v>-1.17816390690347</v>
      </c>
    </row>
    <row r="39" customFormat="false" ht="12.8" hidden="false" customHeight="false" outlineLevel="0" collapsed="false">
      <c r="A39" s="34" t="n">
        <v>22</v>
      </c>
      <c r="B39" s="34" t="n">
        <v>1320</v>
      </c>
      <c r="C39" s="34" t="n">
        <v>158</v>
      </c>
      <c r="D39" s="43" t="n">
        <f aca="false">C39-C40</f>
        <v>59</v>
      </c>
      <c r="E39" s="36" t="n">
        <f aca="false">1000/C39</f>
        <v>6.32911392405063</v>
      </c>
      <c r="F39" s="40" t="s">
        <v>44</v>
      </c>
      <c r="G39" s="41" t="n">
        <f aca="false">ABS(B39-B40)</f>
        <v>60</v>
      </c>
      <c r="H39" s="34" t="n">
        <f aca="false">E39-E40</f>
        <v>-3.77189617695947</v>
      </c>
      <c r="J39" s="35" t="n">
        <f aca="false">16.4287859586561 -E39</f>
        <v>10.0996720346055</v>
      </c>
      <c r="K39" s="36" t="n">
        <f aca="false">E39-41.6666666666667</f>
        <v>-35.3375527426161</v>
      </c>
      <c r="L39" s="31"/>
      <c r="N39" s="36" t="n">
        <f aca="false">E39-6.32911392405063</f>
        <v>0</v>
      </c>
      <c r="P39" s="36" t="n">
        <f aca="false">N39/35.337552742616</f>
        <v>0</v>
      </c>
      <c r="Q39" s="36" t="n">
        <f aca="false">LOG(1+E39)</f>
        <v>0.865051472436995</v>
      </c>
      <c r="R39" s="36" t="n">
        <f aca="false">Q39-0.865051472436995</f>
        <v>0</v>
      </c>
      <c r="T39" s="36" t="n">
        <f aca="false">R39/0.765037242491211</f>
        <v>0</v>
      </c>
      <c r="U39" s="35" t="n">
        <f aca="false">LOG(1+C39)</f>
        <v>2.20139712432045</v>
      </c>
      <c r="V39" s="35" t="n">
        <f aca="false">U39-1.39794000867204</f>
        <v>0.803457115648411</v>
      </c>
      <c r="X39" s="35" t="n">
        <f aca="false">V39/0.803457115648411</f>
        <v>1</v>
      </c>
      <c r="AA39" s="37" t="n">
        <f aca="false">C39-$Z$2</f>
        <v>83.4565217391304</v>
      </c>
      <c r="AB39" s="39" t="n">
        <f aca="false">AA39/$Y$2</f>
        <v>2.49961428841012</v>
      </c>
      <c r="AE39" s="37" t="n">
        <f aca="false">E39-$AD$2</f>
        <v>-10.0996720346055</v>
      </c>
      <c r="AF39" s="38" t="n">
        <f aca="false">AE39/$AC$2</f>
        <v>-1.30336254537004</v>
      </c>
    </row>
    <row r="40" customFormat="false" ht="12.8" hidden="false" customHeight="false" outlineLevel="0" collapsed="false">
      <c r="A40" s="34" t="n">
        <v>23</v>
      </c>
      <c r="B40" s="34" t="n">
        <v>1380</v>
      </c>
      <c r="C40" s="34" t="n">
        <v>99</v>
      </c>
      <c r="D40" s="34" t="n">
        <f aca="false">C40-C41</f>
        <v>-5</v>
      </c>
      <c r="E40" s="34" t="n">
        <f aca="false">1000/C40</f>
        <v>10.1010101010101</v>
      </c>
      <c r="F40" s="40" t="s">
        <v>44</v>
      </c>
      <c r="G40" s="34" t="n">
        <f aca="false">ABS(B40-B41)</f>
        <v>60</v>
      </c>
      <c r="H40" s="34" t="n">
        <f aca="false">E40-E41</f>
        <v>0.485625485625485</v>
      </c>
      <c r="J40" s="34" t="n">
        <f aca="false">16.4287859586561 -E40</f>
        <v>6.327775857646</v>
      </c>
      <c r="K40" s="34" t="n">
        <f aca="false">E40-41.6666666666667</f>
        <v>-31.5656565656566</v>
      </c>
      <c r="L40" s="31"/>
      <c r="N40" s="31" t="n">
        <f aca="false">E40-6.32911392405063</f>
        <v>3.77189617695947</v>
      </c>
      <c r="P40" s="31" t="n">
        <f aca="false">N40/35.337552742616</f>
        <v>0.106739032112167</v>
      </c>
      <c r="Q40" s="31" t="n">
        <f aca="false">LOG(1+E40)</f>
        <v>1.04536249782594</v>
      </c>
      <c r="R40" s="31" t="n">
        <f aca="false">Q40-0.865051472436995</f>
        <v>0.180311025388946</v>
      </c>
      <c r="T40" s="31" t="n">
        <f aca="false">R40/0.765037242491211</f>
        <v>0.235689212726159</v>
      </c>
      <c r="U40" s="34" t="n">
        <f aca="false">LOG(1+C40)</f>
        <v>2</v>
      </c>
      <c r="V40" s="34" t="n">
        <f aca="false">U40-1.39794000867204</f>
        <v>0.60205999132796</v>
      </c>
      <c r="X40" s="34" t="n">
        <f aca="false">V40/0.803457115648411</f>
        <v>0.749336809148901</v>
      </c>
      <c r="AA40" s="37" t="n">
        <f aca="false">C40-$Z$2</f>
        <v>24.4565217391304</v>
      </c>
      <c r="AB40" s="37" t="n">
        <f aca="false">AA40/$Y$2</f>
        <v>0.732499628669285</v>
      </c>
      <c r="AE40" s="37" t="n">
        <f aca="false">E40-$AD$2</f>
        <v>-6.32777585764601</v>
      </c>
      <c r="AF40" s="37" t="n">
        <f aca="false">AE40/$AC$2</f>
        <v>-0.816599392544012</v>
      </c>
    </row>
    <row r="41" customFormat="false" ht="12.8" hidden="false" customHeight="false" outlineLevel="0" collapsed="false">
      <c r="A41" s="31" t="n">
        <v>24</v>
      </c>
      <c r="B41" s="31" t="n">
        <v>1440</v>
      </c>
      <c r="C41" s="31" t="n">
        <v>104</v>
      </c>
      <c r="D41" s="34" t="n">
        <f aca="false">C41-C42</f>
        <v>3</v>
      </c>
      <c r="E41" s="34" t="n">
        <f aca="false">1000/C41</f>
        <v>9.61538461538462</v>
      </c>
      <c r="F41" s="40" t="s">
        <v>44</v>
      </c>
      <c r="G41" s="34" t="n">
        <f aca="false">ABS(B41-B42)</f>
        <v>60</v>
      </c>
      <c r="H41" s="34" t="n">
        <f aca="false">E41-E42</f>
        <v>-0.285605483625286</v>
      </c>
      <c r="J41" s="34" t="n">
        <f aca="false">16.4287859586561 -E41</f>
        <v>6.81340134327149</v>
      </c>
      <c r="K41" s="34" t="n">
        <f aca="false">E41-41.6666666666667</f>
        <v>-32.0512820512821</v>
      </c>
      <c r="L41" s="31"/>
      <c r="N41" s="31" t="n">
        <f aca="false">E41-6.32911392405063</f>
        <v>3.28627069133398</v>
      </c>
      <c r="P41" s="31" t="n">
        <f aca="false">N41/35.337552742616</f>
        <v>0.092996555683123</v>
      </c>
      <c r="Q41" s="31" t="n">
        <f aca="false">LOG(1+E41)</f>
        <v>1.0259357340944</v>
      </c>
      <c r="R41" s="31" t="n">
        <f aca="false">Q41-0.865051472436995</f>
        <v>0.160884261657404</v>
      </c>
      <c r="T41" s="31" t="n">
        <f aca="false">R41/0.765037242491211</f>
        <v>0.210295986550292</v>
      </c>
      <c r="U41" s="34" t="n">
        <f aca="false">LOG(1+C41)</f>
        <v>2.02118929906994</v>
      </c>
      <c r="V41" s="34" t="n">
        <f aca="false">U41-1.39794000867204</f>
        <v>0.623249290397898</v>
      </c>
      <c r="X41" s="34" t="n">
        <f aca="false">V41/0.803457115648411</f>
        <v>0.775709466329039</v>
      </c>
      <c r="AA41" s="37" t="n">
        <f aca="false">C41-$Z$2</f>
        <v>29.4565217391304</v>
      </c>
      <c r="AB41" s="37" t="n">
        <f aca="false">AA41/$Y$2</f>
        <v>0.882255108308338</v>
      </c>
      <c r="AE41" s="37" t="n">
        <f aca="false">E41-$AD$2</f>
        <v>-6.81340134327149</v>
      </c>
      <c r="AF41" s="37" t="n">
        <f aca="false">AE41/$AC$2</f>
        <v>-0.879269355179696</v>
      </c>
    </row>
    <row r="42" customFormat="false" ht="12.8" hidden="false" customHeight="false" outlineLevel="0" collapsed="false">
      <c r="A42" s="32" t="n">
        <v>25</v>
      </c>
      <c r="B42" s="32" t="n">
        <v>1500</v>
      </c>
      <c r="C42" s="32" t="n">
        <v>101</v>
      </c>
      <c r="D42" s="34" t="n">
        <f aca="false">C42-C43</f>
        <v>-9</v>
      </c>
      <c r="E42" s="34" t="n">
        <f aca="false">1000/C42</f>
        <v>9.9009900990099</v>
      </c>
      <c r="F42" s="40" t="s">
        <v>44</v>
      </c>
      <c r="G42" s="32" t="n">
        <f aca="false">ABS(B42-B43)</f>
        <v>60</v>
      </c>
      <c r="H42" s="34" t="n">
        <f aca="false">E42-E43</f>
        <v>0.810081008100809</v>
      </c>
      <c r="J42" s="34" t="n">
        <f aca="false">16.4287859586561 -E42</f>
        <v>6.5277958596462</v>
      </c>
      <c r="K42" s="34" t="n">
        <f aca="false">E42-41.6666666666667</f>
        <v>-31.7656765676568</v>
      </c>
      <c r="L42" s="31"/>
      <c r="N42" s="31" t="n">
        <f aca="false">E42-6.32911392405063</f>
        <v>3.57187617495927</v>
      </c>
      <c r="P42" s="31" t="n">
        <f aca="false">N42/35.337552742616</f>
        <v>0.101078764592877</v>
      </c>
      <c r="Q42" s="31" t="n">
        <f aca="false">LOG(1+E42)</f>
        <v>1.03746594518911</v>
      </c>
      <c r="R42" s="31" t="n">
        <f aca="false">Q42-0.865051472436995</f>
        <v>0.172414472752114</v>
      </c>
      <c r="T42" s="31" t="n">
        <f aca="false">R42/0.765037242491211</f>
        <v>0.225367424193202</v>
      </c>
      <c r="U42" s="34" t="n">
        <f aca="false">LOG(1+C42)</f>
        <v>2.00860017176192</v>
      </c>
      <c r="V42" s="34" t="n">
        <f aca="false">U42-1.39794000867204</f>
        <v>0.610660163089877</v>
      </c>
      <c r="X42" s="34" t="n">
        <f aca="false">V42/0.803457115648411</f>
        <v>0.760040767822509</v>
      </c>
      <c r="AA42" s="37" t="n">
        <f aca="false">C42-$Z$2</f>
        <v>26.4565217391304</v>
      </c>
      <c r="AB42" s="37" t="n">
        <f aca="false">AA42/$Y$2</f>
        <v>0.792401820524906</v>
      </c>
      <c r="AE42" s="37" t="n">
        <f aca="false">E42-$AD$2</f>
        <v>-6.52779585964621</v>
      </c>
      <c r="AF42" s="37" t="n">
        <f aca="false">AE42/$AC$2</f>
        <v>-0.84241197121376</v>
      </c>
    </row>
    <row r="43" customFormat="false" ht="12.8" hidden="false" customHeight="false" outlineLevel="0" collapsed="false">
      <c r="A43" s="31" t="n">
        <v>26</v>
      </c>
      <c r="B43" s="31" t="n">
        <v>1560</v>
      </c>
      <c r="C43" s="31" t="n">
        <v>110</v>
      </c>
      <c r="D43" s="34" t="n">
        <f aca="false">C43-C44</f>
        <v>-4</v>
      </c>
      <c r="E43" s="34" t="n">
        <f aca="false">1000/C43</f>
        <v>9.09090909090909</v>
      </c>
      <c r="F43" s="40" t="s">
        <v>44</v>
      </c>
      <c r="G43" s="34" t="n">
        <f aca="false">ABS(B43-B44)</f>
        <v>60</v>
      </c>
      <c r="H43" s="34" t="n">
        <f aca="false">E43-E44</f>
        <v>0.318979266347688</v>
      </c>
      <c r="J43" s="34" t="n">
        <f aca="false">16.4287859586561 -E43</f>
        <v>7.33787686774701</v>
      </c>
      <c r="K43" s="34" t="n">
        <f aca="false">E43-41.6666666666667</f>
        <v>-32.5757575757576</v>
      </c>
      <c r="L43" s="31"/>
      <c r="N43" s="31" t="n">
        <f aca="false">E43-6.32911392405063</f>
        <v>2.76179516685846</v>
      </c>
      <c r="P43" s="31" t="n">
        <f aca="false">N43/35.337552742616</f>
        <v>0.0781546811397559</v>
      </c>
      <c r="Q43" s="31" t="n">
        <f aca="false">LOG(1+E43)</f>
        <v>1.00393029362843</v>
      </c>
      <c r="R43" s="31" t="n">
        <f aca="false">Q43-0.865051472436995</f>
        <v>0.138878821191437</v>
      </c>
      <c r="T43" s="31" t="n">
        <f aca="false">R43/0.765037242491211</f>
        <v>0.181532105207326</v>
      </c>
      <c r="U43" s="34" t="n">
        <f aca="false">LOG(1+C43)</f>
        <v>2.04532297878666</v>
      </c>
      <c r="V43" s="34" t="n">
        <f aca="false">U43-1.39794000867204</f>
        <v>0.647382970114617</v>
      </c>
      <c r="X43" s="34" t="n">
        <f aca="false">V43/0.803457115648411</f>
        <v>0.805746762964644</v>
      </c>
      <c r="AA43" s="37" t="n">
        <f aca="false">C43-$Z$2</f>
        <v>35.4565217391304</v>
      </c>
      <c r="AB43" s="37" t="n">
        <f aca="false">AA43/$Y$2</f>
        <v>1.0619616838752</v>
      </c>
      <c r="AE43" s="37" t="n">
        <f aca="false">E43-$AD$2</f>
        <v>-7.33787686774702</v>
      </c>
      <c r="AF43" s="37" t="n">
        <f aca="false">AE43/$AC$2</f>
        <v>-0.946952914826236</v>
      </c>
    </row>
    <row r="44" customFormat="false" ht="12.8" hidden="false" customHeight="false" outlineLevel="0" collapsed="false">
      <c r="A44" s="34" t="n">
        <v>27</v>
      </c>
      <c r="B44" s="34" t="n">
        <v>1620</v>
      </c>
      <c r="C44" s="34" t="n">
        <v>114</v>
      </c>
      <c r="D44" s="34" t="n">
        <f aca="false">C44-C45</f>
        <v>21</v>
      </c>
      <c r="E44" s="34" t="n">
        <f aca="false">1000/C44</f>
        <v>8.7719298245614</v>
      </c>
      <c r="F44" s="40" t="s">
        <v>43</v>
      </c>
      <c r="G44" s="34" t="n">
        <f aca="false">ABS(B44-B45)</f>
        <v>60</v>
      </c>
      <c r="H44" s="34" t="n">
        <f aca="false">E44-E45</f>
        <v>-1.98075834748161</v>
      </c>
      <c r="J44" s="34" t="n">
        <f aca="false">16.4287859586561 -E44</f>
        <v>7.6568561340947</v>
      </c>
      <c r="K44" s="34" t="n">
        <f aca="false">E44-41.6666666666667</f>
        <v>-32.8947368421053</v>
      </c>
      <c r="L44" s="31"/>
      <c r="N44" s="31" t="n">
        <f aca="false">E44-6.32911392405063</f>
        <v>2.44281590051077</v>
      </c>
      <c r="P44" s="31" t="n">
        <f aca="false">N44/35.337552742616</f>
        <v>0.0691280439905736</v>
      </c>
      <c r="Q44" s="31" t="n">
        <f aca="false">LOG(1+E44)</f>
        <v>0.989980339501237</v>
      </c>
      <c r="R44" s="31" t="n">
        <f aca="false">Q44-0.865051472436995</f>
        <v>0.124928867064242</v>
      </c>
      <c r="T44" s="31" t="n">
        <f aca="false">R44/0.765037242491211</f>
        <v>0.163297758756728</v>
      </c>
      <c r="U44" s="34" t="n">
        <f aca="false">LOG(1+C44)</f>
        <v>2.06069784035361</v>
      </c>
      <c r="V44" s="34" t="n">
        <f aca="false">U44-1.39794000867204</f>
        <v>0.662757831681571</v>
      </c>
      <c r="X44" s="34" t="n">
        <f aca="false">V44/0.803457115648411</f>
        <v>0.82488264622152</v>
      </c>
      <c r="AA44" s="37" t="n">
        <f aca="false">C44-$Z$2</f>
        <v>39.4565217391304</v>
      </c>
      <c r="AB44" s="37" t="n">
        <f aca="false">AA44/$Y$2</f>
        <v>1.18176606758645</v>
      </c>
      <c r="AE44" s="37" t="n">
        <f aca="false">E44-$AD$2</f>
        <v>-7.65685613409471</v>
      </c>
      <c r="AF44" s="37" t="n">
        <f aca="false">AE44/$AC$2</f>
        <v>-0.988117185020623</v>
      </c>
    </row>
    <row r="45" customFormat="false" ht="12.8" hidden="false" customHeight="false" outlineLevel="0" collapsed="false">
      <c r="A45" s="31" t="n">
        <v>28</v>
      </c>
      <c r="B45" s="31" t="n">
        <v>1680</v>
      </c>
      <c r="C45" s="31" t="n">
        <v>93</v>
      </c>
      <c r="D45" s="34" t="n">
        <f aca="false">C45-C46</f>
        <v>26</v>
      </c>
      <c r="E45" s="34" t="n">
        <f aca="false">1000/C45</f>
        <v>10.752688172043</v>
      </c>
      <c r="F45" s="40" t="s">
        <v>43</v>
      </c>
      <c r="G45" s="41" t="n">
        <f aca="false">ABS(B45-B46)</f>
        <v>60</v>
      </c>
      <c r="H45" s="36" t="n">
        <f aca="false">E45-E46</f>
        <v>-4.17268496228535</v>
      </c>
      <c r="J45" s="34" t="n">
        <f aca="false">16.4287859586561 -E45</f>
        <v>5.67609778661309</v>
      </c>
      <c r="K45" s="34" t="n">
        <f aca="false">E45-41.6666666666667</f>
        <v>-30.9139784946237</v>
      </c>
      <c r="L45" s="31"/>
      <c r="N45" s="31" t="n">
        <f aca="false">E45-6.32911392405063</f>
        <v>4.42357424799238</v>
      </c>
      <c r="P45" s="31" t="n">
        <f aca="false">N45/35.337552742616</f>
        <v>0.125180548868561</v>
      </c>
      <c r="Q45" s="31" t="n">
        <f aca="false">LOG(1+E45)</f>
        <v>1.07013721339577</v>
      </c>
      <c r="R45" s="31" t="n">
        <f aca="false">Q45-0.865051472436995</f>
        <v>0.205085740958773</v>
      </c>
      <c r="T45" s="31" t="n">
        <f aca="false">R45/0.765037242491211</f>
        <v>0.268072885302873</v>
      </c>
      <c r="U45" s="34" t="n">
        <f aca="false">LOG(1+C45)</f>
        <v>1.9731278535997</v>
      </c>
      <c r="V45" s="34" t="n">
        <f aca="false">U45-1.39794000867204</f>
        <v>0.575187844927658</v>
      </c>
      <c r="X45" s="34" t="n">
        <f aca="false">V45/0.803457115648411</f>
        <v>0.715891158003457</v>
      </c>
      <c r="AA45" s="37" t="n">
        <f aca="false">C45-$Z$2</f>
        <v>18.4565217391304</v>
      </c>
      <c r="AB45" s="37" t="n">
        <f aca="false">AA45/$Y$2</f>
        <v>0.55279305310242</v>
      </c>
      <c r="AE45" s="37" t="n">
        <f aca="false">E45-$AD$2</f>
        <v>-5.67609778661311</v>
      </c>
      <c r="AF45" s="37" t="n">
        <f aca="false">AE45/$AC$2</f>
        <v>-0.732500345910321</v>
      </c>
    </row>
    <row r="46" customFormat="false" ht="12.8" hidden="false" customHeight="false" outlineLevel="0" collapsed="false">
      <c r="A46" s="34" t="n">
        <v>29</v>
      </c>
      <c r="B46" s="34" t="n">
        <v>1740</v>
      </c>
      <c r="C46" s="34" t="n">
        <v>67</v>
      </c>
      <c r="D46" s="34" t="n">
        <f aca="false">C46-C47</f>
        <v>-13</v>
      </c>
      <c r="E46" s="34" t="n">
        <f aca="false">1000/C46</f>
        <v>14.9253731343284</v>
      </c>
      <c r="F46" s="40" t="s">
        <v>43</v>
      </c>
      <c r="G46" s="34" t="n">
        <f aca="false">ABS(B46-B47)</f>
        <v>60</v>
      </c>
      <c r="H46" s="34" t="n">
        <f aca="false">E46-E47</f>
        <v>2.42537313432836</v>
      </c>
      <c r="J46" s="34" t="n">
        <f aca="false">16.4287859586561 -E46</f>
        <v>1.50341282432774</v>
      </c>
      <c r="K46" s="34" t="n">
        <f aca="false">E46-41.6666666666667</f>
        <v>-26.7412935323383</v>
      </c>
      <c r="L46" s="34"/>
      <c r="N46" s="31" t="n">
        <f aca="false">E46-6.32911392405063</f>
        <v>8.59625921027773</v>
      </c>
      <c r="P46" s="31" t="n">
        <f aca="false">N46/35.337552742616</f>
        <v>0.243261305413233</v>
      </c>
      <c r="Q46" s="31" t="n">
        <f aca="false">LOG(1+E46)</f>
        <v>1.20208961672364</v>
      </c>
      <c r="R46" s="31" t="n">
        <f aca="false">Q46-0.865051472436995</f>
        <v>0.337038144286648</v>
      </c>
      <c r="T46" s="31" t="n">
        <f aca="false">R46/0.765037242491211</f>
        <v>0.440551290273323</v>
      </c>
      <c r="U46" s="34" t="n">
        <f aca="false">LOG(1+C46)</f>
        <v>1.83250891270624</v>
      </c>
      <c r="V46" s="34" t="n">
        <f aca="false">U46-1.39794000867204</f>
        <v>0.434568904034196</v>
      </c>
      <c r="X46" s="34" t="n">
        <f aca="false">V46/0.803457115648411</f>
        <v>0.540873800941433</v>
      </c>
      <c r="AA46" s="37" t="n">
        <f aca="false">C46-$Z$2</f>
        <v>-7.54347826086956</v>
      </c>
      <c r="AB46" s="37" t="n">
        <f aca="false">AA46/$Y$2</f>
        <v>-0.225935441020659</v>
      </c>
      <c r="AE46" s="37" t="n">
        <f aca="false">E46-$AD$2</f>
        <v>-1.50341282432771</v>
      </c>
      <c r="AF46" s="37" t="n">
        <f aca="false">AE46/$AC$2</f>
        <v>-0.194015405524429</v>
      </c>
    </row>
    <row r="47" customFormat="false" ht="12.8" hidden="false" customHeight="false" outlineLevel="0" collapsed="false">
      <c r="A47" s="31" t="n">
        <v>30</v>
      </c>
      <c r="B47" s="31" t="n">
        <v>1800</v>
      </c>
      <c r="C47" s="31" t="n">
        <v>80</v>
      </c>
      <c r="D47" s="34"/>
      <c r="E47" s="34" t="n">
        <f aca="false">1000/C47</f>
        <v>12.5</v>
      </c>
      <c r="F47" s="40" t="s">
        <v>43</v>
      </c>
      <c r="J47" s="34" t="n">
        <f aca="false">16.4287859586561 -E47</f>
        <v>3.9287859586561</v>
      </c>
      <c r="K47" s="34" t="n">
        <f aca="false">E47-41.6666666666667</f>
        <v>-29.1666666666667</v>
      </c>
      <c r="L47" s="34"/>
      <c r="N47" s="31" t="n">
        <f aca="false">E47-6.32911392405063</f>
        <v>6.17088607594937</v>
      </c>
      <c r="P47" s="31" t="n">
        <f aca="false">N47/35.337552742616</f>
        <v>0.174626865671642</v>
      </c>
      <c r="Q47" s="31" t="n">
        <f aca="false">LOG(1+E47)</f>
        <v>1.13033376849501</v>
      </c>
      <c r="R47" s="31" t="n">
        <f aca="false">Q47-0.865051472436995</f>
        <v>0.265282296058011</v>
      </c>
      <c r="T47" s="31" t="n">
        <f aca="false">R47/0.765037242491211</f>
        <v>0.346757362026148</v>
      </c>
      <c r="U47" s="34" t="n">
        <f aca="false">LOG(1+C47)</f>
        <v>1.90848501887865</v>
      </c>
      <c r="V47" s="34" t="n">
        <f aca="false">U47-1.39794000867204</f>
        <v>0.51054501020661</v>
      </c>
      <c r="X47" s="34" t="n">
        <f aca="false">V47/0.803457115648411</f>
        <v>0.635435296126025</v>
      </c>
      <c r="AA47" s="37" t="n">
        <f aca="false">C47-$Z$2</f>
        <v>5.45652173913044</v>
      </c>
      <c r="AB47" s="37" t="n">
        <f aca="false">AA47/$Y$2</f>
        <v>0.16342880604088</v>
      </c>
      <c r="AE47" s="37" t="n">
        <f aca="false">E47-$AD$2</f>
        <v>-3.92878595865611</v>
      </c>
      <c r="AF47" s="37" t="n">
        <f aca="false">AE47/$AC$2</f>
        <v>-0.50700977712373</v>
      </c>
    </row>
    <row r="48" customFormat="false" ht="12.8" hidden="false" customHeight="false" outlineLevel="0" collapsed="false">
      <c r="K48" s="34"/>
      <c r="L48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2022-06-27T03:55:29Z</dcterms:created>
  <dc:creator>SUBHASREE</dc:creator>
  <dc:description/>
  <dc:language>en-IN</dc:language>
  <cp:lastModifiedBy/>
  <dcterms:modified xsi:type="dcterms:W3CDTF">2022-09-02T16:45:27Z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