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out_Task_RMAP_V2" sheetId="1" state="visible" r:id="rId2"/>
    <sheet name="With_Task_RMAP_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<sst xmlns="http://schemas.openxmlformats.org/spreadsheetml/2006/main" count="196" uniqueCount="63">
  <si>
    <t xml:space="preserve">Time  min:SS</t>
  </si>
  <si>
    <t xml:space="preserve">Time Seconds</t>
  </si>
  <si>
    <t xml:space="preserve"> GSR Value Resistivity    (kΩ)</t>
  </si>
  <si>
    <t xml:space="preserve"> GSR  Diff   (kΩ)</t>
  </si>
  <si>
    <t xml:space="preserve">GSR Value Conductivity  (µS)= 1000/ kΩ</t>
  </si>
  <si>
    <t xml:space="preserve">Color</t>
  </si>
  <si>
    <t xml:space="preserve">Time Diff  seconds</t>
  </si>
  <si>
    <t xml:space="preserve">GSR Diff (µS)</t>
  </si>
  <si>
    <t xml:space="preserve">Mean  GSR   (µS)</t>
  </si>
  <si>
    <t xml:space="preserve">Mean GSR         –                    GSR value     (µS)</t>
  </si>
  <si>
    <t xml:space="preserve"> GSR Value   -                Start GSR     (µS)</t>
  </si>
  <si>
    <t xml:space="preserve">Max GSR    (µS)</t>
  </si>
  <si>
    <t xml:space="preserve">Min GSR   (µS)</t>
  </si>
  <si>
    <t xml:space="preserve">SCL – SCL min (µS)</t>
  </si>
  <si>
    <t xml:space="preserve">SCL max- SCLmin   (µS)</t>
  </si>
  <si>
    <t xml:space="preserve">Ratio =                      [SCL-SCLmin/                   SCL max- SCLmin]          (µS)</t>
  </si>
  <si>
    <r>
      <rPr>
        <sz val="9"/>
        <color rgb="FF000000"/>
        <rFont val="Calibri"/>
        <family val="2"/>
        <charset val="1"/>
      </rPr>
      <t xml:space="preserve">log(1+</t>
    </r>
    <r>
      <rPr>
        <sz val="11"/>
        <color rgb="FF000000"/>
        <rFont val="Calibri"/>
        <family val="2"/>
        <charset val="1"/>
      </rPr>
      <t xml:space="preserve">µS</t>
    </r>
    <r>
      <rPr>
        <sz val="9"/>
        <color rgb="FF000000"/>
        <rFont val="Calibri"/>
        <family val="2"/>
        <charset val="1"/>
      </rPr>
      <t xml:space="preserve">)</t>
    </r>
  </si>
  <si>
    <t xml:space="preserve">SCL -SCL Min</t>
  </si>
  <si>
    <t xml:space="preserve">SCL Max -SCL Min</t>
  </si>
  <si>
    <t xml:space="preserve">Ratio</t>
  </si>
  <si>
    <t xml:space="preserve"> Log(1+kΩ)</t>
  </si>
  <si>
    <t xml:space="preserve">SCL -SCL min</t>
  </si>
  <si>
    <t xml:space="preserve">   SCL max-SCL min</t>
  </si>
  <si>
    <t xml:space="preserve">SD SRR (kΩ)</t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</si>
  <si>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(kΩ)</t>
    </r>
  </si>
  <si>
    <r>
      <rPr>
        <sz val="9"/>
        <color rgb="FF000000"/>
        <rFont val="Calibri"/>
        <family val="2"/>
        <charset val="1"/>
      </rPr>
      <t xml:space="preserve">Raw SRR -Mean SRR(</t>
    </r>
    <r>
      <rPr>
        <sz val="9"/>
        <color rgb="FF000000"/>
        <rFont val="Calibri"/>
        <family val="2"/>
      </rPr>
      <t xml:space="preserve">kΩ)</t>
    </r>
  </si>
  <si>
    <t xml:space="preserve">Z-Score SRR</t>
  </si>
  <si>
    <t xml:space="preserve">SD SCR (µS)</t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</si>
  <si>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(µS)</t>
    </r>
  </si>
  <si>
    <r>
      <rPr>
        <sz val="9"/>
        <color rgb="FF000000"/>
        <rFont val="Calibri"/>
        <family val="2"/>
        <charset val="1"/>
      </rPr>
      <t xml:space="preserve">Raw SCR -Mean SCR       </t>
    </r>
    <r>
      <rPr>
        <sz val="9"/>
        <color rgb="FF000000"/>
        <rFont val="Calibri"/>
        <family val="2"/>
      </rPr>
      <t xml:space="preserve">(µS)</t>
    </r>
  </si>
  <si>
    <t xml:space="preserve">Z-Score SCR </t>
  </si>
  <si>
    <t xml:space="preserve">yellow</t>
  </si>
  <si>
    <t xml:space="preserve">G1</t>
  </si>
  <si>
    <t xml:space="preserve">G2</t>
  </si>
  <si>
    <t xml:space="preserve">G3</t>
  </si>
  <si>
    <t xml:space="preserve">R1</t>
  </si>
  <si>
    <t xml:space="preserve">R2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</si>
  <si>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</si>
  <si>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</si>
  <si>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</si>
  <si>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</si>
  <si>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</si>
  <si>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</si>
  <si>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</si>
  <si>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</si>
  <si>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Time  min:ss</t>
  </si>
  <si>
    <r>
      <rPr>
        <sz val="9"/>
        <color rgb="FF000000"/>
        <rFont val="Calibri"/>
        <family val="2"/>
        <charset val="1"/>
      </rPr>
      <t xml:space="preserve">GSR Value= Resistivity (kΩ</t>
    </r>
    <r>
      <rPr>
        <sz val="8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</si>
  <si>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GSR Diff (</t>
    </r>
    <r>
      <rPr>
        <sz val="9"/>
        <color rgb="FF000000"/>
        <rFont val="Calibri"/>
        <family val="2"/>
        <charset val="1"/>
      </rPr>
      <t xml:space="preserve">kΩ</t>
    </r>
    <r>
      <rPr>
        <sz val="11"/>
        <color rgb="FF000000"/>
        <rFont val="Calibri"/>
        <family val="2"/>
        <charset val="1"/>
      </rPr>
      <t xml:space="preserve">)</t>
    </r>
  </si>
  <si>
    <t xml:space="preserve">GSR Value Conductivity  (µS)=    1000/ kΩ</t>
  </si>
  <si>
    <t xml:space="preserve">Time  Diff  senconds</t>
  </si>
  <si>
    <t xml:space="preserve">Mean GSR        –           GSR value     (µS)</t>
  </si>
  <si>
    <t xml:space="preserve"> GSR Value          -                         Start GSR                (µS)</t>
  </si>
  <si>
    <t xml:space="preserve">SCL –  SCL min          (µS)</t>
  </si>
  <si>
    <t xml:space="preserve">       SCL max                         -                     SCLmin      (µS)</t>
  </si>
  <si>
    <t xml:space="preserve">Ratio =              [SCL-SCL min/             SCL max- SCL min]     (µS)</t>
  </si>
  <si>
    <t xml:space="preserve">SCL -SCLmin</t>
  </si>
  <si>
    <t xml:space="preserve">SCL max -SCL min</t>
  </si>
  <si>
    <t xml:space="preserve">Raio</t>
  </si>
  <si>
    <r>
      <rPr>
        <sz val="9"/>
        <color rgb="FF000000"/>
        <rFont val="Calibri"/>
        <family val="2"/>
        <charset val="1"/>
      </rPr>
      <t xml:space="preserve">Log(1+</t>
    </r>
    <r>
      <rPr>
        <sz val="11"/>
        <color rgb="FF000000"/>
        <rFont val="Calibri"/>
        <family val="2"/>
        <charset val="1"/>
      </rPr>
      <t xml:space="preserve">kΩ</t>
    </r>
    <r>
      <rPr>
        <sz val="9"/>
        <color rgb="FF000000"/>
        <rFont val="Calibri"/>
        <family val="2"/>
        <charset val="1"/>
      </rPr>
      <t xml:space="preserve">)</t>
    </r>
  </si>
  <si>
    <r>
      <rPr>
        <sz val="9"/>
        <color rgb="FF000000"/>
        <rFont val="Calibri"/>
        <family val="2"/>
        <charset val="1"/>
      </rPr>
      <t xml:space="preserve">Raw SRR -Mean SRR (</t>
    </r>
    <r>
      <rPr>
        <sz val="9"/>
        <color rgb="FF000000"/>
        <rFont val="Calibri"/>
        <family val="2"/>
      </rPr>
      <t xml:space="preserve">kΩ)</t>
    </r>
  </si>
  <si>
    <t xml:space="preserve">Z-Score SRR         </t>
  </si>
  <si>
    <r>
      <rPr>
        <sz val="9"/>
        <color rgb="FF000000"/>
        <rFont val="Calibri"/>
        <family val="2"/>
        <charset val="1"/>
      </rPr>
      <t xml:space="preserve">SD SCR </t>
    </r>
    <r>
      <rPr>
        <sz val="9"/>
        <color rgb="FF000000"/>
        <rFont val="Calibri"/>
        <family val="2"/>
      </rPr>
      <t xml:space="preserve">(µS)</t>
    </r>
  </si>
  <si>
    <t xml:space="preserve">Z-Score SCR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</si>
</sst>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 val="true"/>
      <sz val="9"/>
      <color rgb="FF00A933"/>
      <name val="Calibri"/>
      <family val="2"/>
      <charset val="1"/>
    </font>
    <font>
      <b val="true"/>
      <sz val="9"/>
      <color rgb="FFC9211E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CCCCCC"/>
        <bgColor rgb="FFE0C2CD"/>
      </patternFill>
    </fill>
    <fill>
      <patternFill patternType="solid">
        <fgColor rgb="FFFFDBB6"/>
        <bgColor rgb="FFF7D1D5"/>
      </patternFill>
    </fill>
    <fill>
      <patternFill patternType="solid">
        <fgColor rgb="FFFFDE59"/>
        <bgColor rgb="FFFFD428"/>
      </patternFill>
    </fill>
    <fill>
      <patternFill patternType="solid">
        <fgColor rgb="FFFFFF00"/>
        <bgColor rgb="FFFFD428"/>
      </patternFill>
    </fill>
    <fill>
      <patternFill patternType="solid">
        <fgColor rgb="FFFFFFA6"/>
        <bgColor rgb="FFFFDBB6"/>
      </patternFill>
    </fill>
    <fill>
      <patternFill patternType="solid">
        <fgColor rgb="FFEC9BA4"/>
        <bgColor rgb="FFFFA6A6"/>
      </patternFill>
    </fill>
    <fill>
      <patternFill patternType="solid">
        <fgColor rgb="FFFF8000"/>
        <bgColor rgb="FFFF5429"/>
      </patternFill>
    </fill>
    <fill>
      <patternFill patternType="solid">
        <fgColor rgb="FF81D41A"/>
        <bgColor rgb="FFBBE33D"/>
      </patternFill>
    </fill>
    <fill>
      <patternFill patternType="solid">
        <fgColor rgb="FFE16173"/>
        <bgColor rgb="FFFF6D6D"/>
      </patternFill>
    </fill>
    <fill>
      <patternFill patternType="solid">
        <fgColor rgb="FFFF6D6D"/>
        <bgColor rgb="FFE16173"/>
      </patternFill>
    </fill>
    <fill>
      <patternFill patternType="solid">
        <fgColor rgb="FFFFA6A6"/>
        <bgColor rgb="FFFFAA95"/>
      </patternFill>
    </fill>
    <fill>
      <patternFill patternType="solid">
        <fgColor rgb="FFFFAA95"/>
        <bgColor rgb="FFFFA6A6"/>
      </patternFill>
    </fill>
    <fill>
      <patternFill patternType="solid">
        <fgColor rgb="FFFF5429"/>
        <bgColor rgb="FFFF3838"/>
      </patternFill>
    </fill>
    <fill>
      <patternFill patternType="solid">
        <fgColor rgb="FFF7D1D5"/>
        <bgColor rgb="FFFFDBB6"/>
      </patternFill>
    </fill>
    <fill>
      <patternFill patternType="solid">
        <fgColor rgb="FFFFD428"/>
        <bgColor rgb="FFFFDE59"/>
      </patternFill>
    </fill>
    <fill>
      <patternFill patternType="solid">
        <fgColor rgb="FFFF3838"/>
        <bgColor rgb="FFFF5429"/>
      </patternFill>
    </fill>
    <fill>
      <patternFill patternType="solid">
        <fgColor rgb="FFBBE33D"/>
        <bgColor rgb="FF81D41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FFAA95"/>
      <rgbColor rgb="FFE16173"/>
      <rgbColor rgb="FFF7D1D5"/>
      <rgbColor rgb="FFCCFFFF"/>
      <rgbColor rgb="FF660066"/>
      <rgbColor rgb="FFFF6D6D"/>
      <rgbColor rgb="FF0066CC"/>
      <rgbColor rgb="FFE0C2CD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CCFFFF"/>
      <rgbColor rgb="FFBBE33D"/>
      <rgbColor rgb="FFFFFFA6"/>
      <rgbColor rgb="FF99CCFF"/>
      <rgbColor rgb="FFFFA6A6"/>
      <rgbColor rgb="FFEC9BA4"/>
      <rgbColor rgb="FFFFDBB6"/>
      <rgbColor rgb="FF3366FF"/>
      <rgbColor rgb="FF33CCCC"/>
      <rgbColor rgb="FF81D41A"/>
      <rgbColor rgb="FFFFD428"/>
      <rgbColor rgb="FFFF8000"/>
      <rgbColor rgb="FFFF5429"/>
      <rgbColor rgb="FF666699"/>
      <rgbColor rgb="FFB3B3B3"/>
      <rgbColor rgb="FF00458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Conductivity  vs Time
GSR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Without_Task_RMAP_V2!$E$1:$E$1</c:f>
              <c:strCache>
                <c:ptCount val="1"/>
                <c:pt idx="0">
                  <c:v>GSR Value Conductivity  (µS)= 1000/ kΩ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Without_Task_RMAP_V2!$A$2:$A$70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1</c:v>
                </c:pt>
                <c:pt idx="3">
                  <c:v>1.14</c:v>
                </c:pt>
                <c:pt idx="4">
                  <c:v>1.42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3.12</c:v>
                </c:pt>
                <c:pt idx="9">
                  <c:v>3.32</c:v>
                </c:pt>
                <c:pt idx="10">
                  <c:v>3.56</c:v>
                </c:pt>
                <c:pt idx="11">
                  <c:v>4.2</c:v>
                </c:pt>
                <c:pt idx="12">
                  <c:v>5</c:v>
                </c:pt>
                <c:pt idx="13">
                  <c:v>5.4</c:v>
                </c:pt>
                <c:pt idx="14">
                  <c:v>6</c:v>
                </c:pt>
                <c:pt idx="15">
                  <c:v>6.18</c:v>
                </c:pt>
                <c:pt idx="16">
                  <c:v>7</c:v>
                </c:pt>
                <c:pt idx="17">
                  <c:v>8</c:v>
                </c:pt>
                <c:pt idx="18">
                  <c:v>8.46</c:v>
                </c:pt>
                <c:pt idx="19">
                  <c:v>9</c:v>
                </c:pt>
                <c:pt idx="20">
                  <c:v>9.16</c:v>
                </c:pt>
                <c:pt idx="21">
                  <c:v>10</c:v>
                </c:pt>
                <c:pt idx="22">
                  <c:v>10.38</c:v>
                </c:pt>
                <c:pt idx="23">
                  <c:v>11.2</c:v>
                </c:pt>
                <c:pt idx="24">
                  <c:v>12</c:v>
                </c:pt>
                <c:pt idx="25">
                  <c:v>13</c:v>
                </c:pt>
                <c:pt idx="26">
                  <c:v>13.1</c:v>
                </c:pt>
                <c:pt idx="27">
                  <c:v>14.26</c:v>
                </c:pt>
                <c:pt idx="28">
                  <c:v>15.01</c:v>
                </c:pt>
                <c:pt idx="29">
                  <c:v>15.3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18.4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22.3</c:v>
                </c:pt>
                <c:pt idx="38">
                  <c:v>23</c:v>
                </c:pt>
                <c:pt idx="39">
                  <c:v>24</c:v>
                </c:pt>
                <c:pt idx="40">
                  <c:v>24.3</c:v>
                </c:pt>
                <c:pt idx="41">
                  <c:v>25</c:v>
                </c:pt>
                <c:pt idx="42">
                  <c:v>26</c:v>
                </c:pt>
                <c:pt idx="43">
                  <c:v>26.4</c:v>
                </c:pt>
                <c:pt idx="44">
                  <c:v>27</c:v>
                </c:pt>
                <c:pt idx="45">
                  <c:v>27.57</c:v>
                </c:pt>
                <c:pt idx="46">
                  <c:v>28</c:v>
                </c:pt>
                <c:pt idx="47">
                  <c:v>29</c:v>
                </c:pt>
                <c:pt idx="48">
                  <c:v>29.1</c:v>
                </c:pt>
                <c:pt idx="49">
                  <c:v>30</c:v>
                </c:pt>
                <c:pt idx="50">
                  <c:v>30.3</c:v>
                </c:pt>
                <c:pt idx="51">
                  <c:v>31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33.28</c:v>
                </c:pt>
                <c:pt idx="56">
                  <c:v>33.4</c:v>
                </c:pt>
                <c:pt idx="57">
                  <c:v>34</c:v>
                </c:pt>
                <c:pt idx="58">
                  <c:v>34.1</c:v>
                </c:pt>
                <c:pt idx="59">
                  <c:v>34.2</c:v>
                </c:pt>
                <c:pt idx="60">
                  <c:v>35</c:v>
                </c:pt>
                <c:pt idx="61">
                  <c:v>35.3</c:v>
                </c:pt>
                <c:pt idx="62">
                  <c:v>36</c:v>
                </c:pt>
                <c:pt idx="63">
                  <c:v>36.4</c:v>
                </c:pt>
                <c:pt idx="64">
                  <c:v>37</c:v>
                </c:pt>
                <c:pt idx="65">
                  <c:v>38</c:v>
                </c:pt>
                <c:pt idx="66">
                  <c:v>38.3</c:v>
                </c:pt>
                <c:pt idx="67">
                  <c:v>39</c:v>
                </c:pt>
                <c:pt idx="68">
                  <c:v>40</c:v>
                </c:pt>
              </c:numCache>
            </c:numRef>
          </c:xVal>
          <c:yVal>
            <c:numRef>
              <c:f>Without_Task_RMAP_V2!$E$2:$E$70</c:f>
              <c:numCache>
                <c:formatCode>General</c:formatCode>
                <c:ptCount val="69"/>
                <c:pt idx="0">
                  <c:v>9.25925925925926</c:v>
                </c:pt>
                <c:pt idx="1">
                  <c:v>9.09090909090909</c:v>
                </c:pt>
                <c:pt idx="2">
                  <c:v>8.54700854700855</c:v>
                </c:pt>
                <c:pt idx="3">
                  <c:v>8.26446280991735</c:v>
                </c:pt>
                <c:pt idx="4">
                  <c:v>7.46268656716418</c:v>
                </c:pt>
                <c:pt idx="5">
                  <c:v>11.3636363636364</c:v>
                </c:pt>
                <c:pt idx="6">
                  <c:v>10.989010989011</c:v>
                </c:pt>
                <c:pt idx="7">
                  <c:v>9.34579439252336</c:v>
                </c:pt>
                <c:pt idx="8">
                  <c:v>9.00900900900901</c:v>
                </c:pt>
                <c:pt idx="9">
                  <c:v>8.19672131147541</c:v>
                </c:pt>
                <c:pt idx="10">
                  <c:v>7.46268656716418</c:v>
                </c:pt>
                <c:pt idx="11">
                  <c:v>6.80272108843537</c:v>
                </c:pt>
                <c:pt idx="12">
                  <c:v>6.25</c:v>
                </c:pt>
                <c:pt idx="13">
                  <c:v>5.88235294117647</c:v>
                </c:pt>
                <c:pt idx="14">
                  <c:v>5.68181818181818</c:v>
                </c:pt>
                <c:pt idx="15">
                  <c:v>5.49450549450549</c:v>
                </c:pt>
                <c:pt idx="16">
                  <c:v>5.15463917525773</c:v>
                </c:pt>
                <c:pt idx="17">
                  <c:v>4.92610837438424</c:v>
                </c:pt>
                <c:pt idx="18">
                  <c:v>4.67289719626168</c:v>
                </c:pt>
                <c:pt idx="19">
                  <c:v>4.5662100456621</c:v>
                </c:pt>
                <c:pt idx="20">
                  <c:v>4.44444444444444</c:v>
                </c:pt>
                <c:pt idx="21">
                  <c:v>5.37634408602151</c:v>
                </c:pt>
                <c:pt idx="22">
                  <c:v>5.20833333333333</c:v>
                </c:pt>
                <c:pt idx="23">
                  <c:v>4.95049504950495</c:v>
                </c:pt>
                <c:pt idx="24">
                  <c:v>6.06060606060606</c:v>
                </c:pt>
                <c:pt idx="25">
                  <c:v>6.09756097560976</c:v>
                </c:pt>
                <c:pt idx="26">
                  <c:v>11.9047619047619</c:v>
                </c:pt>
                <c:pt idx="27">
                  <c:v>8.7719298245614</c:v>
                </c:pt>
                <c:pt idx="28">
                  <c:v>8.40336134453782</c:v>
                </c:pt>
                <c:pt idx="29">
                  <c:v>12.5</c:v>
                </c:pt>
                <c:pt idx="30">
                  <c:v>15.8730158730159</c:v>
                </c:pt>
                <c:pt idx="31">
                  <c:v>9.70873786407767</c:v>
                </c:pt>
                <c:pt idx="32">
                  <c:v>8.7719298245614</c:v>
                </c:pt>
                <c:pt idx="33">
                  <c:v>8.06451612903226</c:v>
                </c:pt>
                <c:pt idx="34">
                  <c:v>7.8740157480315</c:v>
                </c:pt>
                <c:pt idx="35">
                  <c:v>8.33333333333333</c:v>
                </c:pt>
                <c:pt idx="36">
                  <c:v>7.5187969924812</c:v>
                </c:pt>
                <c:pt idx="37">
                  <c:v>9.61538461538462</c:v>
                </c:pt>
                <c:pt idx="38">
                  <c:v>9.25925925925926</c:v>
                </c:pt>
                <c:pt idx="39">
                  <c:v>7.8125</c:v>
                </c:pt>
                <c:pt idx="40">
                  <c:v>7.35294117647059</c:v>
                </c:pt>
                <c:pt idx="41">
                  <c:v>7.2463768115942</c:v>
                </c:pt>
                <c:pt idx="42">
                  <c:v>7.46268656716418</c:v>
                </c:pt>
                <c:pt idx="43">
                  <c:v>6.80272108843537</c:v>
                </c:pt>
                <c:pt idx="44">
                  <c:v>6.66666666666667</c:v>
                </c:pt>
                <c:pt idx="45">
                  <c:v>11.7647058823529</c:v>
                </c:pt>
                <c:pt idx="46">
                  <c:v>8.33333333333333</c:v>
                </c:pt>
                <c:pt idx="47">
                  <c:v>7.46268656716418</c:v>
                </c:pt>
                <c:pt idx="48">
                  <c:v>7.2992700729927</c:v>
                </c:pt>
                <c:pt idx="49">
                  <c:v>7.09219858156028</c:v>
                </c:pt>
                <c:pt idx="50">
                  <c:v>6.66666666666667</c:v>
                </c:pt>
                <c:pt idx="51">
                  <c:v>6.28930817610063</c:v>
                </c:pt>
                <c:pt idx="52">
                  <c:v>6.99300699300699</c:v>
                </c:pt>
                <c:pt idx="53">
                  <c:v>6.62251655629139</c:v>
                </c:pt>
                <c:pt idx="54">
                  <c:v>6.57894736842105</c:v>
                </c:pt>
                <c:pt idx="55">
                  <c:v>11.9047619047619</c:v>
                </c:pt>
                <c:pt idx="56">
                  <c:v>13.3333333333333</c:v>
                </c:pt>
                <c:pt idx="57">
                  <c:v>9.70873786407767</c:v>
                </c:pt>
                <c:pt idx="58">
                  <c:v>8.62068965517241</c:v>
                </c:pt>
                <c:pt idx="59">
                  <c:v>7.8740157480315</c:v>
                </c:pt>
                <c:pt idx="60">
                  <c:v>7.57575757575758</c:v>
                </c:pt>
                <c:pt idx="61">
                  <c:v>9.43396226415094</c:v>
                </c:pt>
                <c:pt idx="62">
                  <c:v>8.33333333333333</c:v>
                </c:pt>
                <c:pt idx="63">
                  <c:v>7.2463768115942</c:v>
                </c:pt>
                <c:pt idx="64">
                  <c:v>6.99300699300699</c:v>
                </c:pt>
                <c:pt idx="65">
                  <c:v>6.71140939597315</c:v>
                </c:pt>
                <c:pt idx="66">
                  <c:v>10.4166666666667</c:v>
                </c:pt>
                <c:pt idx="67">
                  <c:v>8.19672131147541</c:v>
                </c:pt>
                <c:pt idx="68">
                  <c:v>7.93650793650794</c:v>
                </c:pt>
              </c:numCache>
            </c:numRef>
          </c:yVal>
          <c:smooth val="0"/>
        </c:ser>
        <c:axId val="95948461"/>
        <c:axId val="53276191"/>
      </c:scatterChart>
      <c:valAx>
        <c:axId val="959484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76191"/>
        <c:crosses val="autoZero"/>
        <c:crossBetween val="midCat"/>
      </c:valAx>
      <c:valAx>
        <c:axId val="53276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Conductivity ( micro Seimens / micro mhos)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48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Resistivity
GSR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Without_Task_RMAP_V2!$C$1</c:f>
              <c:strCache>
                <c:ptCount val="1"/>
                <c:pt idx="0">
                  <c:v> GSR Value Resistivity   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Without_Task_RMAP_V2!$A$2:$A$70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1</c:v>
                </c:pt>
                <c:pt idx="3">
                  <c:v>1.14</c:v>
                </c:pt>
                <c:pt idx="4">
                  <c:v>1.42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3.12</c:v>
                </c:pt>
                <c:pt idx="9">
                  <c:v>3.32</c:v>
                </c:pt>
                <c:pt idx="10">
                  <c:v>3.56</c:v>
                </c:pt>
                <c:pt idx="11">
                  <c:v>4.2</c:v>
                </c:pt>
                <c:pt idx="12">
                  <c:v>5</c:v>
                </c:pt>
                <c:pt idx="13">
                  <c:v>5.4</c:v>
                </c:pt>
                <c:pt idx="14">
                  <c:v>6</c:v>
                </c:pt>
                <c:pt idx="15">
                  <c:v>6.18</c:v>
                </c:pt>
                <c:pt idx="16">
                  <c:v>7</c:v>
                </c:pt>
                <c:pt idx="17">
                  <c:v>8</c:v>
                </c:pt>
                <c:pt idx="18">
                  <c:v>8.46</c:v>
                </c:pt>
                <c:pt idx="19">
                  <c:v>9</c:v>
                </c:pt>
                <c:pt idx="20">
                  <c:v>9.16</c:v>
                </c:pt>
                <c:pt idx="21">
                  <c:v>10</c:v>
                </c:pt>
                <c:pt idx="22">
                  <c:v>10.38</c:v>
                </c:pt>
                <c:pt idx="23">
                  <c:v>11.2</c:v>
                </c:pt>
                <c:pt idx="24">
                  <c:v>12</c:v>
                </c:pt>
                <c:pt idx="25">
                  <c:v>13</c:v>
                </c:pt>
                <c:pt idx="26">
                  <c:v>13.1</c:v>
                </c:pt>
                <c:pt idx="27">
                  <c:v>14.26</c:v>
                </c:pt>
                <c:pt idx="28">
                  <c:v>15.01</c:v>
                </c:pt>
                <c:pt idx="29">
                  <c:v>15.3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18.4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22.3</c:v>
                </c:pt>
                <c:pt idx="38">
                  <c:v>23</c:v>
                </c:pt>
                <c:pt idx="39">
                  <c:v>24</c:v>
                </c:pt>
                <c:pt idx="40">
                  <c:v>24.3</c:v>
                </c:pt>
                <c:pt idx="41">
                  <c:v>25</c:v>
                </c:pt>
                <c:pt idx="42">
                  <c:v>26</c:v>
                </c:pt>
                <c:pt idx="43">
                  <c:v>26.4</c:v>
                </c:pt>
                <c:pt idx="44">
                  <c:v>27</c:v>
                </c:pt>
                <c:pt idx="45">
                  <c:v>27.57</c:v>
                </c:pt>
                <c:pt idx="46">
                  <c:v>28</c:v>
                </c:pt>
                <c:pt idx="47">
                  <c:v>29</c:v>
                </c:pt>
                <c:pt idx="48">
                  <c:v>29.1</c:v>
                </c:pt>
                <c:pt idx="49">
                  <c:v>30</c:v>
                </c:pt>
                <c:pt idx="50">
                  <c:v>30.3</c:v>
                </c:pt>
                <c:pt idx="51">
                  <c:v>31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33.28</c:v>
                </c:pt>
                <c:pt idx="56">
                  <c:v>33.4</c:v>
                </c:pt>
                <c:pt idx="57">
                  <c:v>34</c:v>
                </c:pt>
                <c:pt idx="58">
                  <c:v>34.1</c:v>
                </c:pt>
                <c:pt idx="59">
                  <c:v>34.2</c:v>
                </c:pt>
                <c:pt idx="60">
                  <c:v>35</c:v>
                </c:pt>
                <c:pt idx="61">
                  <c:v>35.3</c:v>
                </c:pt>
                <c:pt idx="62">
                  <c:v>36</c:v>
                </c:pt>
                <c:pt idx="63">
                  <c:v>36.4</c:v>
                </c:pt>
                <c:pt idx="64">
                  <c:v>37</c:v>
                </c:pt>
                <c:pt idx="65">
                  <c:v>38</c:v>
                </c:pt>
                <c:pt idx="66">
                  <c:v>38.3</c:v>
                </c:pt>
                <c:pt idx="67">
                  <c:v>39</c:v>
                </c:pt>
                <c:pt idx="68">
                  <c:v>40</c:v>
                </c:pt>
              </c:numCache>
            </c:numRef>
          </c:xVal>
          <c:yVal>
            <c:numRef>
              <c:f>Without_Task_RMAP_V2!$C$2:$C$70</c:f>
              <c:numCache>
                <c:formatCode>General</c:formatCode>
                <c:ptCount val="69"/>
                <c:pt idx="0">
                  <c:v>108</c:v>
                </c:pt>
                <c:pt idx="1">
                  <c:v>110</c:v>
                </c:pt>
                <c:pt idx="2">
                  <c:v>117</c:v>
                </c:pt>
                <c:pt idx="3">
                  <c:v>121</c:v>
                </c:pt>
                <c:pt idx="4">
                  <c:v>134</c:v>
                </c:pt>
                <c:pt idx="5">
                  <c:v>88</c:v>
                </c:pt>
                <c:pt idx="6">
                  <c:v>91</c:v>
                </c:pt>
                <c:pt idx="7">
                  <c:v>107</c:v>
                </c:pt>
                <c:pt idx="8">
                  <c:v>111</c:v>
                </c:pt>
                <c:pt idx="9">
                  <c:v>122</c:v>
                </c:pt>
                <c:pt idx="10">
                  <c:v>134</c:v>
                </c:pt>
                <c:pt idx="11">
                  <c:v>147</c:v>
                </c:pt>
                <c:pt idx="12">
                  <c:v>160</c:v>
                </c:pt>
                <c:pt idx="13">
                  <c:v>170</c:v>
                </c:pt>
                <c:pt idx="14">
                  <c:v>176</c:v>
                </c:pt>
                <c:pt idx="15">
                  <c:v>182</c:v>
                </c:pt>
                <c:pt idx="16">
                  <c:v>194</c:v>
                </c:pt>
                <c:pt idx="17">
                  <c:v>203</c:v>
                </c:pt>
                <c:pt idx="18">
                  <c:v>214</c:v>
                </c:pt>
                <c:pt idx="19">
                  <c:v>219</c:v>
                </c:pt>
                <c:pt idx="20">
                  <c:v>225</c:v>
                </c:pt>
                <c:pt idx="21">
                  <c:v>186</c:v>
                </c:pt>
                <c:pt idx="22">
                  <c:v>192</c:v>
                </c:pt>
                <c:pt idx="23">
                  <c:v>202</c:v>
                </c:pt>
                <c:pt idx="24">
                  <c:v>165</c:v>
                </c:pt>
                <c:pt idx="25">
                  <c:v>164</c:v>
                </c:pt>
                <c:pt idx="26">
                  <c:v>84</c:v>
                </c:pt>
                <c:pt idx="27">
                  <c:v>114</c:v>
                </c:pt>
                <c:pt idx="28">
                  <c:v>119</c:v>
                </c:pt>
                <c:pt idx="29">
                  <c:v>80</c:v>
                </c:pt>
                <c:pt idx="30">
                  <c:v>63</c:v>
                </c:pt>
                <c:pt idx="31">
                  <c:v>103</c:v>
                </c:pt>
                <c:pt idx="32">
                  <c:v>114</c:v>
                </c:pt>
                <c:pt idx="33">
                  <c:v>124</c:v>
                </c:pt>
                <c:pt idx="34">
                  <c:v>127</c:v>
                </c:pt>
                <c:pt idx="35">
                  <c:v>120</c:v>
                </c:pt>
                <c:pt idx="36">
                  <c:v>133</c:v>
                </c:pt>
                <c:pt idx="37">
                  <c:v>104</c:v>
                </c:pt>
                <c:pt idx="38">
                  <c:v>108</c:v>
                </c:pt>
                <c:pt idx="39">
                  <c:v>128</c:v>
                </c:pt>
                <c:pt idx="40">
                  <c:v>136</c:v>
                </c:pt>
                <c:pt idx="41">
                  <c:v>138</c:v>
                </c:pt>
                <c:pt idx="42">
                  <c:v>134</c:v>
                </c:pt>
                <c:pt idx="43">
                  <c:v>147</c:v>
                </c:pt>
                <c:pt idx="44">
                  <c:v>150</c:v>
                </c:pt>
                <c:pt idx="45">
                  <c:v>85</c:v>
                </c:pt>
                <c:pt idx="46">
                  <c:v>120</c:v>
                </c:pt>
                <c:pt idx="47">
                  <c:v>134</c:v>
                </c:pt>
                <c:pt idx="48">
                  <c:v>137</c:v>
                </c:pt>
                <c:pt idx="49">
                  <c:v>141</c:v>
                </c:pt>
                <c:pt idx="50">
                  <c:v>150</c:v>
                </c:pt>
                <c:pt idx="51">
                  <c:v>159</c:v>
                </c:pt>
                <c:pt idx="52">
                  <c:v>143</c:v>
                </c:pt>
                <c:pt idx="53">
                  <c:v>151</c:v>
                </c:pt>
                <c:pt idx="54">
                  <c:v>152</c:v>
                </c:pt>
                <c:pt idx="55">
                  <c:v>84</c:v>
                </c:pt>
                <c:pt idx="56">
                  <c:v>75</c:v>
                </c:pt>
                <c:pt idx="57">
                  <c:v>103</c:v>
                </c:pt>
                <c:pt idx="58">
                  <c:v>116</c:v>
                </c:pt>
                <c:pt idx="59">
                  <c:v>127</c:v>
                </c:pt>
                <c:pt idx="60">
                  <c:v>132</c:v>
                </c:pt>
                <c:pt idx="61">
                  <c:v>106</c:v>
                </c:pt>
                <c:pt idx="62">
                  <c:v>120</c:v>
                </c:pt>
                <c:pt idx="63">
                  <c:v>138</c:v>
                </c:pt>
                <c:pt idx="64">
                  <c:v>143</c:v>
                </c:pt>
                <c:pt idx="65">
                  <c:v>149</c:v>
                </c:pt>
                <c:pt idx="66">
                  <c:v>96</c:v>
                </c:pt>
                <c:pt idx="67">
                  <c:v>122</c:v>
                </c:pt>
                <c:pt idx="68">
                  <c:v>126</c:v>
                </c:pt>
              </c:numCache>
            </c:numRef>
          </c:yVal>
          <c:smooth val="0"/>
        </c:ser>
        <c:axId val="16168514"/>
        <c:axId val="5976725"/>
      </c:scatterChart>
      <c:valAx>
        <c:axId val="161685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6725"/>
        <c:crosses val="autoZero"/>
        <c:crossBetween val="midCat"/>
      </c:valAx>
      <c:valAx>
        <c:axId val="597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Resistivity(Kilo ohm)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68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GSR vs Time
WIth Task RMAP_V2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With_Task_RMAP_V2!$C$1</c:f>
              <c:strCache>
                <c:ptCount val="1"/>
                <c:pt idx="0">
                  <c:v>GSR Value= Resistivity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With_Task_RMAP_V2!$A$2:$A$64</c:f>
              <c:numCache>
                <c:formatCode>General</c:formatCode>
                <c:ptCount val="63"/>
                <c:pt idx="0">
                  <c:v>0</c:v>
                </c:pt>
                <c:pt idx="1">
                  <c:v>0.04</c:v>
                </c:pt>
                <c:pt idx="2">
                  <c:v>0.07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  <c:pt idx="7">
                  <c:v>2.4</c:v>
                </c:pt>
                <c:pt idx="8">
                  <c:v>3</c:v>
                </c:pt>
                <c:pt idx="9">
                  <c:v>3.4</c:v>
                </c:pt>
                <c:pt idx="10">
                  <c:v>4</c:v>
                </c:pt>
                <c:pt idx="11">
                  <c:v>4.4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9.2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12.3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27.3</c:v>
                </c:pt>
                <c:pt idx="38">
                  <c:v>28</c:v>
                </c:pt>
                <c:pt idx="39">
                  <c:v>28.3</c:v>
                </c:pt>
                <c:pt idx="40">
                  <c:v>29.12</c:v>
                </c:pt>
                <c:pt idx="41">
                  <c:v>29.18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30</c:v>
                </c:pt>
                <c:pt idx="46">
                  <c:v>31.3</c:v>
                </c:pt>
                <c:pt idx="47">
                  <c:v>32</c:v>
                </c:pt>
                <c:pt idx="48">
                  <c:v>32.4</c:v>
                </c:pt>
                <c:pt idx="49">
                  <c:v>33</c:v>
                </c:pt>
                <c:pt idx="50">
                  <c:v>34</c:v>
                </c:pt>
                <c:pt idx="51">
                  <c:v>34.3</c:v>
                </c:pt>
                <c:pt idx="52">
                  <c:v>35</c:v>
                </c:pt>
                <c:pt idx="53">
                  <c:v>35.4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40.2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</c:numCache>
            </c:numRef>
          </c:xVal>
          <c:yVal>
            <c:numRef>
              <c:f>With_Task_RMAP_V2!$C$2:$C$64</c:f>
              <c:numCache>
                <c:formatCode>General</c:formatCode>
                <c:ptCount val="63"/>
                <c:pt idx="0">
                  <c:v>113</c:v>
                </c:pt>
                <c:pt idx="1">
                  <c:v>151</c:v>
                </c:pt>
                <c:pt idx="2">
                  <c:v>153</c:v>
                </c:pt>
                <c:pt idx="3">
                  <c:v>146</c:v>
                </c:pt>
                <c:pt idx="4">
                  <c:v>167</c:v>
                </c:pt>
                <c:pt idx="5">
                  <c:v>180</c:v>
                </c:pt>
                <c:pt idx="6">
                  <c:v>170</c:v>
                </c:pt>
                <c:pt idx="7">
                  <c:v>174</c:v>
                </c:pt>
                <c:pt idx="8">
                  <c:v>175</c:v>
                </c:pt>
                <c:pt idx="9">
                  <c:v>183</c:v>
                </c:pt>
                <c:pt idx="10">
                  <c:v>191</c:v>
                </c:pt>
                <c:pt idx="11">
                  <c:v>188</c:v>
                </c:pt>
                <c:pt idx="12">
                  <c:v>195</c:v>
                </c:pt>
                <c:pt idx="13">
                  <c:v>160</c:v>
                </c:pt>
                <c:pt idx="14">
                  <c:v>189</c:v>
                </c:pt>
                <c:pt idx="15">
                  <c:v>190</c:v>
                </c:pt>
                <c:pt idx="16">
                  <c:v>155</c:v>
                </c:pt>
                <c:pt idx="17">
                  <c:v>172</c:v>
                </c:pt>
                <c:pt idx="18">
                  <c:v>192</c:v>
                </c:pt>
                <c:pt idx="19">
                  <c:v>193</c:v>
                </c:pt>
                <c:pt idx="20">
                  <c:v>170</c:v>
                </c:pt>
                <c:pt idx="21">
                  <c:v>173</c:v>
                </c:pt>
                <c:pt idx="22">
                  <c:v>193</c:v>
                </c:pt>
                <c:pt idx="23">
                  <c:v>176</c:v>
                </c:pt>
                <c:pt idx="24">
                  <c:v>182</c:v>
                </c:pt>
                <c:pt idx="25">
                  <c:v>193</c:v>
                </c:pt>
                <c:pt idx="26">
                  <c:v>180</c:v>
                </c:pt>
                <c:pt idx="27">
                  <c:v>142</c:v>
                </c:pt>
                <c:pt idx="28">
                  <c:v>140</c:v>
                </c:pt>
                <c:pt idx="29">
                  <c:v>191</c:v>
                </c:pt>
                <c:pt idx="30">
                  <c:v>194</c:v>
                </c:pt>
                <c:pt idx="31">
                  <c:v>203</c:v>
                </c:pt>
                <c:pt idx="32">
                  <c:v>211</c:v>
                </c:pt>
                <c:pt idx="33">
                  <c:v>148</c:v>
                </c:pt>
                <c:pt idx="34">
                  <c:v>180</c:v>
                </c:pt>
                <c:pt idx="35">
                  <c:v>186</c:v>
                </c:pt>
                <c:pt idx="36">
                  <c:v>152</c:v>
                </c:pt>
                <c:pt idx="37">
                  <c:v>106</c:v>
                </c:pt>
                <c:pt idx="38">
                  <c:v>95</c:v>
                </c:pt>
                <c:pt idx="39">
                  <c:v>108</c:v>
                </c:pt>
                <c:pt idx="40">
                  <c:v>119</c:v>
                </c:pt>
                <c:pt idx="41">
                  <c:v>117</c:v>
                </c:pt>
                <c:pt idx="42">
                  <c:v>127</c:v>
                </c:pt>
                <c:pt idx="43">
                  <c:v>132</c:v>
                </c:pt>
                <c:pt idx="44">
                  <c:v>145</c:v>
                </c:pt>
                <c:pt idx="45">
                  <c:v>144</c:v>
                </c:pt>
                <c:pt idx="46">
                  <c:v>132</c:v>
                </c:pt>
                <c:pt idx="47">
                  <c:v>157</c:v>
                </c:pt>
                <c:pt idx="48">
                  <c:v>162</c:v>
                </c:pt>
                <c:pt idx="49">
                  <c:v>166</c:v>
                </c:pt>
                <c:pt idx="50">
                  <c:v>165</c:v>
                </c:pt>
                <c:pt idx="51">
                  <c:v>144</c:v>
                </c:pt>
                <c:pt idx="52">
                  <c:v>157</c:v>
                </c:pt>
                <c:pt idx="53">
                  <c:v>149</c:v>
                </c:pt>
                <c:pt idx="54">
                  <c:v>143</c:v>
                </c:pt>
                <c:pt idx="55">
                  <c:v>125</c:v>
                </c:pt>
                <c:pt idx="56">
                  <c:v>144</c:v>
                </c:pt>
                <c:pt idx="57">
                  <c:v>158</c:v>
                </c:pt>
                <c:pt idx="58">
                  <c:v>128</c:v>
                </c:pt>
                <c:pt idx="59">
                  <c:v>133</c:v>
                </c:pt>
                <c:pt idx="60">
                  <c:v>144</c:v>
                </c:pt>
                <c:pt idx="61">
                  <c:v>136</c:v>
                </c:pt>
                <c:pt idx="62">
                  <c:v>159</c:v>
                </c:pt>
              </c:numCache>
            </c:numRef>
          </c:yVal>
          <c:smooth val="0"/>
        </c:ser>
        <c:axId val="61206708"/>
        <c:axId val="41641549"/>
      </c:scatterChart>
      <c:valAx>
        <c:axId val="612067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41549"/>
        <c:crosses val="autoZero"/>
        <c:crossBetween val="midCat"/>
      </c:valAx>
      <c:valAx>
        <c:axId val="41641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Resistivity (kΩ=kilo ohm)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06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Conductivity vs Time
GSR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With_Task_RMAP_V2!$E$1:$E$1</c:f>
              <c:strCache>
                <c:ptCount val="1"/>
                <c:pt idx="0">
                  <c:v>GSR Value Conductivity  (µS)=    1000/ kΩ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With_Task_RMAP_V2!$A$2:$A$64</c:f>
              <c:numCache>
                <c:formatCode>General</c:formatCode>
                <c:ptCount val="63"/>
                <c:pt idx="0">
                  <c:v>0</c:v>
                </c:pt>
                <c:pt idx="1">
                  <c:v>0.04</c:v>
                </c:pt>
                <c:pt idx="2">
                  <c:v>0.07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  <c:pt idx="7">
                  <c:v>2.4</c:v>
                </c:pt>
                <c:pt idx="8">
                  <c:v>3</c:v>
                </c:pt>
                <c:pt idx="9">
                  <c:v>3.4</c:v>
                </c:pt>
                <c:pt idx="10">
                  <c:v>4</c:v>
                </c:pt>
                <c:pt idx="11">
                  <c:v>4.4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9.2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12.3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27.3</c:v>
                </c:pt>
                <c:pt idx="38">
                  <c:v>28</c:v>
                </c:pt>
                <c:pt idx="39">
                  <c:v>28.3</c:v>
                </c:pt>
                <c:pt idx="40">
                  <c:v>29.12</c:v>
                </c:pt>
                <c:pt idx="41">
                  <c:v>29.18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30</c:v>
                </c:pt>
                <c:pt idx="46">
                  <c:v>31.3</c:v>
                </c:pt>
                <c:pt idx="47">
                  <c:v>32</c:v>
                </c:pt>
                <c:pt idx="48">
                  <c:v>32.4</c:v>
                </c:pt>
                <c:pt idx="49">
                  <c:v>33</c:v>
                </c:pt>
                <c:pt idx="50">
                  <c:v>34</c:v>
                </c:pt>
                <c:pt idx="51">
                  <c:v>34.3</c:v>
                </c:pt>
                <c:pt idx="52">
                  <c:v>35</c:v>
                </c:pt>
                <c:pt idx="53">
                  <c:v>35.4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40.2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</c:numCache>
            </c:numRef>
          </c:xVal>
          <c:yVal>
            <c:numRef>
              <c:f>With_Task_RMAP_V2!$E$2:$E$64</c:f>
              <c:numCache>
                <c:formatCode>General</c:formatCode>
                <c:ptCount val="63"/>
                <c:pt idx="0">
                  <c:v>8.84955752212389</c:v>
                </c:pt>
                <c:pt idx="1">
                  <c:v>6.62251655629139</c:v>
                </c:pt>
                <c:pt idx="2">
                  <c:v>6.5359477124183</c:v>
                </c:pt>
                <c:pt idx="3">
                  <c:v>6.84931506849315</c:v>
                </c:pt>
                <c:pt idx="4">
                  <c:v>5.98802395209581</c:v>
                </c:pt>
                <c:pt idx="5">
                  <c:v>5.55555555555556</c:v>
                </c:pt>
                <c:pt idx="6">
                  <c:v>5.88235294117647</c:v>
                </c:pt>
                <c:pt idx="7">
                  <c:v>5.74712643678161</c:v>
                </c:pt>
                <c:pt idx="8">
                  <c:v>5.71428571428571</c:v>
                </c:pt>
                <c:pt idx="9">
                  <c:v>5.46448087431694</c:v>
                </c:pt>
                <c:pt idx="10">
                  <c:v>5.23560209424084</c:v>
                </c:pt>
                <c:pt idx="11">
                  <c:v>5.31914893617021</c:v>
                </c:pt>
                <c:pt idx="12">
                  <c:v>5.12820512820513</c:v>
                </c:pt>
                <c:pt idx="13">
                  <c:v>6.25</c:v>
                </c:pt>
                <c:pt idx="14">
                  <c:v>5.29100529100529</c:v>
                </c:pt>
                <c:pt idx="15">
                  <c:v>5.26315789473684</c:v>
                </c:pt>
                <c:pt idx="16">
                  <c:v>6.45161290322581</c:v>
                </c:pt>
                <c:pt idx="17">
                  <c:v>5.81395348837209</c:v>
                </c:pt>
                <c:pt idx="18">
                  <c:v>5.20833333333333</c:v>
                </c:pt>
                <c:pt idx="19">
                  <c:v>5.18134715025907</c:v>
                </c:pt>
                <c:pt idx="20">
                  <c:v>5.88235294117647</c:v>
                </c:pt>
                <c:pt idx="21">
                  <c:v>5.78034682080925</c:v>
                </c:pt>
                <c:pt idx="22">
                  <c:v>5.18134715025907</c:v>
                </c:pt>
                <c:pt idx="23">
                  <c:v>5.68181818181818</c:v>
                </c:pt>
                <c:pt idx="24">
                  <c:v>5.49450549450549</c:v>
                </c:pt>
                <c:pt idx="25">
                  <c:v>5.18134715025907</c:v>
                </c:pt>
                <c:pt idx="26">
                  <c:v>5.55555555555556</c:v>
                </c:pt>
                <c:pt idx="27">
                  <c:v>7.04225352112676</c:v>
                </c:pt>
                <c:pt idx="28">
                  <c:v>7.14285714285714</c:v>
                </c:pt>
                <c:pt idx="29">
                  <c:v>5.23560209424084</c:v>
                </c:pt>
                <c:pt idx="30">
                  <c:v>5.15463917525773</c:v>
                </c:pt>
                <c:pt idx="31">
                  <c:v>4.92610837438424</c:v>
                </c:pt>
                <c:pt idx="32">
                  <c:v>4.739336492891</c:v>
                </c:pt>
                <c:pt idx="33">
                  <c:v>6.75675675675676</c:v>
                </c:pt>
                <c:pt idx="34">
                  <c:v>5.55555555555556</c:v>
                </c:pt>
                <c:pt idx="35">
                  <c:v>5.37634408602151</c:v>
                </c:pt>
                <c:pt idx="36">
                  <c:v>6.57894736842105</c:v>
                </c:pt>
                <c:pt idx="37">
                  <c:v>9.43396226415094</c:v>
                </c:pt>
                <c:pt idx="38">
                  <c:v>10.5263157894737</c:v>
                </c:pt>
                <c:pt idx="39">
                  <c:v>9.25925925925926</c:v>
                </c:pt>
                <c:pt idx="40">
                  <c:v>8.40336134453782</c:v>
                </c:pt>
                <c:pt idx="41">
                  <c:v>8.54700854700855</c:v>
                </c:pt>
                <c:pt idx="42">
                  <c:v>7.8740157480315</c:v>
                </c:pt>
                <c:pt idx="43">
                  <c:v>7.57575757575758</c:v>
                </c:pt>
                <c:pt idx="44">
                  <c:v>6.89655172413793</c:v>
                </c:pt>
                <c:pt idx="45">
                  <c:v>6.94444444444444</c:v>
                </c:pt>
                <c:pt idx="46">
                  <c:v>7.57575757575758</c:v>
                </c:pt>
                <c:pt idx="47">
                  <c:v>6.36942675159236</c:v>
                </c:pt>
                <c:pt idx="48">
                  <c:v>6.17283950617284</c:v>
                </c:pt>
                <c:pt idx="49">
                  <c:v>6.02409638554217</c:v>
                </c:pt>
                <c:pt idx="50">
                  <c:v>6.06060606060606</c:v>
                </c:pt>
                <c:pt idx="51">
                  <c:v>6.94444444444444</c:v>
                </c:pt>
                <c:pt idx="52">
                  <c:v>6.36942675159236</c:v>
                </c:pt>
                <c:pt idx="53">
                  <c:v>6.71140939597315</c:v>
                </c:pt>
                <c:pt idx="54">
                  <c:v>6.99300699300699</c:v>
                </c:pt>
                <c:pt idx="55">
                  <c:v>8</c:v>
                </c:pt>
                <c:pt idx="56">
                  <c:v>6.94444444444444</c:v>
                </c:pt>
                <c:pt idx="57">
                  <c:v>6.32911392405063</c:v>
                </c:pt>
                <c:pt idx="58">
                  <c:v>7.8125</c:v>
                </c:pt>
                <c:pt idx="59">
                  <c:v>7.5187969924812</c:v>
                </c:pt>
                <c:pt idx="60">
                  <c:v>6.94444444444444</c:v>
                </c:pt>
                <c:pt idx="61">
                  <c:v>7.35294117647059</c:v>
                </c:pt>
                <c:pt idx="62">
                  <c:v>6.28930817610063</c:v>
                </c:pt>
              </c:numCache>
            </c:numRef>
          </c:yVal>
          <c:smooth val="0"/>
        </c:ser>
        <c:axId val="31718028"/>
        <c:axId val="20211389"/>
      </c:scatterChart>
      <c:valAx>
        <c:axId val="317180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11389"/>
        <c:crosses val="autoZero"/>
        <c:crossBetween val="midCat"/>
      </c:valAx>
      <c:valAx>
        <c:axId val="20211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Conductivity (µS=micro siemens)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18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4680</xdr:colOff>
      <xdr:row>98</xdr:row>
      <xdr:rowOff>117000</xdr:rowOff>
    </xdr:from>
    <xdr:to>
      <xdr:col>13</xdr:col>
      <xdr:colOff>327600</xdr:colOff>
      <xdr:row>128</xdr:row>
      <xdr:rowOff>118080</xdr:rowOff>
    </xdr:to>
    <xdr:graphicFrame>
      <xdr:nvGraphicFramePr>
        <xdr:cNvPr id="0" name=""/>
        <xdr:cNvGraphicFramePr/>
      </xdr:nvGraphicFramePr>
      <xdr:xfrm>
        <a:off x="584280" y="16434360"/>
        <a:ext cx="15078240" cy="48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73</xdr:row>
      <xdr:rowOff>58320</xdr:rowOff>
    </xdr:from>
    <xdr:to>
      <xdr:col>13</xdr:col>
      <xdr:colOff>418320</xdr:colOff>
      <xdr:row>101</xdr:row>
      <xdr:rowOff>102960</xdr:rowOff>
    </xdr:to>
    <xdr:graphicFrame>
      <xdr:nvGraphicFramePr>
        <xdr:cNvPr id="1" name=""/>
        <xdr:cNvGraphicFramePr/>
      </xdr:nvGraphicFramePr>
      <xdr:xfrm>
        <a:off x="579600" y="12311640"/>
        <a:ext cx="15173640" cy="459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430920</xdr:colOff>
      <xdr:row>71</xdr:row>
      <xdr:rowOff>144360</xdr:rowOff>
    </xdr:from>
    <xdr:to>
      <xdr:col>16</xdr:col>
      <xdr:colOff>975960</xdr:colOff>
      <xdr:row>98</xdr:row>
      <xdr:rowOff>134640</xdr:rowOff>
    </xdr:to>
    <xdr:graphicFrame>
      <xdr:nvGraphicFramePr>
        <xdr:cNvPr id="2" name=""/>
        <xdr:cNvGraphicFramePr/>
      </xdr:nvGraphicFramePr>
      <xdr:xfrm>
        <a:off x="430920" y="13039200"/>
        <a:ext cx="15207120" cy="47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71280</xdr:colOff>
      <xdr:row>100</xdr:row>
      <xdr:rowOff>68760</xdr:rowOff>
    </xdr:from>
    <xdr:to>
      <xdr:col>17</xdr:col>
      <xdr:colOff>309960</xdr:colOff>
      <xdr:row>129</xdr:row>
      <xdr:rowOff>163080</xdr:rowOff>
    </xdr:to>
    <xdr:graphicFrame>
      <xdr:nvGraphicFramePr>
        <xdr:cNvPr id="3" name=""/>
        <xdr:cNvGraphicFramePr/>
      </xdr:nvGraphicFramePr>
      <xdr:xfrm>
        <a:off x="642600" y="18046080"/>
        <a:ext cx="15841440" cy="51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Y1" colorId="64" zoomScale="130" zoomScaleNormal="130" zoomScalePageLayoutView="100" workbookViewId="0">
      <selection pane="topLeft" activeCell="AF9" activeCellId="0" sqref="AF9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6.52"/>
    <col collapsed="false" customWidth="true" hidden="false" outlineLevel="0" max="2" min="2" style="1" width="7.53"/>
    <col collapsed="false" customWidth="true" hidden="false" outlineLevel="0" max="3" min="3" style="1" width="9.28"/>
    <col collapsed="false" customWidth="true" hidden="false" outlineLevel="0" max="4" min="4" style="1" width="11.57"/>
    <col collapsed="false" customWidth="true" hidden="false" outlineLevel="0" max="5" min="5" style="1" width="15.17"/>
    <col collapsed="false" customWidth="true" hidden="false" outlineLevel="0" max="6" min="6" style="1" width="5.68"/>
    <col collapsed="false" customWidth="false" hidden="false" outlineLevel="0" max="7" min="7" style="2" width="8.54"/>
    <col collapsed="false" customWidth="true" hidden="false" outlineLevel="0" max="8" min="8" style="1" width="24.89"/>
    <col collapsed="false" customWidth="true" hidden="false" outlineLevel="0" max="9" min="9" style="1" width="19.29"/>
    <col collapsed="false" customWidth="true" hidden="false" outlineLevel="0" max="10" min="10" style="1" width="11.72"/>
    <col collapsed="false" customWidth="true" hidden="false" outlineLevel="0" max="11" min="11" style="1" width="17.45"/>
    <col collapsed="false" customWidth="true" hidden="false" outlineLevel="0" max="13" min="12" style="1" width="17.42"/>
    <col collapsed="false" customWidth="true" hidden="false" outlineLevel="0" max="14" min="14" style="1" width="24.16"/>
    <col collapsed="false" customWidth="true" hidden="false" outlineLevel="0" max="15" min="15" style="1" width="12.96"/>
    <col collapsed="false" customWidth="true" hidden="false" outlineLevel="0" max="16" min="16" style="1" width="20.58"/>
    <col collapsed="false" customWidth="true" hidden="false" outlineLevel="0" max="17" min="17" style="1" width="17.91"/>
    <col collapsed="false" customWidth="true" hidden="false" outlineLevel="0" max="18" min="18" style="1" width="19.38"/>
    <col collapsed="false" customWidth="true" hidden="false" outlineLevel="0" max="19" min="19" style="1" width="16.26"/>
    <col collapsed="false" customWidth="false" hidden="false" outlineLevel="0" max="20" min="20" style="1" width="8.54"/>
    <col collapsed="false" customWidth="true" hidden="false" outlineLevel="0" max="21" min="21" style="1" width="23.34"/>
    <col collapsed="false" customWidth="true" hidden="false" outlineLevel="0" max="22" min="22" style="1" width="17.09"/>
    <col collapsed="false" customWidth="true" hidden="false" outlineLevel="0" max="23" min="23" style="1" width="19.38"/>
    <col collapsed="false" customWidth="true" hidden="false" outlineLevel="0" max="24" min="24" style="1" width="14.33"/>
    <col collapsed="false" customWidth="true" hidden="false" outlineLevel="0" max="25" min="25" style="1" width="16.28"/>
    <col collapsed="false" customWidth="true" hidden="false" outlineLevel="0" max="26" min="26" style="1" width="16.11"/>
    <col collapsed="false" customWidth="true" hidden="false" outlineLevel="0" max="27" min="27" style="1" width="19.25"/>
    <col collapsed="false" customWidth="true" hidden="false" outlineLevel="0" max="28" min="28" style="1" width="17.81"/>
    <col collapsed="false" customWidth="true" hidden="false" outlineLevel="0" max="29" min="29" style="1" width="18.4"/>
    <col collapsed="false" customWidth="true" hidden="false" outlineLevel="0" max="30" min="30" style="1" width="19.42"/>
    <col collapsed="false" customWidth="true" hidden="false" outlineLevel="0" max="31" min="31" style="1" width="18.06"/>
    <col collapsed="false" customWidth="true" hidden="false" outlineLevel="0" max="32" min="32" style="1" width="18.57"/>
    <col collapsed="false" customWidth="true" hidden="false" outlineLevel="0" max="33" min="33" style="1" width="19.92"/>
    <col collapsed="false" customWidth="false" hidden="false" outlineLevel="0" max="993" min="34" style="1" width="8.54"/>
    <col collapsed="false" customWidth="true" hidden="false" outlineLevel="0" max="1021" min="994" style="1" width="9.14"/>
    <col collapsed="false" customWidth="true" hidden="false" outlineLevel="0" max="1024" min="1022" style="3" width="9.14"/>
  </cols>
  <sheetData>
    <row r="1" customFormat="false" ht="43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4" t="s">
        <v>22</v>
      </c>
      <c r="X1" s="7" t="s">
        <v>19</v>
      </c>
      <c r="Y1" s="6" t="s">
        <v>23</v>
      </c>
      <c r="Z1" s="5" t="s">
        <v>24</v>
      </c>
      <c r="AA1" s="5" t="s">
        <v>25</v>
      </c>
      <c r="AB1" s="6" t="s">
        <v>26</v>
      </c>
      <c r="AC1" s="8" t="s">
        <v>27</v>
      </c>
      <c r="AD1" s="9" t="s">
        <v>28</v>
      </c>
      <c r="AE1" s="9" t="s">
        <v>29</v>
      </c>
      <c r="AF1" s="8" t="s">
        <v>30</v>
      </c>
    </row>
    <row r="2" customFormat="false" ht="12.8" hidden="false" customHeight="false" outlineLevel="0" collapsed="false">
      <c r="A2" s="10" t="n">
        <v>0</v>
      </c>
      <c r="B2" s="10" t="n">
        <v>0</v>
      </c>
      <c r="C2" s="10" t="n">
        <v>108</v>
      </c>
      <c r="D2" s="11" t="n">
        <f aca="false">C2-C3</f>
        <v>-2</v>
      </c>
      <c r="E2" s="11" t="n">
        <f aca="false">1000/C2</f>
        <v>9.25925925925926</v>
      </c>
      <c r="F2" s="12" t="s">
        <v>31</v>
      </c>
      <c r="G2" s="13" t="n">
        <f aca="false">ABS(B2-B3)</f>
        <v>5</v>
      </c>
      <c r="H2" s="11" t="n">
        <f aca="false">E2-E3</f>
        <v>0.16835016835017</v>
      </c>
      <c r="I2" s="11" t="n">
        <f aca="false">AVERAGE(E2:E70)</f>
        <v>7.96943590390147</v>
      </c>
      <c r="J2" s="11" t="n">
        <f aca="false">7.96943590390147 -E2</f>
        <v>-1.28982335535779</v>
      </c>
      <c r="K2" s="11" t="n">
        <f aca="false">E2-9.259259259</f>
        <v>2.59259280710467E-010</v>
      </c>
      <c r="L2" s="11" t="n">
        <f aca="false">MAX(E2:E70)</f>
        <v>15.8730158730159</v>
      </c>
      <c r="M2" s="11" t="n">
        <f aca="false">MIN(E2:E70)</f>
        <v>4.44444444444444</v>
      </c>
      <c r="N2" s="1" t="n">
        <f aca="false">E2-4.444444</f>
        <v>4.81481525925926</v>
      </c>
      <c r="O2" s="1" t="n">
        <f aca="false">L2-M2</f>
        <v>11.4285714285715</v>
      </c>
      <c r="P2" s="1" t="n">
        <f aca="false">N2/11.428571429</f>
        <v>0.421296335169387</v>
      </c>
      <c r="Q2" s="1" t="n">
        <f aca="false">LOG(1+E2)</f>
        <v>1.01111600490546</v>
      </c>
      <c r="R2" s="1" t="n">
        <f aca="false">Q2-0.735953570589188</f>
        <v>0.275162434316273</v>
      </c>
      <c r="S2" s="1" t="n">
        <f aca="false">Q32-Q22</f>
        <v>0.491239144480527</v>
      </c>
      <c r="T2" s="1" t="n">
        <f aca="false">R2/0.491239144480527</f>
        <v>0.560139470577513</v>
      </c>
      <c r="U2" s="1" t="n">
        <f aca="false">LOG(1+C2)</f>
        <v>2.03742649794062</v>
      </c>
      <c r="V2" s="1" t="n">
        <f aca="false">U2-1.80617997398389</f>
        <v>0.231246523956733</v>
      </c>
      <c r="W2" s="1" t="n">
        <f aca="false">U22-U32</f>
        <v>0.547928465163514</v>
      </c>
      <c r="X2" s="1" t="n">
        <f aca="false">V2/0.547928465163514</f>
        <v>0.422037799930187</v>
      </c>
      <c r="Y2" s="1" t="n">
        <f aca="false">_xlfn.STDEV.S(C2:C70)</f>
        <v>35.4469513465022</v>
      </c>
      <c r="Z2" s="1" t="n">
        <f aca="false">AVERAGE(C2:C70)</f>
        <v>134.449275362319</v>
      </c>
      <c r="AA2" s="1" t="n">
        <f aca="false">C2-$Z$2</f>
        <v>-26.4492753623188</v>
      </c>
      <c r="AB2" s="1" t="n">
        <f aca="false">AA2/$Y$2</f>
        <v>-0.746165025696314</v>
      </c>
      <c r="AC2" s="1" t="n">
        <f aca="false">_xlfn.STDEV.S(E2:E70)</f>
        <v>2.19174321709778</v>
      </c>
      <c r="AD2" s="1" t="n">
        <f aca="false">AVERAGE(E2:E70)</f>
        <v>7.96943590390147</v>
      </c>
      <c r="AE2" s="1" t="n">
        <f aca="false">E2-$AD$2</f>
        <v>1.28982335535779</v>
      </c>
      <c r="AF2" s="1" t="n">
        <f aca="false">AE2/$AC$2</f>
        <v>0.588492002756474</v>
      </c>
    </row>
    <row r="3" customFormat="false" ht="12.8" hidden="false" customHeight="false" outlineLevel="0" collapsed="false">
      <c r="A3" s="1" t="n">
        <v>0.05</v>
      </c>
      <c r="B3" s="1" t="n">
        <v>5</v>
      </c>
      <c r="C3" s="1" t="n">
        <v>110</v>
      </c>
      <c r="D3" s="11" t="n">
        <f aca="false">C3-C4</f>
        <v>-7</v>
      </c>
      <c r="E3" s="11" t="n">
        <f aca="false">1000/C3</f>
        <v>9.09090909090909</v>
      </c>
      <c r="F3" s="14" t="s">
        <v>32</v>
      </c>
      <c r="G3" s="15" t="n">
        <f aca="false">ABS(B3-B4)</f>
        <v>55</v>
      </c>
      <c r="H3" s="11" t="n">
        <f aca="false">E3-E4</f>
        <v>0.54390054390054</v>
      </c>
      <c r="J3" s="11" t="n">
        <f aca="false">7.96943590390147 -E3</f>
        <v>-1.12147318700762</v>
      </c>
      <c r="K3" s="11" t="n">
        <f aca="false">E3-9.259259259</f>
        <v>-0.16835016809091</v>
      </c>
      <c r="N3" s="1" t="n">
        <f aca="false">E3-4.444444</f>
        <v>4.64646509090909</v>
      </c>
      <c r="P3" s="1" t="n">
        <f aca="false">N3/11.428571429</f>
        <v>0.406565695439299</v>
      </c>
      <c r="Q3" s="1" t="n">
        <f aca="false">LOG(1+E3)</f>
        <v>1.00393029362843</v>
      </c>
      <c r="R3" s="1" t="n">
        <f aca="false">Q3-0.735953570589188</f>
        <v>0.267976723039244</v>
      </c>
      <c r="T3" s="1" t="n">
        <f aca="false">R3/0.491239144480527</f>
        <v>0.545511745247059</v>
      </c>
      <c r="U3" s="1" t="n">
        <f aca="false">LOG(1+C3)</f>
        <v>2.04532297878666</v>
      </c>
      <c r="V3" s="1" t="n">
        <f aca="false">U3-1.80617997398389</f>
        <v>0.239143004802767</v>
      </c>
      <c r="X3" s="1" t="n">
        <f aca="false">V3/0.547928465163514</f>
        <v>0.436449317761583</v>
      </c>
      <c r="AA3" s="1" t="n">
        <f aca="false">C3-$Z$2</f>
        <v>-24.4492753623188</v>
      </c>
      <c r="AB3" s="1" t="n">
        <f aca="false">AA3/$Y$2</f>
        <v>-0.689742684027223</v>
      </c>
      <c r="AE3" s="1" t="n">
        <f aca="false">E3-$AD$2</f>
        <v>1.12147318700762</v>
      </c>
      <c r="AF3" s="1" t="n">
        <f aca="false">AE3/$AC$2</f>
        <v>0.511680920583676</v>
      </c>
    </row>
    <row r="4" customFormat="false" ht="12.8" hidden="false" customHeight="false" outlineLevel="0" collapsed="false">
      <c r="A4" s="1" t="n">
        <v>1</v>
      </c>
      <c r="B4" s="1" t="n">
        <v>60</v>
      </c>
      <c r="C4" s="1" t="n">
        <v>117</v>
      </c>
      <c r="D4" s="11" t="n">
        <f aca="false">C4-C5</f>
        <v>-4</v>
      </c>
      <c r="E4" s="11" t="n">
        <f aca="false">1000/C4</f>
        <v>8.54700854700855</v>
      </c>
      <c r="F4" s="14" t="s">
        <v>32</v>
      </c>
      <c r="G4" s="15" t="n">
        <f aca="false">ABS(B4-B5)</f>
        <v>14</v>
      </c>
      <c r="H4" s="11" t="n">
        <f aca="false">E4-E5</f>
        <v>0.282545737091201</v>
      </c>
      <c r="J4" s="11" t="n">
        <f aca="false">7.96943590390147 -E4</f>
        <v>-0.57757264310708</v>
      </c>
      <c r="K4" s="11" t="n">
        <f aca="false">E4-9.259259259</f>
        <v>-0.71225071199145</v>
      </c>
      <c r="N4" s="1" t="n">
        <f aca="false">E4-4.444444</f>
        <v>4.10256454700855</v>
      </c>
      <c r="P4" s="1" t="n">
        <f aca="false">N4/11.428571429</f>
        <v>0.358974397849787</v>
      </c>
      <c r="Q4" s="1" t="n">
        <f aca="false">LOG(1+E4)</f>
        <v>0.979867311369448</v>
      </c>
      <c r="R4" s="1" t="n">
        <f aca="false">Q4-0.735953570589188</f>
        <v>0.243913740780259</v>
      </c>
      <c r="T4" s="1" t="n">
        <f aca="false">R4/0.491239144480527</f>
        <v>0.496527492812471</v>
      </c>
      <c r="U4" s="1" t="n">
        <f aca="false">LOG(1+C4)</f>
        <v>2.07188200730613</v>
      </c>
      <c r="V4" s="1" t="n">
        <f aca="false">U4-1.80617997398389</f>
        <v>0.265702033322236</v>
      </c>
      <c r="X4" s="1" t="n">
        <f aca="false">V4/0.547928465163514</f>
        <v>0.484921025672474</v>
      </c>
      <c r="AA4" s="1" t="n">
        <f aca="false">C4-$Z$2</f>
        <v>-17.4492753623188</v>
      </c>
      <c r="AB4" s="1" t="n">
        <f aca="false">AA4/$Y$2</f>
        <v>-0.492264488185404</v>
      </c>
      <c r="AE4" s="1" t="n">
        <f aca="false">E4-$AD$2</f>
        <v>0.57757264310708</v>
      </c>
      <c r="AF4" s="1" t="n">
        <f aca="false">AE4/$AC$2</f>
        <v>0.263522039717718</v>
      </c>
    </row>
    <row r="5" customFormat="false" ht="12.8" hidden="false" customHeight="false" outlineLevel="0" collapsed="false">
      <c r="A5" s="1" t="n">
        <v>1.14</v>
      </c>
      <c r="B5" s="1" t="n">
        <v>74</v>
      </c>
      <c r="C5" s="1" t="n">
        <v>121</v>
      </c>
      <c r="D5" s="11" t="n">
        <f aca="false">C5-C6</f>
        <v>-13</v>
      </c>
      <c r="E5" s="11" t="n">
        <f aca="false">1000/C5</f>
        <v>8.26446280991735</v>
      </c>
      <c r="F5" s="14" t="s">
        <v>33</v>
      </c>
      <c r="G5" s="15" t="n">
        <f aca="false">ABS(B5-B6)</f>
        <v>28</v>
      </c>
      <c r="H5" s="11" t="n">
        <f aca="false">E5-E6</f>
        <v>0.801776242753169</v>
      </c>
      <c r="J5" s="11" t="n">
        <f aca="false">7.96943590390147 -E5</f>
        <v>-0.295026906015879</v>
      </c>
      <c r="K5" s="11" t="n">
        <f aca="false">E5-9.259259259</f>
        <v>-0.994796449082651</v>
      </c>
      <c r="N5" s="1" t="n">
        <f aca="false">E5-4.444444</f>
        <v>3.82001880991735</v>
      </c>
      <c r="P5" s="1" t="n">
        <f aca="false">N5/11.428571429</f>
        <v>0.334251645855234</v>
      </c>
      <c r="Q5" s="1" t="n">
        <f aca="false">LOG(1+E5)</f>
        <v>0.966820242278523</v>
      </c>
      <c r="R5" s="1" t="n">
        <f aca="false">Q5-0.735953570589188</f>
        <v>0.230866671689335</v>
      </c>
      <c r="T5" s="1" t="n">
        <f aca="false">R5/0.491239144480527</f>
        <v>0.469967986638097</v>
      </c>
      <c r="U5" s="1" t="n">
        <f aca="false">LOG(1+C5)</f>
        <v>2.08635983067475</v>
      </c>
      <c r="V5" s="1" t="n">
        <f aca="false">U5-1.80617997398389</f>
        <v>0.280179856690858</v>
      </c>
      <c r="X5" s="1" t="n">
        <f aca="false">V5/0.547928465163514</f>
        <v>0.511343860566262</v>
      </c>
      <c r="AA5" s="1" t="n">
        <f aca="false">C5-$Z$2</f>
        <v>-13.4492753623188</v>
      </c>
      <c r="AB5" s="1" t="n">
        <f aca="false">AA5/$Y$2</f>
        <v>-0.379419804847222</v>
      </c>
      <c r="AE5" s="1" t="n">
        <f aca="false">E5-$AD$2</f>
        <v>0.295026906015879</v>
      </c>
      <c r="AF5" s="1" t="n">
        <f aca="false">AE5/$AC$2</f>
        <v>0.134608335371761</v>
      </c>
    </row>
    <row r="6" customFormat="false" ht="12.8" hidden="false" customHeight="false" outlineLevel="0" collapsed="false">
      <c r="A6" s="11" t="n">
        <v>1.42</v>
      </c>
      <c r="B6" s="11" t="n">
        <v>102</v>
      </c>
      <c r="C6" s="11" t="n">
        <v>134</v>
      </c>
      <c r="D6" s="11" t="n">
        <f aca="false">C6-C7</f>
        <v>46</v>
      </c>
      <c r="E6" s="11" t="n">
        <f aca="false">1000/C6</f>
        <v>7.46268656716418</v>
      </c>
      <c r="F6" s="14" t="s">
        <v>34</v>
      </c>
      <c r="G6" s="16" t="n">
        <f aca="false">ABS(B6-B7)</f>
        <v>18</v>
      </c>
      <c r="H6" s="11" t="n">
        <f aca="false">E6-E7</f>
        <v>-3.90094979647222</v>
      </c>
      <c r="J6" s="11" t="n">
        <f aca="false">7.96943590390147 -E6</f>
        <v>0.50674933673729</v>
      </c>
      <c r="K6" s="11" t="n">
        <f aca="false">E6-9.259259259</f>
        <v>-1.79657269183582</v>
      </c>
      <c r="N6" s="1" t="n">
        <f aca="false">E6-4.444444</f>
        <v>3.01824256716418</v>
      </c>
      <c r="P6" s="1" t="n">
        <f aca="false">N6/11.428571429</f>
        <v>0.264096224616962</v>
      </c>
      <c r="Q6" s="1" t="n">
        <f aca="false">LOG(1+E6)</f>
        <v>0.92750825619208</v>
      </c>
      <c r="R6" s="1" t="n">
        <f aca="false">Q6-0.735953570589188</f>
        <v>0.191554685602892</v>
      </c>
      <c r="T6" s="1" t="n">
        <f aca="false">R6/0.491239144480527</f>
        <v>0.389941819081735</v>
      </c>
      <c r="U6" s="1" t="n">
        <f aca="false">LOG(1+C6)</f>
        <v>2.13033376849501</v>
      </c>
      <c r="V6" s="1" t="n">
        <f aca="false">U6-1.80617997398389</f>
        <v>0.324153794511116</v>
      </c>
      <c r="X6" s="1" t="n">
        <f aca="false">V6/0.547928465163514</f>
        <v>0.591598748961475</v>
      </c>
      <c r="AA6" s="1" t="n">
        <f aca="false">C6-$Z$2</f>
        <v>-0.449275362318843</v>
      </c>
      <c r="AB6" s="1" t="n">
        <f aca="false">AA6/$Y$2</f>
        <v>-0.0126745839981293</v>
      </c>
      <c r="AE6" s="1" t="n">
        <f aca="false">E6-$AD$2</f>
        <v>-0.50674933673729</v>
      </c>
      <c r="AF6" s="1" t="n">
        <f aca="false">AE6/$AC$2</f>
        <v>-0.231208351774122</v>
      </c>
    </row>
    <row r="7" customFormat="false" ht="12.8" hidden="false" customHeight="false" outlineLevel="0" collapsed="false">
      <c r="A7" s="11" t="n">
        <v>2</v>
      </c>
      <c r="B7" s="11" t="n">
        <v>120</v>
      </c>
      <c r="C7" s="17" t="n">
        <v>88</v>
      </c>
      <c r="D7" s="11" t="n">
        <f aca="false">C7-C8</f>
        <v>-3</v>
      </c>
      <c r="E7" s="11" t="n">
        <f aca="false">1000/C7</f>
        <v>11.3636363636364</v>
      </c>
      <c r="F7" s="18" t="s">
        <v>35</v>
      </c>
      <c r="G7" s="15" t="n">
        <f aca="false">ABS(B7-B8)</f>
        <v>50</v>
      </c>
      <c r="H7" s="11" t="n">
        <f aca="false">E7-E8</f>
        <v>0.374625374625401</v>
      </c>
      <c r="J7" s="11" t="n">
        <f aca="false">7.96943590390147 -E7</f>
        <v>-3.39420045973493</v>
      </c>
      <c r="K7" s="11" t="n">
        <f aca="false">E7-9.259259259</f>
        <v>2.1043771046364</v>
      </c>
      <c r="N7" s="1" t="n">
        <f aca="false">E7-4.444444</f>
        <v>6.9191923636364</v>
      </c>
      <c r="P7" s="1" t="n">
        <f aca="false">N7/11.428571429</f>
        <v>0.605429331795482</v>
      </c>
      <c r="Q7" s="1" t="n">
        <f aca="false">LOG(1+E7)</f>
        <v>1.09214622321199</v>
      </c>
      <c r="R7" s="1" t="n">
        <f aca="false">Q7-0.735953570589188</f>
        <v>0.356192652622805</v>
      </c>
      <c r="T7" s="1" t="n">
        <f aca="false">R7/0.491239144480527</f>
        <v>0.725090124891147</v>
      </c>
      <c r="U7" s="1" t="n">
        <f aca="false">LOG(1+C7)</f>
        <v>1.94939000664491</v>
      </c>
      <c r="V7" s="1" t="n">
        <f aca="false">U7-1.80617997398389</f>
        <v>0.143210032661023</v>
      </c>
      <c r="X7" s="1" t="n">
        <f aca="false">V7/0.547928465163514</f>
        <v>0.261366294628051</v>
      </c>
      <c r="AA7" s="1" t="n">
        <f aca="false">C7-$Z$2</f>
        <v>-46.4492753623189</v>
      </c>
      <c r="AB7" s="1" t="n">
        <f aca="false">AA7/$Y$2</f>
        <v>-1.31038844238723</v>
      </c>
      <c r="AE7" s="1" t="n">
        <f aca="false">E7-$AD$2</f>
        <v>3.39420045973493</v>
      </c>
      <c r="AF7" s="1" t="n">
        <f aca="false">AE7/$AC$2</f>
        <v>1.54863052991646</v>
      </c>
    </row>
    <row r="8" customFormat="false" ht="12.8" hidden="false" customHeight="false" outlineLevel="0" collapsed="false">
      <c r="A8" s="11" t="n">
        <v>2.5</v>
      </c>
      <c r="B8" s="11" t="n">
        <v>170</v>
      </c>
      <c r="C8" s="17" t="n">
        <v>91</v>
      </c>
      <c r="D8" s="11" t="n">
        <f aca="false">C8-C9</f>
        <v>-16</v>
      </c>
      <c r="E8" s="11" t="n">
        <f aca="false">1000/C8</f>
        <v>10.989010989011</v>
      </c>
      <c r="F8" s="18" t="s">
        <v>36</v>
      </c>
      <c r="G8" s="15" t="n">
        <f aca="false">ABS(B8-B9)</f>
        <v>10</v>
      </c>
      <c r="H8" s="11" t="n">
        <f aca="false">E8-E9</f>
        <v>1.64321659648764</v>
      </c>
      <c r="J8" s="11" t="n">
        <f aca="false">7.96943590390147 -E8</f>
        <v>-3.01957508510953</v>
      </c>
      <c r="K8" s="11" t="n">
        <f aca="false">E8-9.259259259</f>
        <v>1.729751730011</v>
      </c>
      <c r="N8" s="1" t="n">
        <f aca="false">E8-4.444444</f>
        <v>6.544566989011</v>
      </c>
      <c r="P8" s="1" t="n">
        <f aca="false">N8/11.428571429</f>
        <v>0.572649611516988</v>
      </c>
      <c r="Q8" s="1" t="n">
        <f aca="false">LOG(1+E8)</f>
        <v>1.07878335826725</v>
      </c>
      <c r="R8" s="1" t="n">
        <f aca="false">Q8-0.735953570589188</f>
        <v>0.34282978767806</v>
      </c>
      <c r="T8" s="1" t="n">
        <f aca="false">R8/0.491239144480527</f>
        <v>0.697887763078397</v>
      </c>
      <c r="U8" s="1" t="n">
        <f aca="false">LOG(1+C8)</f>
        <v>1.96378782734556</v>
      </c>
      <c r="V8" s="1" t="n">
        <f aca="false">U8-1.80617997398389</f>
        <v>0.157607853361665</v>
      </c>
      <c r="X8" s="1" t="n">
        <f aca="false">V8/0.547928465163514</f>
        <v>0.287643120192034</v>
      </c>
      <c r="AA8" s="1" t="n">
        <f aca="false">C8-$Z$2</f>
        <v>-43.4492753623188</v>
      </c>
      <c r="AB8" s="1" t="n">
        <f aca="false">AA8/$Y$2</f>
        <v>-1.22575492988359</v>
      </c>
      <c r="AE8" s="1" t="n">
        <f aca="false">E8-$AD$2</f>
        <v>3.01957508510953</v>
      </c>
      <c r="AF8" s="1" t="n">
        <f aca="false">AE8/$AC$2</f>
        <v>1.37770477013632</v>
      </c>
    </row>
    <row r="9" customFormat="false" ht="12.8" hidden="false" customHeight="false" outlineLevel="0" collapsed="false">
      <c r="A9" s="11" t="n">
        <v>3</v>
      </c>
      <c r="B9" s="11" t="n">
        <v>180</v>
      </c>
      <c r="C9" s="11" t="n">
        <v>107</v>
      </c>
      <c r="D9" s="11" t="n">
        <f aca="false">C9-C10</f>
        <v>-4</v>
      </c>
      <c r="E9" s="11" t="n">
        <f aca="false">1000/C9</f>
        <v>9.34579439252336</v>
      </c>
      <c r="F9" s="12" t="s">
        <v>31</v>
      </c>
      <c r="G9" s="15" t="n">
        <f aca="false">ABS(B9-B10)</f>
        <v>12</v>
      </c>
      <c r="H9" s="11" t="n">
        <f aca="false">E9-E10</f>
        <v>0.33678538351435</v>
      </c>
      <c r="J9" s="11" t="n">
        <f aca="false">7.96943590390147 -E9</f>
        <v>-1.37635848862189</v>
      </c>
      <c r="K9" s="11" t="n">
        <f aca="false">E9-9.259259259</f>
        <v>0.0865351335233591</v>
      </c>
      <c r="N9" s="1" t="n">
        <f aca="false">E9-4.444444</f>
        <v>4.90135039252336</v>
      </c>
      <c r="P9" s="1" t="n">
        <f aca="false">N9/11.428571429</f>
        <v>0.428868159329711</v>
      </c>
      <c r="Q9" s="1" t="n">
        <f aca="false">LOG(1+E9)</f>
        <v>1.01476384319351</v>
      </c>
      <c r="R9" s="1" t="n">
        <f aca="false">Q9-0.735953570589188</f>
        <v>0.278810272604325</v>
      </c>
      <c r="T9" s="1" t="n">
        <f aca="false">R9/0.491239144480527</f>
        <v>0.567565259684587</v>
      </c>
      <c r="U9" s="1" t="n">
        <f aca="false">LOG(1+C9)</f>
        <v>2.03342375548695</v>
      </c>
      <c r="V9" s="1" t="n">
        <f aca="false">U9-1.80617997398389</f>
        <v>0.227243781503059</v>
      </c>
      <c r="X9" s="1" t="n">
        <f aca="false">V9/0.547928465163514</f>
        <v>0.414732571769647</v>
      </c>
      <c r="AA9" s="1" t="n">
        <f aca="false">C9-$Z$2</f>
        <v>-27.4492753623188</v>
      </c>
      <c r="AB9" s="1" t="n">
        <f aca="false">AA9/$Y$2</f>
        <v>-0.77437619653086</v>
      </c>
      <c r="AE9" s="1" t="n">
        <f aca="false">E9-$AD$2</f>
        <v>1.37635848862189</v>
      </c>
      <c r="AF9" s="1" t="n">
        <f aca="false">AE9/$AC$2</f>
        <v>0.627974334714451</v>
      </c>
    </row>
    <row r="10" customFormat="false" ht="12.8" hidden="false" customHeight="false" outlineLevel="0" collapsed="false">
      <c r="A10" s="11" t="n">
        <v>3.12</v>
      </c>
      <c r="B10" s="11" t="n">
        <v>192</v>
      </c>
      <c r="C10" s="11" t="n">
        <v>111</v>
      </c>
      <c r="D10" s="11" t="n">
        <f aca="false">C10-C11</f>
        <v>-11</v>
      </c>
      <c r="E10" s="11" t="n">
        <f aca="false">1000/C10</f>
        <v>9.00900900900901</v>
      </c>
      <c r="F10" s="14" t="s">
        <v>32</v>
      </c>
      <c r="G10" s="15" t="n">
        <f aca="false">ABS(B10-B11)</f>
        <v>20</v>
      </c>
      <c r="H10" s="11" t="n">
        <f aca="false">E10-E11</f>
        <v>0.8122876975336</v>
      </c>
      <c r="J10" s="11" t="n">
        <f aca="false">7.96943590390147 -E10</f>
        <v>-1.03957310510754</v>
      </c>
      <c r="K10" s="11" t="n">
        <f aca="false">E10-9.259259259</f>
        <v>-0.250250249990991</v>
      </c>
      <c r="N10" s="1" t="n">
        <f aca="false">E10-4.444444</f>
        <v>4.56456500900901</v>
      </c>
      <c r="P10" s="1" t="n">
        <f aca="false">N10/11.428571429</f>
        <v>0.399399438273311</v>
      </c>
      <c r="Q10" s="1" t="n">
        <f aca="false">LOG(1+E10)</f>
        <v>1.00039108015421</v>
      </c>
      <c r="R10" s="1" t="n">
        <f aca="false">Q10-0.735953570589188</f>
        <v>0.264437509565022</v>
      </c>
      <c r="T10" s="1" t="n">
        <f aca="false">R10/0.491239144480527</f>
        <v>0.538307080240232</v>
      </c>
      <c r="U10" s="1" t="n">
        <f aca="false">LOG(1+C10)</f>
        <v>2.04921802267018</v>
      </c>
      <c r="V10" s="1" t="n">
        <f aca="false">U10-1.80617997398389</f>
        <v>0.243038048686291</v>
      </c>
      <c r="X10" s="1" t="n">
        <f aca="false">V10/0.547928465163514</f>
        <v>0.443557990026605</v>
      </c>
      <c r="AA10" s="1" t="n">
        <f aca="false">C10-$Z$2</f>
        <v>-23.4492753623188</v>
      </c>
      <c r="AB10" s="1" t="n">
        <f aca="false">AA10/$Y$2</f>
        <v>-0.661531513192678</v>
      </c>
      <c r="AE10" s="1" t="n">
        <f aca="false">E10-$AD$2</f>
        <v>1.03957310510754</v>
      </c>
      <c r="AF10" s="1" t="n">
        <f aca="false">AE10/$AC$2</f>
        <v>0.474313367094208</v>
      </c>
    </row>
    <row r="11" customFormat="false" ht="12.8" hidden="false" customHeight="false" outlineLevel="0" collapsed="false">
      <c r="A11" s="11" t="n">
        <v>3.32</v>
      </c>
      <c r="B11" s="11" t="n">
        <v>212</v>
      </c>
      <c r="C11" s="11" t="n">
        <v>122</v>
      </c>
      <c r="D11" s="11" t="n">
        <f aca="false">C11-C12</f>
        <v>-12</v>
      </c>
      <c r="E11" s="11" t="n">
        <f aca="false">1000/C11</f>
        <v>8.19672131147541</v>
      </c>
      <c r="F11" s="14" t="s">
        <v>33</v>
      </c>
      <c r="G11" s="15" t="n">
        <f aca="false">ABS(B11-B12)</f>
        <v>24</v>
      </c>
      <c r="H11" s="11" t="n">
        <f aca="false">E11-E12</f>
        <v>0.734034744311229</v>
      </c>
      <c r="J11" s="11" t="n">
        <f aca="false">7.96943590390147 -E11</f>
        <v>-0.227285407573939</v>
      </c>
      <c r="K11" s="11" t="n">
        <f aca="false">E11-9.259259259</f>
        <v>-1.06253794752459</v>
      </c>
      <c r="N11" s="1" t="n">
        <f aca="false">E11-4.444444</f>
        <v>3.75227731147541</v>
      </c>
      <c r="P11" s="1" t="n">
        <f aca="false">N11/11.428571429</f>
        <v>0.328324264741786</v>
      </c>
      <c r="Q11" s="1" t="n">
        <f aca="false">LOG(1+E11)</f>
        <v>0.963633026245394</v>
      </c>
      <c r="R11" s="1" t="n">
        <f aca="false">Q11-0.735953570589188</f>
        <v>0.227679455656206</v>
      </c>
      <c r="T11" s="1" t="n">
        <f aca="false">R11/0.491239144480527</f>
        <v>0.463479871696649</v>
      </c>
      <c r="U11" s="1" t="n">
        <f aca="false">LOG(1+C11)</f>
        <v>2.0899051114394</v>
      </c>
      <c r="V11" s="1" t="n">
        <f aca="false">U11-1.80617997398389</f>
        <v>0.283725137455508</v>
      </c>
      <c r="X11" s="1" t="n">
        <f aca="false">V11/0.547928465163514</f>
        <v>0.51781419563745</v>
      </c>
      <c r="AA11" s="1" t="n">
        <f aca="false">C11-$Z$2</f>
        <v>-12.4492753623188</v>
      </c>
      <c r="AB11" s="1" t="n">
        <f aca="false">AA11/$Y$2</f>
        <v>-0.351208634012676</v>
      </c>
      <c r="AE11" s="1" t="n">
        <f aca="false">E11-$AD$2</f>
        <v>0.227285407573939</v>
      </c>
      <c r="AF11" s="1" t="n">
        <f aca="false">AE11/$AC$2</f>
        <v>0.103700746419967</v>
      </c>
    </row>
    <row r="12" customFormat="false" ht="12.8" hidden="false" customHeight="false" outlineLevel="0" collapsed="false">
      <c r="A12" s="11" t="n">
        <v>3.56</v>
      </c>
      <c r="B12" s="11" t="n">
        <v>236</v>
      </c>
      <c r="C12" s="11" t="n">
        <v>134</v>
      </c>
      <c r="D12" s="11" t="n">
        <f aca="false">C12-C13</f>
        <v>-13</v>
      </c>
      <c r="E12" s="11" t="n">
        <f aca="false">1000/C12</f>
        <v>7.46268656716418</v>
      </c>
      <c r="F12" s="14" t="s">
        <v>34</v>
      </c>
      <c r="G12" s="15" t="n">
        <f aca="false">ABS(B12-B13)</f>
        <v>24</v>
      </c>
      <c r="H12" s="11" t="n">
        <f aca="false">E12-E13</f>
        <v>0.65996547872881</v>
      </c>
      <c r="J12" s="11" t="n">
        <f aca="false">7.96943590390147 -E12</f>
        <v>0.50674933673729</v>
      </c>
      <c r="K12" s="11" t="n">
        <f aca="false">E12-9.259259259</f>
        <v>-1.79657269183582</v>
      </c>
      <c r="N12" s="1" t="n">
        <f aca="false">E12-4.444444</f>
        <v>3.01824256716418</v>
      </c>
      <c r="P12" s="1" t="n">
        <f aca="false">N12/11.428571429</f>
        <v>0.264096224616962</v>
      </c>
      <c r="Q12" s="1" t="n">
        <f aca="false">LOG(1+E12)</f>
        <v>0.92750825619208</v>
      </c>
      <c r="R12" s="1" t="n">
        <f aca="false">Q12-0.735953570589188</f>
        <v>0.191554685602892</v>
      </c>
      <c r="T12" s="1" t="n">
        <f aca="false">R12/0.491239144480527</f>
        <v>0.389941819081735</v>
      </c>
      <c r="U12" s="1" t="n">
        <f aca="false">LOG(1+C12)</f>
        <v>2.13033376849501</v>
      </c>
      <c r="V12" s="1" t="n">
        <f aca="false">U12-1.80617997398389</f>
        <v>0.324153794511116</v>
      </c>
      <c r="X12" s="1" t="n">
        <f aca="false">V12/0.547928465163514</f>
        <v>0.591598748961475</v>
      </c>
      <c r="AA12" s="1" t="n">
        <f aca="false">C12-$Z$2</f>
        <v>-0.449275362318843</v>
      </c>
      <c r="AB12" s="1" t="n">
        <f aca="false">AA12/$Y$2</f>
        <v>-0.0126745839981293</v>
      </c>
      <c r="AE12" s="1" t="n">
        <f aca="false">E12-$AD$2</f>
        <v>-0.50674933673729</v>
      </c>
      <c r="AF12" s="1" t="n">
        <f aca="false">AE12/$AC$2</f>
        <v>-0.231208351774122</v>
      </c>
    </row>
    <row r="13" customFormat="false" ht="12.8" hidden="false" customHeight="false" outlineLevel="0" collapsed="false">
      <c r="A13" s="11" t="n">
        <v>4.2</v>
      </c>
      <c r="B13" s="11" t="n">
        <v>260</v>
      </c>
      <c r="C13" s="11" t="n">
        <v>147</v>
      </c>
      <c r="D13" s="11" t="n">
        <f aca="false">C13-C14</f>
        <v>-13</v>
      </c>
      <c r="E13" s="11" t="n">
        <f aca="false">1000/C13</f>
        <v>6.80272108843537</v>
      </c>
      <c r="F13" s="14" t="s">
        <v>37</v>
      </c>
      <c r="G13" s="15" t="n">
        <f aca="false">ABS(B13-B14)</f>
        <v>40</v>
      </c>
      <c r="H13" s="11" t="n">
        <f aca="false">E13-E14</f>
        <v>0.55272108843537</v>
      </c>
      <c r="J13" s="11" t="n">
        <f aca="false">7.96943590390147 -E13</f>
        <v>1.1667148154661</v>
      </c>
      <c r="K13" s="11" t="n">
        <f aca="false">E13-9.259259259</f>
        <v>-2.45653817056463</v>
      </c>
      <c r="N13" s="1" t="n">
        <f aca="false">E13-4.444444</f>
        <v>2.35827708843537</v>
      </c>
      <c r="P13" s="1" t="n">
        <f aca="false">N13/11.428571429</f>
        <v>0.206349245230357</v>
      </c>
      <c r="Q13" s="1" t="n">
        <f aca="false">LOG(1+E13)</f>
        <v>0.892246083153091</v>
      </c>
      <c r="R13" s="1" t="n">
        <f aca="false">Q13-0.735953570589188</f>
        <v>0.156292512563903</v>
      </c>
      <c r="T13" s="1" t="n">
        <f aca="false">R13/0.491239144480527</f>
        <v>0.31815972794509</v>
      </c>
      <c r="U13" s="1" t="n">
        <f aca="false">LOG(1+C13)</f>
        <v>2.17026171539496</v>
      </c>
      <c r="V13" s="1" t="n">
        <f aca="false">U13-1.80617997398389</f>
        <v>0.364081741411067</v>
      </c>
      <c r="X13" s="1" t="n">
        <f aca="false">V13/0.547928465163514</f>
        <v>0.66446947833312</v>
      </c>
      <c r="AA13" s="1" t="n">
        <f aca="false">C13-$Z$2</f>
        <v>12.5507246376812</v>
      </c>
      <c r="AB13" s="1" t="n">
        <f aca="false">AA13/$Y$2</f>
        <v>0.354070636850963</v>
      </c>
      <c r="AE13" s="1" t="n">
        <f aca="false">E13-$AD$2</f>
        <v>-1.1667148154661</v>
      </c>
      <c r="AF13" s="1" t="n">
        <f aca="false">AE13/$AC$2</f>
        <v>-0.53232276772414</v>
      </c>
    </row>
    <row r="14" customFormat="false" ht="12.8" hidden="false" customHeight="false" outlineLevel="0" collapsed="false">
      <c r="A14" s="10" t="n">
        <v>5</v>
      </c>
      <c r="B14" s="10" t="n">
        <v>300</v>
      </c>
      <c r="C14" s="10" t="n">
        <v>160</v>
      </c>
      <c r="D14" s="11" t="n">
        <f aca="false">C14-C15</f>
        <v>-10</v>
      </c>
      <c r="E14" s="11" t="n">
        <f aca="false">1000/C14</f>
        <v>6.25</v>
      </c>
      <c r="F14" s="19" t="s">
        <v>38</v>
      </c>
      <c r="G14" s="15" t="n">
        <f aca="false">ABS(B14-B15)</f>
        <v>40</v>
      </c>
      <c r="H14" s="11" t="n">
        <f aca="false">E14-E15</f>
        <v>0.36764705882353</v>
      </c>
      <c r="J14" s="11" t="n">
        <f aca="false">7.96943590390147 -E14</f>
        <v>1.71943590390147</v>
      </c>
      <c r="K14" s="11" t="n">
        <f aca="false">E14-9.259259259</f>
        <v>-3.009259259</v>
      </c>
      <c r="N14" s="1" t="n">
        <f aca="false">E14-4.444444</f>
        <v>1.805556</v>
      </c>
      <c r="P14" s="1" t="n">
        <f aca="false">N14/11.428571429</f>
        <v>0.157986149994076</v>
      </c>
      <c r="Q14" s="1" t="n">
        <f aca="false">LOG(1+E14)</f>
        <v>0.860338006570994</v>
      </c>
      <c r="R14" s="1" t="n">
        <f aca="false">Q14-0.735953570589188</f>
        <v>0.124384435981805</v>
      </c>
      <c r="T14" s="1" t="n">
        <f aca="false">R14/0.491239144480527</f>
        <v>0.253205464954017</v>
      </c>
      <c r="U14" s="1" t="n">
        <f aca="false">LOG(1+C14)</f>
        <v>2.20682587603185</v>
      </c>
      <c r="V14" s="1" t="n">
        <f aca="false">U14-1.80617997398389</f>
        <v>0.40064590204796</v>
      </c>
      <c r="X14" s="1" t="n">
        <f aca="false">V14/0.547928465163514</f>
        <v>0.731201110218645</v>
      </c>
      <c r="AA14" s="1" t="n">
        <f aca="false">C14-$Z$2</f>
        <v>25.5507246376812</v>
      </c>
      <c r="AB14" s="1" t="n">
        <f aca="false">AA14/$Y$2</f>
        <v>0.720815857700056</v>
      </c>
      <c r="AE14" s="1" t="n">
        <f aca="false">E14-$AD$2</f>
        <v>-1.71943590390147</v>
      </c>
      <c r="AF14" s="1" t="n">
        <f aca="false">AE14/$AC$2</f>
        <v>-0.784506091082275</v>
      </c>
    </row>
    <row r="15" customFormat="false" ht="12.8" hidden="false" customHeight="false" outlineLevel="0" collapsed="false">
      <c r="A15" s="11" t="n">
        <v>5.4</v>
      </c>
      <c r="B15" s="11" t="n">
        <v>340</v>
      </c>
      <c r="C15" s="11" t="n">
        <v>170</v>
      </c>
      <c r="D15" s="11" t="n">
        <f aca="false">C15-C16</f>
        <v>-6</v>
      </c>
      <c r="E15" s="11" t="n">
        <f aca="false">1000/C15</f>
        <v>5.88235294117647</v>
      </c>
      <c r="F15" s="14" t="s">
        <v>39</v>
      </c>
      <c r="G15" s="15" t="n">
        <f aca="false">ABS(B15-B16)</f>
        <v>20</v>
      </c>
      <c r="H15" s="11" t="n">
        <f aca="false">E15-E16</f>
        <v>0.20053475935829</v>
      </c>
      <c r="J15" s="11" t="n">
        <f aca="false">7.96943590390147 -E15</f>
        <v>2.087082962725</v>
      </c>
      <c r="K15" s="11" t="n">
        <f aca="false">E15-9.259259259</f>
        <v>-3.37690631782353</v>
      </c>
      <c r="N15" s="1" t="n">
        <f aca="false">E15-4.444444</f>
        <v>1.43790894117647</v>
      </c>
      <c r="P15" s="1" t="n">
        <f aca="false">N15/11.428571429</f>
        <v>0.125817032348223</v>
      </c>
      <c r="Q15" s="1" t="n">
        <f aca="false">LOG(1+E15)</f>
        <v>0.837736940367888</v>
      </c>
      <c r="R15" s="1" t="n">
        <f aca="false">Q15-0.735953570589188</f>
        <v>0.1017833697787</v>
      </c>
      <c r="T15" s="1" t="n">
        <f aca="false">R15/0.491239144480527</f>
        <v>0.207197188828127</v>
      </c>
      <c r="U15" s="1" t="n">
        <f aca="false">LOG(1+C15)</f>
        <v>2.23299611039215</v>
      </c>
      <c r="V15" s="1" t="n">
        <f aca="false">U15-1.80617997398389</f>
        <v>0.426816136408264</v>
      </c>
      <c r="X15" s="1" t="n">
        <f aca="false">V15/0.547928465163514</f>
        <v>0.778963247110902</v>
      </c>
      <c r="AA15" s="1" t="n">
        <f aca="false">C15-$Z$2</f>
        <v>35.5507246376812</v>
      </c>
      <c r="AB15" s="1" t="n">
        <f aca="false">AA15/$Y$2</f>
        <v>1.00292756604551</v>
      </c>
      <c r="AE15" s="1" t="n">
        <f aca="false">E15-$AD$2</f>
        <v>-2.087082962725</v>
      </c>
      <c r="AF15" s="1" t="n">
        <f aca="false">AE15/$AC$2</f>
        <v>-0.952247939650811</v>
      </c>
    </row>
    <row r="16" customFormat="false" ht="12.8" hidden="false" customHeight="false" outlineLevel="0" collapsed="false">
      <c r="A16" s="11" t="n">
        <v>6</v>
      </c>
      <c r="B16" s="11" t="n">
        <v>360</v>
      </c>
      <c r="C16" s="11" t="n">
        <v>176</v>
      </c>
      <c r="D16" s="11" t="n">
        <f aca="false">C16-C17</f>
        <v>-6</v>
      </c>
      <c r="E16" s="11" t="n">
        <f aca="false">1000/C16</f>
        <v>5.68181818181818</v>
      </c>
      <c r="F16" s="14" t="s">
        <v>39</v>
      </c>
      <c r="G16" s="15" t="n">
        <f aca="false">ABS(B16-B17)</f>
        <v>18</v>
      </c>
      <c r="H16" s="11" t="n">
        <f aca="false">E16-E17</f>
        <v>0.18731268731269</v>
      </c>
      <c r="J16" s="11" t="n">
        <f aca="false">7.96943590390147 -E16</f>
        <v>2.28761772208329</v>
      </c>
      <c r="K16" s="11" t="n">
        <f aca="false">E16-9.259259259</f>
        <v>-3.57744107718182</v>
      </c>
      <c r="N16" s="1" t="n">
        <f aca="false">E16-4.444444</f>
        <v>1.23737418181818</v>
      </c>
      <c r="P16" s="1" t="n">
        <f aca="false">N16/11.428571429</f>
        <v>0.108270240905031</v>
      </c>
      <c r="Q16" s="1" t="n">
        <f aca="false">LOG(1+E16)</f>
        <v>0.82489465392597</v>
      </c>
      <c r="R16" s="1" t="n">
        <f aca="false">Q16-0.735953570589188</f>
        <v>0.0889410833367816</v>
      </c>
      <c r="T16" s="1" t="n">
        <f aca="false">R16/0.491239144480527</f>
        <v>0.181054552219845</v>
      </c>
      <c r="U16" s="1" t="n">
        <f aca="false">LOG(1+C16)</f>
        <v>2.24797326636181</v>
      </c>
      <c r="V16" s="1" t="n">
        <f aca="false">U16-1.80617997398389</f>
        <v>0.441793292377916</v>
      </c>
      <c r="X16" s="1" t="n">
        <f aca="false">V16/0.547928465163514</f>
        <v>0.806297391843068</v>
      </c>
      <c r="AA16" s="1" t="n">
        <f aca="false">C16-$Z$2</f>
        <v>41.5507246376812</v>
      </c>
      <c r="AB16" s="1" t="n">
        <f aca="false">AA16/$Y$2</f>
        <v>1.17219459105279</v>
      </c>
      <c r="AE16" s="1" t="n">
        <f aca="false">E16-$AD$2</f>
        <v>-2.28761772208329</v>
      </c>
      <c r="AF16" s="1" t="n">
        <f aca="false">AE16/$AC$2</f>
        <v>-1.04374349341547</v>
      </c>
    </row>
    <row r="17" customFormat="false" ht="12.8" hidden="false" customHeight="false" outlineLevel="0" collapsed="false">
      <c r="A17" s="11" t="n">
        <v>6.18</v>
      </c>
      <c r="B17" s="11" t="n">
        <v>378</v>
      </c>
      <c r="C17" s="11" t="n">
        <v>182</v>
      </c>
      <c r="D17" s="11" t="n">
        <f aca="false">C17-C18</f>
        <v>-12</v>
      </c>
      <c r="E17" s="11" t="n">
        <f aca="false">1000/C17</f>
        <v>5.49450549450549</v>
      </c>
      <c r="F17" s="14" t="s">
        <v>40</v>
      </c>
      <c r="G17" s="15" t="n">
        <f aca="false">ABS(B17-B18)</f>
        <v>42</v>
      </c>
      <c r="H17" s="11" t="n">
        <f aca="false">E17-E18</f>
        <v>0.33986631924776</v>
      </c>
      <c r="J17" s="11" t="n">
        <f aca="false">7.96943590390147 -E17</f>
        <v>2.47493040939598</v>
      </c>
      <c r="K17" s="11" t="n">
        <f aca="false">E17-9.259259259</f>
        <v>-3.76475376449451</v>
      </c>
      <c r="N17" s="1" t="n">
        <f aca="false">E17-4.444444</f>
        <v>1.05006149450549</v>
      </c>
      <c r="P17" s="1" t="n">
        <f aca="false">N17/11.428571429</f>
        <v>0.0918803807657849</v>
      </c>
      <c r="Q17" s="1" t="n">
        <f aca="false">LOG(1+E17)</f>
        <v>0.812546088560161</v>
      </c>
      <c r="R17" s="1" t="n">
        <f aca="false">Q17-0.735953570589188</f>
        <v>0.0765925179709733</v>
      </c>
      <c r="T17" s="1" t="n">
        <f aca="false">R17/0.491239144480527</f>
        <v>0.155916968001335</v>
      </c>
      <c r="U17" s="1" t="n">
        <f aca="false">LOG(1+C17)</f>
        <v>2.26245108973043</v>
      </c>
      <c r="V17" s="1" t="n">
        <f aca="false">U17-1.80617997398389</f>
        <v>0.456271115746539</v>
      </c>
      <c r="X17" s="1" t="n">
        <f aca="false">V17/0.547928465163514</f>
        <v>0.832720226736857</v>
      </c>
      <c r="AA17" s="1" t="n">
        <f aca="false">C17-$Z$2</f>
        <v>47.5507246376812</v>
      </c>
      <c r="AB17" s="1" t="n">
        <f aca="false">AA17/$Y$2</f>
        <v>1.34146161606006</v>
      </c>
      <c r="AE17" s="1" t="n">
        <f aca="false">E17-$AD$2</f>
        <v>-2.47493040939598</v>
      </c>
      <c r="AF17" s="1" t="n">
        <f aca="false">AE17/$AC$2</f>
        <v>-1.12920637330553</v>
      </c>
    </row>
    <row r="18" customFormat="false" ht="12.8" hidden="false" customHeight="false" outlineLevel="0" collapsed="false">
      <c r="A18" s="11" t="n">
        <v>7</v>
      </c>
      <c r="B18" s="11" t="n">
        <v>420</v>
      </c>
      <c r="C18" s="11" t="n">
        <v>194</v>
      </c>
      <c r="D18" s="11" t="n">
        <f aca="false">C18-C19</f>
        <v>-9</v>
      </c>
      <c r="E18" s="11" t="n">
        <f aca="false">1000/C18</f>
        <v>5.15463917525773</v>
      </c>
      <c r="F18" s="14" t="s">
        <v>41</v>
      </c>
      <c r="G18" s="15" t="n">
        <f aca="false">ABS(B18-B19)</f>
        <v>60</v>
      </c>
      <c r="H18" s="11" t="n">
        <f aca="false">E18-E19</f>
        <v>0.228530800873489</v>
      </c>
      <c r="J18" s="11" t="n">
        <f aca="false">7.96943590390147 -E18</f>
        <v>2.81479672864374</v>
      </c>
      <c r="K18" s="11" t="n">
        <f aca="false">E18-9.259259259</f>
        <v>-4.10462008374227</v>
      </c>
      <c r="N18" s="1" t="n">
        <f aca="false">E18-4.444444</f>
        <v>0.71019517525773</v>
      </c>
      <c r="P18" s="1" t="n">
        <f aca="false">N18/11.428571429</f>
        <v>0.062142077832721</v>
      </c>
      <c r="Q18" s="1" t="n">
        <f aca="false">LOG(1+E18)</f>
        <v>0.789202596863124</v>
      </c>
      <c r="R18" s="1" t="n">
        <f aca="false">Q18-0.735953570589188</f>
        <v>0.0532490262739359</v>
      </c>
      <c r="T18" s="1" t="n">
        <f aca="false">R18/0.491239144480527</f>
        <v>0.108397359763024</v>
      </c>
      <c r="U18" s="1" t="n">
        <f aca="false">LOG(1+C18)</f>
        <v>2.29003461136252</v>
      </c>
      <c r="V18" s="1" t="n">
        <f aca="false">U18-1.80617997398389</f>
        <v>0.483854637378628</v>
      </c>
      <c r="X18" s="1" t="n">
        <f aca="false">V18/0.547928465163514</f>
        <v>0.88306169170137</v>
      </c>
      <c r="AA18" s="1" t="n">
        <f aca="false">C18-$Z$2</f>
        <v>59.5507246376812</v>
      </c>
      <c r="AB18" s="1" t="n">
        <f aca="false">AA18/$Y$2</f>
        <v>1.67999566607461</v>
      </c>
      <c r="AE18" s="1" t="n">
        <f aca="false">E18-$AD$2</f>
        <v>-2.81479672864374</v>
      </c>
      <c r="AF18" s="1" t="n">
        <f aca="false">AE18/$AC$2</f>
        <v>-1.28427304197204</v>
      </c>
    </row>
    <row r="19" customFormat="false" ht="12.8" hidden="false" customHeight="false" outlineLevel="0" collapsed="false">
      <c r="A19" s="11" t="n">
        <v>8</v>
      </c>
      <c r="B19" s="11" t="n">
        <v>480</v>
      </c>
      <c r="C19" s="11" t="n">
        <v>203</v>
      </c>
      <c r="D19" s="11" t="n">
        <f aca="false">C19-C20</f>
        <v>-11</v>
      </c>
      <c r="E19" s="11" t="n">
        <f aca="false">1000/C19</f>
        <v>4.92610837438424</v>
      </c>
      <c r="F19" s="14" t="s">
        <v>42</v>
      </c>
      <c r="G19" s="15" t="n">
        <f aca="false">ABS(B19-B20)</f>
        <v>46</v>
      </c>
      <c r="H19" s="11" t="n">
        <f aca="false">E19-E20</f>
        <v>0.253211178122561</v>
      </c>
      <c r="J19" s="11" t="n">
        <f aca="false">7.96943590390147 -E19</f>
        <v>3.04332752951723</v>
      </c>
      <c r="K19" s="11" t="n">
        <f aca="false">E19-9.259259259</f>
        <v>-4.33315088461576</v>
      </c>
      <c r="N19" s="1" t="n">
        <f aca="false">E19-4.444444</f>
        <v>0.48166437438424</v>
      </c>
      <c r="P19" s="1" t="n">
        <f aca="false">N19/11.428571429</f>
        <v>0.0421456327570406</v>
      </c>
      <c r="Q19" s="1" t="n">
        <f aca="false">LOG(1+E19)</f>
        <v>0.772769589426632</v>
      </c>
      <c r="R19" s="1" t="n">
        <f aca="false">Q19-0.735953570589188</f>
        <v>0.0368160188374439</v>
      </c>
      <c r="T19" s="1" t="n">
        <f aca="false">R19/0.491239144480527</f>
        <v>0.0749452059167148</v>
      </c>
      <c r="U19" s="1" t="n">
        <f aca="false">LOG(1+C19)</f>
        <v>2.3096301674259</v>
      </c>
      <c r="V19" s="1" t="n">
        <f aca="false">U19-1.80617997398389</f>
        <v>0.503450193442008</v>
      </c>
      <c r="X19" s="1" t="n">
        <f aca="false">V19/0.547928465163514</f>
        <v>0.918824674114654</v>
      </c>
      <c r="AA19" s="1" t="n">
        <f aca="false">C19-$Z$2</f>
        <v>68.5507246376812</v>
      </c>
      <c r="AB19" s="1" t="n">
        <f aca="false">AA19/$Y$2</f>
        <v>1.93389620358552</v>
      </c>
      <c r="AE19" s="1" t="n">
        <f aca="false">E19-$AD$2</f>
        <v>-3.04332752951723</v>
      </c>
      <c r="AF19" s="1" t="n">
        <f aca="false">AE19/$AC$2</f>
        <v>-1.38854200883399</v>
      </c>
    </row>
    <row r="20" customFormat="false" ht="12.8" hidden="false" customHeight="false" outlineLevel="0" collapsed="false">
      <c r="A20" s="11" t="n">
        <v>8.46</v>
      </c>
      <c r="B20" s="11" t="n">
        <v>526</v>
      </c>
      <c r="C20" s="11" t="n">
        <v>214</v>
      </c>
      <c r="D20" s="11" t="n">
        <f aca="false">C20-C21</f>
        <v>-5</v>
      </c>
      <c r="E20" s="11" t="n">
        <f aca="false">1000/C20</f>
        <v>4.67289719626168</v>
      </c>
      <c r="F20" s="14" t="s">
        <v>43</v>
      </c>
      <c r="G20" s="15" t="n">
        <f aca="false">ABS(B20-B21)</f>
        <v>14</v>
      </c>
      <c r="H20" s="11" t="n">
        <f aca="false">E20-E21</f>
        <v>0.10668715059958</v>
      </c>
      <c r="J20" s="11" t="n">
        <f aca="false">7.96943590390147 -E20</f>
        <v>3.29653870763979</v>
      </c>
      <c r="K20" s="11" t="n">
        <f aca="false">E20-9.259259259</f>
        <v>-4.58636206273832</v>
      </c>
      <c r="N20" s="1" t="n">
        <f aca="false">E20-4.444444</f>
        <v>0.22845319626168</v>
      </c>
      <c r="P20" s="1" t="n">
        <f aca="false">N20/11.428571429</f>
        <v>0.0199896546721474</v>
      </c>
      <c r="Q20" s="1" t="n">
        <f aca="false">LOG(1+E20)</f>
        <v>0.753804913390048</v>
      </c>
      <c r="R20" s="1" t="n">
        <f aca="false">Q20-0.735953570589188</f>
        <v>0.0178513428008596</v>
      </c>
      <c r="T20" s="1" t="n">
        <f aca="false">R20/0.491239144480527</f>
        <v>0.0363394143187367</v>
      </c>
      <c r="U20" s="1" t="n">
        <f aca="false">LOG(1+C20)</f>
        <v>2.3324384599156</v>
      </c>
      <c r="V20" s="1" t="n">
        <f aca="false">U20-1.80617997398389</f>
        <v>0.526258485931715</v>
      </c>
      <c r="X20" s="1" t="n">
        <f aca="false">V20/0.547928465163514</f>
        <v>0.960451079639872</v>
      </c>
      <c r="AA20" s="1" t="n">
        <f aca="false">C20-$Z$2</f>
        <v>79.5507246376812</v>
      </c>
      <c r="AB20" s="1" t="n">
        <f aca="false">AA20/$Y$2</f>
        <v>2.24421908276552</v>
      </c>
      <c r="AE20" s="1" t="n">
        <f aca="false">E20-$AD$2</f>
        <v>-3.29653870763979</v>
      </c>
      <c r="AF20" s="1" t="n">
        <f aca="false">AE20/$AC$2</f>
        <v>-1.50407159101646</v>
      </c>
    </row>
    <row r="21" customFormat="false" ht="12.8" hidden="false" customHeight="false" outlineLevel="0" collapsed="false">
      <c r="A21" s="11" t="n">
        <v>9</v>
      </c>
      <c r="B21" s="11" t="n">
        <v>540</v>
      </c>
      <c r="C21" s="11" t="n">
        <v>219</v>
      </c>
      <c r="D21" s="11" t="n">
        <f aca="false">C21-C22</f>
        <v>-6</v>
      </c>
      <c r="E21" s="11" t="n">
        <f aca="false">1000/C21</f>
        <v>4.5662100456621</v>
      </c>
      <c r="F21" s="14" t="s">
        <v>43</v>
      </c>
      <c r="G21" s="15" t="n">
        <f aca="false">ABS(B21-B22)</f>
        <v>16</v>
      </c>
      <c r="H21" s="11" t="n">
        <f aca="false">E21-E22</f>
        <v>0.12176560121766</v>
      </c>
      <c r="J21" s="11" t="n">
        <f aca="false">7.96943590390147 -E21</f>
        <v>3.40322585823937</v>
      </c>
      <c r="K21" s="11" t="n">
        <f aca="false">E21-9.259259259</f>
        <v>-4.6930492133379</v>
      </c>
      <c r="N21" s="1" t="n">
        <f aca="false">E21-4.444444</f>
        <v>0.1217660456621</v>
      </c>
      <c r="P21" s="1" t="n">
        <f aca="false">N21/11.428571429</f>
        <v>0.0106545289950342</v>
      </c>
      <c r="Q21" s="1" t="n">
        <f aca="false">LOG(1+E21)</f>
        <v>0.745559590778263</v>
      </c>
      <c r="R21" s="1" t="n">
        <f aca="false">Q21-0.735953570589188</f>
        <v>0.00960602018907541</v>
      </c>
      <c r="T21" s="1" t="n">
        <f aca="false">R21/0.491239144480527</f>
        <v>0.0195546716848747</v>
      </c>
      <c r="U21" s="1" t="n">
        <f aca="false">LOG(1+C21)</f>
        <v>2.34242268082221</v>
      </c>
      <c r="V21" s="1" t="n">
        <f aca="false">U21-1.80617997398389</f>
        <v>0.536242706838316</v>
      </c>
      <c r="X21" s="1" t="n">
        <f aca="false">V21/0.547928465163514</f>
        <v>0.9786728394888</v>
      </c>
      <c r="AA21" s="1" t="n">
        <f aca="false">C21-$Z$2</f>
        <v>84.5507246376812</v>
      </c>
      <c r="AB21" s="1" t="n">
        <f aca="false">AA21/$Y$2</f>
        <v>2.38527493693824</v>
      </c>
      <c r="AE21" s="1" t="n">
        <f aca="false">E21-$AD$2</f>
        <v>-3.40322585823937</v>
      </c>
      <c r="AF21" s="1" t="n">
        <f aca="false">AE21/$AC$2</f>
        <v>-1.55274843863589</v>
      </c>
    </row>
    <row r="22" s="24" customFormat="true" ht="12.8" hidden="false" customHeight="false" outlineLevel="0" collapsed="false">
      <c r="A22" s="20" t="n">
        <v>9.16</v>
      </c>
      <c r="B22" s="20" t="n">
        <v>556</v>
      </c>
      <c r="C22" s="21" t="n">
        <v>225</v>
      </c>
      <c r="D22" s="20" t="n">
        <f aca="false">C22-C23</f>
        <v>39</v>
      </c>
      <c r="E22" s="22" t="n">
        <f aca="false">1000/C22</f>
        <v>4.44444444444444</v>
      </c>
      <c r="F22" s="14" t="s">
        <v>44</v>
      </c>
      <c r="G22" s="23" t="n">
        <f aca="false">ABS(B22-B23)</f>
        <v>44</v>
      </c>
      <c r="H22" s="20" t="n">
        <f aca="false">E22-E23</f>
        <v>-0.93189964157707</v>
      </c>
      <c r="J22" s="22" t="n">
        <f aca="false">7.96943590390147 -E22</f>
        <v>3.52499145945703</v>
      </c>
      <c r="K22" s="22" t="n">
        <f aca="false">E22-9.259259259</f>
        <v>-4.81481481455556</v>
      </c>
      <c r="N22" s="22" t="n">
        <f aca="false">E22-4.444444</f>
        <v>4.44444440361735E-007</v>
      </c>
      <c r="P22" s="22" t="n">
        <f aca="false">N22/11.428571429</f>
        <v>3.88888885301935E-008</v>
      </c>
      <c r="Q22" s="22" t="n">
        <f aca="false">LOG(1+E22)</f>
        <v>0.735953570589188</v>
      </c>
      <c r="R22" s="22" t="n">
        <f aca="false">Q22-0.735953570589188</f>
        <v>0</v>
      </c>
      <c r="T22" s="22" t="n">
        <f aca="false">R22/0.491239144480527</f>
        <v>0</v>
      </c>
      <c r="U22" s="25" t="n">
        <f aca="false">LOG(1+C22)</f>
        <v>2.3541084391474</v>
      </c>
      <c r="V22" s="26" t="n">
        <f aca="false">U22-1.80617997398389</f>
        <v>0.547928465163511</v>
      </c>
      <c r="X22" s="26" t="n">
        <f aca="false">V22/0.547928465163514</f>
        <v>0.999999999999994</v>
      </c>
      <c r="AA22" s="24" t="n">
        <f aca="false">C22-$Z$2</f>
        <v>90.5507246376812</v>
      </c>
      <c r="AB22" s="27" t="n">
        <f aca="false">AA22/$Y$2</f>
        <v>2.55454196194552</v>
      </c>
      <c r="AE22" s="24" t="n">
        <f aca="false">E22-$AD$2</f>
        <v>-3.52499145945703</v>
      </c>
      <c r="AF22" s="27" t="n">
        <f aca="false">AE22/$AC$2</f>
        <v>-1.60830494738553</v>
      </c>
      <c r="AMH22" s="28"/>
      <c r="AMI22" s="28"/>
      <c r="AMJ22" s="28"/>
    </row>
    <row r="23" customFormat="false" ht="12.8" hidden="false" customHeight="false" outlineLevel="0" collapsed="false">
      <c r="A23" s="10" t="n">
        <v>10</v>
      </c>
      <c r="B23" s="10" t="n">
        <v>600</v>
      </c>
      <c r="C23" s="10" t="n">
        <v>186</v>
      </c>
      <c r="D23" s="11" t="n">
        <f aca="false">C23-C24</f>
        <v>-6</v>
      </c>
      <c r="E23" s="11" t="n">
        <f aca="false">1000/C23</f>
        <v>5.37634408602151</v>
      </c>
      <c r="F23" s="19" t="s">
        <v>40</v>
      </c>
      <c r="G23" s="15" t="n">
        <f aca="false">ABS(B23-B24)</f>
        <v>38</v>
      </c>
      <c r="H23" s="11" t="n">
        <f aca="false">E23-E24</f>
        <v>0.16801075268818</v>
      </c>
      <c r="J23" s="11" t="n">
        <f aca="false">7.96943590390147 -E23</f>
        <v>2.59309181787996</v>
      </c>
      <c r="K23" s="11" t="n">
        <f aca="false">E23-9.259259259</f>
        <v>-3.88291517297849</v>
      </c>
      <c r="N23" s="1" t="n">
        <f aca="false">E23-4.444444</f>
        <v>0.931900086021511</v>
      </c>
      <c r="P23" s="1" t="n">
        <f aca="false">N23/11.428571429</f>
        <v>0.0815412575238244</v>
      </c>
      <c r="Q23" s="1" t="n">
        <f aca="false">LOG(1+E23)</f>
        <v>0.804571744810328</v>
      </c>
      <c r="R23" s="1" t="n">
        <f aca="false">Q23-0.735953570589188</f>
        <v>0.0686181742211397</v>
      </c>
      <c r="T23" s="1" t="n">
        <f aca="false">R23/0.491239144480527</f>
        <v>0.139683848472014</v>
      </c>
      <c r="U23" s="1" t="n">
        <f aca="false">LOG(1+C23)</f>
        <v>2.2718416065365</v>
      </c>
      <c r="V23" s="1" t="n">
        <f aca="false">U23-1.80617997398389</f>
        <v>0.465661632552609</v>
      </c>
      <c r="X23" s="1" t="n">
        <f aca="false">V23/0.547928465163514</f>
        <v>0.849858443498907</v>
      </c>
      <c r="AA23" s="1" t="n">
        <f aca="false">C23-$Z$2</f>
        <v>51.5507246376812</v>
      </c>
      <c r="AB23" s="1" t="n">
        <f aca="false">AA23/$Y$2</f>
        <v>1.45430629939824</v>
      </c>
      <c r="AE23" s="1" t="n">
        <f aca="false">E23-$AD$2</f>
        <v>-2.59309181787996</v>
      </c>
      <c r="AF23" s="1" t="n">
        <f aca="false">AE23/$AC$2</f>
        <v>-1.18311844090643</v>
      </c>
    </row>
    <row r="24" customFormat="false" ht="12.8" hidden="false" customHeight="false" outlineLevel="0" collapsed="false">
      <c r="A24" s="11" t="n">
        <v>10.38</v>
      </c>
      <c r="B24" s="11" t="n">
        <v>638</v>
      </c>
      <c r="C24" s="11" t="n">
        <v>192</v>
      </c>
      <c r="D24" s="11" t="n">
        <f aca="false">C24-C25</f>
        <v>-10</v>
      </c>
      <c r="E24" s="11" t="n">
        <f aca="false">1000/C24</f>
        <v>5.20833333333333</v>
      </c>
      <c r="F24" s="14" t="s">
        <v>41</v>
      </c>
      <c r="G24" s="15" t="n">
        <f aca="false">ABS(B24-B25)</f>
        <v>42</v>
      </c>
      <c r="H24" s="11" t="n">
        <f aca="false">E24-E25</f>
        <v>0.257838283828381</v>
      </c>
      <c r="J24" s="11" t="n">
        <f aca="false">7.96943590390147 -E24</f>
        <v>2.76110257056814</v>
      </c>
      <c r="K24" s="11" t="n">
        <f aca="false">E24-9.259259259</f>
        <v>-4.05092592566667</v>
      </c>
      <c r="N24" s="1" t="n">
        <f aca="false">E24-4.444444</f>
        <v>0.763889333333331</v>
      </c>
      <c r="P24" s="1" t="n">
        <f aca="false">N24/11.428571429</f>
        <v>0.0668403166641599</v>
      </c>
      <c r="Q24" s="1" t="n">
        <f aca="false">LOG(1+E24)</f>
        <v>0.792975026700668</v>
      </c>
      <c r="R24" s="1" t="n">
        <f aca="false">Q24-0.735953570589188</f>
        <v>0.0570214561114796</v>
      </c>
      <c r="T24" s="1" t="n">
        <f aca="false">R24/0.491239144480527</f>
        <v>0.116076775949478</v>
      </c>
      <c r="U24" s="1" t="n">
        <f aca="false">LOG(1+C24)</f>
        <v>2.28555730900777</v>
      </c>
      <c r="V24" s="1" t="n">
        <f aca="false">U24-1.80617997398389</f>
        <v>0.479377335023883</v>
      </c>
      <c r="X24" s="1" t="n">
        <f aca="false">V24/0.547928465163514</f>
        <v>0.874890365261142</v>
      </c>
      <c r="AA24" s="1" t="n">
        <f aca="false">C24-$Z$2</f>
        <v>57.5507246376812</v>
      </c>
      <c r="AB24" s="1" t="n">
        <f aca="false">AA24/$Y$2</f>
        <v>1.62357332440551</v>
      </c>
      <c r="AE24" s="1" t="n">
        <f aca="false">E24-$AD$2</f>
        <v>-2.76110257056814</v>
      </c>
      <c r="AF24" s="1" t="n">
        <f aca="false">AE24/$AC$2</f>
        <v>-1.25977466202646</v>
      </c>
    </row>
    <row r="25" customFormat="false" ht="12.8" hidden="false" customHeight="false" outlineLevel="0" collapsed="false">
      <c r="A25" s="11" t="n">
        <v>11.2</v>
      </c>
      <c r="B25" s="11" t="n">
        <v>680</v>
      </c>
      <c r="C25" s="11" t="n">
        <v>202</v>
      </c>
      <c r="D25" s="11" t="n">
        <f aca="false">C25-C26</f>
        <v>37</v>
      </c>
      <c r="E25" s="11" t="n">
        <f aca="false">1000/C25</f>
        <v>4.95049504950495</v>
      </c>
      <c r="F25" s="14" t="s">
        <v>42</v>
      </c>
      <c r="G25" s="15" t="n">
        <f aca="false">ABS(B25-B26)</f>
        <v>40</v>
      </c>
      <c r="H25" s="11" t="n">
        <f aca="false">E25-E26</f>
        <v>-1.11011101110111</v>
      </c>
      <c r="J25" s="11" t="n">
        <f aca="false">7.96943590390147 -E25</f>
        <v>3.01894085439652</v>
      </c>
      <c r="K25" s="11" t="n">
        <f aca="false">E25-9.259259259</f>
        <v>-4.30876420949505</v>
      </c>
      <c r="N25" s="1" t="n">
        <f aca="false">E25-4.444444</f>
        <v>0.50605104950495</v>
      </c>
      <c r="P25" s="1" t="n">
        <f aca="false">N25/11.428571429</f>
        <v>0.0442794668300226</v>
      </c>
      <c r="Q25" s="1" t="n">
        <f aca="false">LOG(1+E25)</f>
        <v>0.774553098220097</v>
      </c>
      <c r="R25" s="1" t="n">
        <f aca="false">Q25-0.735953570589188</f>
        <v>0.0385995276309087</v>
      </c>
      <c r="T25" s="1" t="n">
        <f aca="false">R25/0.491239144480527</f>
        <v>0.0785758383968499</v>
      </c>
      <c r="U25" s="1" t="n">
        <f aca="false">LOG(1+C25)</f>
        <v>2.30749603791321</v>
      </c>
      <c r="V25" s="1" t="n">
        <f aca="false">U25-1.80617997398389</f>
        <v>0.501316063929323</v>
      </c>
      <c r="X25" s="1" t="n">
        <f aca="false">V25/0.547928465163514</f>
        <v>0.914929768760451</v>
      </c>
      <c r="AA25" s="1" t="n">
        <f aca="false">C25-$Z$2</f>
        <v>67.5507246376812</v>
      </c>
      <c r="AB25" s="1" t="n">
        <f aca="false">AA25/$Y$2</f>
        <v>1.90568503275097</v>
      </c>
      <c r="AE25" s="1" t="n">
        <f aca="false">E25-$AD$2</f>
        <v>-3.01894085439652</v>
      </c>
      <c r="AF25" s="1" t="n">
        <f aca="false">AE25/$AC$2</f>
        <v>-1.37741539740868</v>
      </c>
    </row>
    <row r="26" customFormat="false" ht="12.8" hidden="false" customHeight="false" outlineLevel="0" collapsed="false">
      <c r="A26" s="11" t="n">
        <v>12</v>
      </c>
      <c r="B26" s="11" t="n">
        <v>720</v>
      </c>
      <c r="C26" s="11" t="n">
        <v>165</v>
      </c>
      <c r="D26" s="11" t="n">
        <f aca="false">C26-C27</f>
        <v>1</v>
      </c>
      <c r="E26" s="11" t="n">
        <f aca="false">1000/C26</f>
        <v>6.06060606060606</v>
      </c>
      <c r="F26" s="14" t="s">
        <v>38</v>
      </c>
      <c r="G26" s="15" t="n">
        <f aca="false">ABS(B26-B27)</f>
        <v>60</v>
      </c>
      <c r="H26" s="11" t="n">
        <f aca="false">E26-E27</f>
        <v>-0.0369549150037001</v>
      </c>
      <c r="J26" s="11" t="n">
        <f aca="false">7.96943590390147 -E26</f>
        <v>1.90882984329541</v>
      </c>
      <c r="K26" s="11" t="n">
        <f aca="false">E26-9.259259259</f>
        <v>-3.19865319839394</v>
      </c>
      <c r="N26" s="1" t="n">
        <f aca="false">E26-4.444444</f>
        <v>1.61616206060606</v>
      </c>
      <c r="P26" s="1" t="n">
        <f aca="false">N26/11.428571429</f>
        <v>0.141414180297727</v>
      </c>
      <c r="Q26" s="1" t="n">
        <f aca="false">LOG(1+E26)</f>
        <v>0.848841981148131</v>
      </c>
      <c r="R26" s="1" t="n">
        <f aca="false">Q26-0.735953570589188</f>
        <v>0.112888410558943</v>
      </c>
      <c r="T26" s="1" t="n">
        <f aca="false">R26/0.491239144480527</f>
        <v>0.229803369351439</v>
      </c>
      <c r="U26" s="1" t="n">
        <f aca="false">LOG(1+C26)</f>
        <v>2.22010808804005</v>
      </c>
      <c r="V26" s="1" t="n">
        <f aca="false">U26-1.80617997398389</f>
        <v>0.413928114056165</v>
      </c>
      <c r="X26" s="1" t="n">
        <f aca="false">V26/0.547928465163514</f>
        <v>0.75544188771547</v>
      </c>
      <c r="AA26" s="1" t="n">
        <f aca="false">C26-$Z$2</f>
        <v>30.5507246376812</v>
      </c>
      <c r="AB26" s="1" t="n">
        <f aca="false">AA26/$Y$2</f>
        <v>0.861871711872784</v>
      </c>
      <c r="AE26" s="1" t="n">
        <f aca="false">E26-$AD$2</f>
        <v>-1.90882984329541</v>
      </c>
      <c r="AF26" s="1" t="n">
        <f aca="false">AE26/$AC$2</f>
        <v>-0.870918558526673</v>
      </c>
    </row>
    <row r="27" customFormat="false" ht="12.8" hidden="false" customHeight="false" outlineLevel="0" collapsed="false">
      <c r="A27" s="11" t="n">
        <v>13</v>
      </c>
      <c r="B27" s="11" t="n">
        <v>780</v>
      </c>
      <c r="C27" s="29" t="n">
        <v>164</v>
      </c>
      <c r="D27" s="30" t="n">
        <f aca="false">C27-C28</f>
        <v>80</v>
      </c>
      <c r="E27" s="11" t="n">
        <f aca="false">1000/C27</f>
        <v>6.09756097560976</v>
      </c>
      <c r="F27" s="31" t="s">
        <v>38</v>
      </c>
      <c r="G27" s="16" t="n">
        <f aca="false">ABS(B27-B28)</f>
        <v>10</v>
      </c>
      <c r="H27" s="32" t="n">
        <f aca="false">E27-E28</f>
        <v>-5.80720092915214</v>
      </c>
      <c r="J27" s="11" t="n">
        <f aca="false">7.96943590390147 -E27</f>
        <v>1.87187492829171</v>
      </c>
      <c r="K27" s="11" t="n">
        <f aca="false">E27-9.259259259</f>
        <v>-3.16169828339024</v>
      </c>
      <c r="N27" s="1" t="n">
        <f aca="false">E27-4.444444</f>
        <v>1.65311697560976</v>
      </c>
      <c r="P27" s="1" t="n">
        <f aca="false">N27/11.428571429</f>
        <v>0.14464773536043</v>
      </c>
      <c r="Q27" s="1" t="n">
        <f aca="false">LOG(1+E27)</f>
        <v>0.851109132266172</v>
      </c>
      <c r="R27" s="1" t="n">
        <f aca="false">Q27-0.735953570589188</f>
        <v>0.115155561676984</v>
      </c>
      <c r="T27" s="1" t="n">
        <f aca="false">R27/0.491239144480527</f>
        <v>0.234418537225404</v>
      </c>
      <c r="U27" s="1" t="n">
        <f aca="false">LOG(1+C27)</f>
        <v>2.21748394421391</v>
      </c>
      <c r="V27" s="1" t="n">
        <f aca="false">U27-1.80617997398389</f>
        <v>0.411303970230016</v>
      </c>
      <c r="X27" s="1" t="n">
        <f aca="false">V27/0.547928465163514</f>
        <v>0.750652678917263</v>
      </c>
      <c r="AA27" s="1" t="n">
        <f aca="false">C27-$Z$2</f>
        <v>29.5507246376812</v>
      </c>
      <c r="AB27" s="1" t="n">
        <f aca="false">AA27/$Y$2</f>
        <v>0.833660541038238</v>
      </c>
      <c r="AE27" s="1" t="n">
        <f aca="false">E27-$AD$2</f>
        <v>-1.87187492829171</v>
      </c>
      <c r="AF27" s="1" t="n">
        <f aca="false">AE27/$AC$2</f>
        <v>-0.854057589269227</v>
      </c>
    </row>
    <row r="28" customFormat="false" ht="12.8" hidden="false" customHeight="false" outlineLevel="0" collapsed="false">
      <c r="A28" s="11" t="n">
        <v>13.1</v>
      </c>
      <c r="B28" s="11" t="n">
        <v>790</v>
      </c>
      <c r="C28" s="29" t="n">
        <v>84</v>
      </c>
      <c r="D28" s="11" t="n">
        <f aca="false">C28-C29</f>
        <v>-30</v>
      </c>
      <c r="E28" s="11" t="n">
        <f aca="false">1000/C28</f>
        <v>11.9047619047619</v>
      </c>
      <c r="F28" s="33" t="s">
        <v>35</v>
      </c>
      <c r="G28" s="15" t="n">
        <f aca="false">ABS(B28-B29)</f>
        <v>76</v>
      </c>
      <c r="H28" s="11" t="n">
        <f aca="false">E28-E29</f>
        <v>3.1328320802005</v>
      </c>
      <c r="J28" s="11" t="n">
        <f aca="false">7.96943590390147 -E28</f>
        <v>-3.93532600086043</v>
      </c>
      <c r="K28" s="11" t="n">
        <f aca="false">E28-9.259259259</f>
        <v>2.6455026457619</v>
      </c>
      <c r="N28" s="1" t="n">
        <f aca="false">E28-4.444444</f>
        <v>7.4603179047619</v>
      </c>
      <c r="P28" s="1" t="n">
        <f aca="false">N28/11.428571429</f>
        <v>0.652777816642187</v>
      </c>
      <c r="Q28" s="1" t="n">
        <f aca="false">LOG(1+E28)</f>
        <v>1.11074999614049</v>
      </c>
      <c r="R28" s="1" t="n">
        <f aca="false">Q28-0.735953570589188</f>
        <v>0.374796425551298</v>
      </c>
      <c r="T28" s="1" t="n">
        <f aca="false">R28/0.491239144480527</f>
        <v>0.762961237438918</v>
      </c>
      <c r="U28" s="1" t="n">
        <f aca="false">LOG(1+C28)</f>
        <v>1.92941892571429</v>
      </c>
      <c r="V28" s="1" t="n">
        <f aca="false">U28-1.80617997398389</f>
        <v>0.123238951730403</v>
      </c>
      <c r="X28" s="1" t="n">
        <f aca="false">V28/0.547928465163514</f>
        <v>0.224917958393757</v>
      </c>
      <c r="AA28" s="1" t="n">
        <f aca="false">C28-$Z$2</f>
        <v>-50.4492753623188</v>
      </c>
      <c r="AB28" s="1" t="n">
        <f aca="false">AA28/$Y$2</f>
        <v>-1.42323312572541</v>
      </c>
      <c r="AE28" s="1" t="n">
        <f aca="false">E28-$AD$2</f>
        <v>3.93532600086043</v>
      </c>
      <c r="AF28" s="1" t="n">
        <f aca="false">AE28/$AC$2</f>
        <v>1.79552329404328</v>
      </c>
    </row>
    <row r="29" customFormat="false" ht="12.8" hidden="false" customHeight="false" outlineLevel="0" collapsed="false">
      <c r="A29" s="11" t="n">
        <v>14.26</v>
      </c>
      <c r="B29" s="11" t="n">
        <v>866</v>
      </c>
      <c r="C29" s="11" t="n">
        <v>114</v>
      </c>
      <c r="D29" s="11" t="n">
        <f aca="false">C29-C30</f>
        <v>-5</v>
      </c>
      <c r="E29" s="11" t="n">
        <f aca="false">1000/C29</f>
        <v>8.7719298245614</v>
      </c>
      <c r="F29" s="14" t="s">
        <v>32</v>
      </c>
      <c r="G29" s="15" t="n">
        <f aca="false">ABS(B29-B30)</f>
        <v>35</v>
      </c>
      <c r="H29" s="11" t="n">
        <f aca="false">E29-E30</f>
        <v>0.36856848002358</v>
      </c>
      <c r="J29" s="11" t="n">
        <f aca="false">7.96943590390147 -E29</f>
        <v>-0.802493920659931</v>
      </c>
      <c r="K29" s="11" t="n">
        <f aca="false">E29-9.259259259</f>
        <v>-0.4873294344386</v>
      </c>
      <c r="N29" s="1" t="n">
        <f aca="false">E29-4.444444</f>
        <v>4.3274858245614</v>
      </c>
      <c r="P29" s="1" t="n">
        <f aca="false">N29/11.428571429</f>
        <v>0.378655009634923</v>
      </c>
      <c r="Q29" s="1" t="n">
        <f aca="false">LOG(1+E29)</f>
        <v>0.989980339501237</v>
      </c>
      <c r="R29" s="1" t="n">
        <f aca="false">Q29-0.735953570589188</f>
        <v>0.254026768912049</v>
      </c>
      <c r="T29" s="1" t="n">
        <f aca="false">R29/0.491239144480527</f>
        <v>0.517114264541512</v>
      </c>
      <c r="U29" s="1" t="n">
        <f aca="false">LOG(1+C29)</f>
        <v>2.06069784035361</v>
      </c>
      <c r="V29" s="1" t="n">
        <f aca="false">U29-1.80617997398389</f>
        <v>0.254517866369721</v>
      </c>
      <c r="X29" s="1" t="n">
        <f aca="false">V29/0.547928465163514</f>
        <v>0.464509297383861</v>
      </c>
      <c r="AA29" s="1" t="n">
        <f aca="false">C29-$Z$2</f>
        <v>-20.4492753623188</v>
      </c>
      <c r="AB29" s="1" t="n">
        <f aca="false">AA29/$Y$2</f>
        <v>-0.576898000689041</v>
      </c>
      <c r="AE29" s="1" t="n">
        <f aca="false">E29-$AD$2</f>
        <v>0.802493920659931</v>
      </c>
      <c r="AF29" s="1" t="n">
        <f aca="false">AE29/$AC$2</f>
        <v>0.366144133308902</v>
      </c>
    </row>
    <row r="30" customFormat="false" ht="12.8" hidden="false" customHeight="false" outlineLevel="0" collapsed="false">
      <c r="A30" s="10" t="n">
        <v>15.01</v>
      </c>
      <c r="B30" s="10" t="n">
        <v>901</v>
      </c>
      <c r="C30" s="10" t="n">
        <v>119</v>
      </c>
      <c r="D30" s="11" t="n">
        <f aca="false">C30-C31</f>
        <v>39</v>
      </c>
      <c r="E30" s="11" t="n">
        <f aca="false">1000/C30</f>
        <v>8.40336134453782</v>
      </c>
      <c r="F30" s="19" t="s">
        <v>32</v>
      </c>
      <c r="G30" s="16" t="n">
        <f aca="false">ABS(B30-B31)</f>
        <v>29</v>
      </c>
      <c r="H30" s="11" t="n">
        <f aca="false">E30-E31</f>
        <v>-4.09663865546218</v>
      </c>
      <c r="J30" s="11" t="n">
        <f aca="false">7.96943590390147 -E30</f>
        <v>-0.433925440636351</v>
      </c>
      <c r="K30" s="11" t="n">
        <f aca="false">E30-9.259259259</f>
        <v>-0.855897914462179</v>
      </c>
      <c r="N30" s="1" t="n">
        <f aca="false">E30-4.444444</f>
        <v>3.95891734453782</v>
      </c>
      <c r="P30" s="1" t="n">
        <f aca="false">N30/11.428571429</f>
        <v>0.346405267634069</v>
      </c>
      <c r="Q30" s="1" t="n">
        <f aca="false">LOG(1+E30)</f>
        <v>0.973283125135819</v>
      </c>
      <c r="R30" s="1" t="n">
        <f aca="false">Q30-0.735953570589188</f>
        <v>0.237329554546631</v>
      </c>
      <c r="T30" s="1" t="n">
        <f aca="false">R30/0.491239144480527</f>
        <v>0.483124273000681</v>
      </c>
      <c r="U30" s="1" t="n">
        <f aca="false">LOG(1+C30)</f>
        <v>2.07918124604762</v>
      </c>
      <c r="V30" s="1" t="n">
        <f aca="false">U30-1.80617997398389</f>
        <v>0.273001272063735</v>
      </c>
      <c r="X30" s="1" t="n">
        <f aca="false">V30/0.547928465163514</f>
        <v>0.498242543362417</v>
      </c>
      <c r="AA30" s="1" t="n">
        <f aca="false">C30-$Z$2</f>
        <v>-15.4492753623188</v>
      </c>
      <c r="AB30" s="1" t="n">
        <f aca="false">AA30/$Y$2</f>
        <v>-0.435842146516313</v>
      </c>
      <c r="AE30" s="1" t="n">
        <f aca="false">E30-$AD$2</f>
        <v>0.433925440636351</v>
      </c>
      <c r="AF30" s="1" t="n">
        <f aca="false">AE30/$AC$2</f>
        <v>0.197981879104861</v>
      </c>
    </row>
    <row r="31" customFormat="false" ht="12.8" hidden="false" customHeight="false" outlineLevel="0" collapsed="false">
      <c r="A31" s="11" t="n">
        <v>15.3</v>
      </c>
      <c r="B31" s="11" t="n">
        <v>930</v>
      </c>
      <c r="C31" s="17" t="n">
        <v>80</v>
      </c>
      <c r="D31" s="11" t="n">
        <f aca="false">C31-C32</f>
        <v>17</v>
      </c>
      <c r="E31" s="11" t="n">
        <f aca="false">1000/C31</f>
        <v>12.5</v>
      </c>
      <c r="F31" s="18" t="s">
        <v>35</v>
      </c>
      <c r="G31" s="15" t="n">
        <f aca="false">ABS(B31-B32)</f>
        <v>30</v>
      </c>
      <c r="H31" s="11" t="n">
        <f aca="false">E31-E32</f>
        <v>-3.3730158730159</v>
      </c>
      <c r="J31" s="11" t="n">
        <f aca="false">7.96943590390147 -E31</f>
        <v>-4.53056409609853</v>
      </c>
      <c r="K31" s="11" t="n">
        <f aca="false">E31-9.259259259</f>
        <v>3.240740741</v>
      </c>
      <c r="N31" s="1" t="n">
        <f aca="false">E31-4.444444</f>
        <v>8.055556</v>
      </c>
      <c r="P31" s="1" t="n">
        <f aca="false">N31/11.428571429</f>
        <v>0.704861149973568</v>
      </c>
      <c r="Q31" s="1" t="n">
        <f aca="false">LOG(1+E31)</f>
        <v>1.13033376849501</v>
      </c>
      <c r="R31" s="1" t="n">
        <f aca="false">Q31-0.735953570589188</f>
        <v>0.394380197905818</v>
      </c>
      <c r="T31" s="1" t="n">
        <f aca="false">R31/0.491239144480527</f>
        <v>0.802827303843762</v>
      </c>
      <c r="U31" s="1" t="n">
        <f aca="false">LOG(1+C31)</f>
        <v>1.90848501887865</v>
      </c>
      <c r="V31" s="1" t="n">
        <f aca="false">U31-1.80617997398389</f>
        <v>0.10230504489476</v>
      </c>
      <c r="X31" s="1" t="n">
        <f aca="false">V31/0.547928465163514</f>
        <v>0.186712411198111</v>
      </c>
      <c r="AA31" s="1" t="n">
        <f aca="false">C31-$Z$2</f>
        <v>-54.4492753623188</v>
      </c>
      <c r="AB31" s="1" t="n">
        <f aca="false">AA31/$Y$2</f>
        <v>-1.53607780906359</v>
      </c>
      <c r="AE31" s="1" t="n">
        <f aca="false">E31-$AD$2</f>
        <v>4.53056409609853</v>
      </c>
      <c r="AF31" s="1" t="n">
        <f aca="false">AE31/$AC$2</f>
        <v>2.06710533458282</v>
      </c>
    </row>
    <row r="32" s="24" customFormat="true" ht="12.8" hidden="false" customHeight="false" outlineLevel="0" collapsed="false">
      <c r="A32" s="20" t="n">
        <v>16</v>
      </c>
      <c r="B32" s="20" t="n">
        <v>960</v>
      </c>
      <c r="C32" s="34" t="n">
        <v>63</v>
      </c>
      <c r="D32" s="22" t="n">
        <f aca="false">C32-C33</f>
        <v>-40</v>
      </c>
      <c r="E32" s="26" t="n">
        <f aca="false">1000/C32</f>
        <v>15.8730158730159</v>
      </c>
      <c r="F32" s="18" t="s">
        <v>36</v>
      </c>
      <c r="G32" s="35" t="n">
        <f aca="false">ABS(B32-B33)</f>
        <v>60</v>
      </c>
      <c r="H32" s="26" t="n">
        <f aca="false">E32-E33</f>
        <v>6.16427800893823</v>
      </c>
      <c r="J32" s="26" t="n">
        <f aca="false">7.96943590390147 -E32</f>
        <v>-7.90357996911443</v>
      </c>
      <c r="K32" s="26" t="n">
        <f aca="false">E32-9.259259259</f>
        <v>6.6137566140159</v>
      </c>
      <c r="N32" s="25" t="n">
        <f aca="false">E32-4.444444</f>
        <v>11.4285718730159</v>
      </c>
      <c r="P32" s="25" t="n">
        <f aca="false">N32/11.428571429</f>
        <v>1.00000003885139</v>
      </c>
      <c r="Q32" s="25" t="n">
        <f aca="false">LOG(1+E32)</f>
        <v>1.22719271506972</v>
      </c>
      <c r="R32" s="25" t="n">
        <f aca="false">Q32-0.735953570589188</f>
        <v>0.491239144480528</v>
      </c>
      <c r="T32" s="25" t="n">
        <f aca="false">R32/0.491239144480527</f>
        <v>1</v>
      </c>
      <c r="U32" s="22" t="n">
        <f aca="false">LOG(1+C32)</f>
        <v>1.80617997398389</v>
      </c>
      <c r="V32" s="22" t="n">
        <f aca="false">U32-1.80617997398389</f>
        <v>0</v>
      </c>
      <c r="X32" s="22" t="n">
        <f aca="false">V32/0.547928465163514</f>
        <v>0</v>
      </c>
      <c r="AA32" s="24" t="n">
        <f aca="false">C32-$Z$2</f>
        <v>-71.4492753623189</v>
      </c>
      <c r="AB32" s="36" t="n">
        <f aca="false">AA32/$Y$2</f>
        <v>-2.01566771325087</v>
      </c>
      <c r="AE32" s="24" t="n">
        <f aca="false">E32-$AD$2</f>
        <v>7.90357996911443</v>
      </c>
      <c r="AF32" s="36" t="n">
        <f aca="false">AE32/$AC$2</f>
        <v>3.60607023097352</v>
      </c>
      <c r="AMH32" s="28"/>
      <c r="AMI32" s="28"/>
      <c r="AMJ32" s="28"/>
    </row>
    <row r="33" customFormat="false" ht="12.8" hidden="false" customHeight="false" outlineLevel="0" collapsed="false">
      <c r="A33" s="11" t="n">
        <v>17</v>
      </c>
      <c r="B33" s="11" t="n">
        <v>1020</v>
      </c>
      <c r="C33" s="11" t="n">
        <v>103</v>
      </c>
      <c r="D33" s="11" t="n">
        <f aca="false">C33-C34</f>
        <v>-11</v>
      </c>
      <c r="E33" s="11" t="n">
        <f aca="false">1000/C33</f>
        <v>9.70873786407767</v>
      </c>
      <c r="F33" s="12" t="s">
        <v>31</v>
      </c>
      <c r="G33" s="15" t="n">
        <f aca="false">ABS(B33-B34)</f>
        <v>60</v>
      </c>
      <c r="H33" s="11" t="n">
        <f aca="false">E33-E34</f>
        <v>0.936808039516269</v>
      </c>
      <c r="J33" s="11" t="n">
        <f aca="false">7.96943590390147 -E33</f>
        <v>-1.7393019601762</v>
      </c>
      <c r="K33" s="11" t="n">
        <f aca="false">E33-9.259259259</f>
        <v>0.449478605077669</v>
      </c>
      <c r="N33" s="1" t="n">
        <f aca="false">E33-4.444444</f>
        <v>5.26429386407767</v>
      </c>
      <c r="P33" s="1" t="n">
        <f aca="false">N33/11.428571429</f>
        <v>0.460625713089523</v>
      </c>
      <c r="Q33" s="1" t="n">
        <f aca="false">LOG(1+E33)</f>
        <v>1.02973828773502</v>
      </c>
      <c r="R33" s="1" t="n">
        <f aca="false">Q33-0.735953570589188</f>
        <v>0.29378471714583</v>
      </c>
      <c r="T33" s="1" t="n">
        <f aca="false">R33/0.491239144480527</f>
        <v>0.598048263145846</v>
      </c>
      <c r="U33" s="1" t="n">
        <f aca="false">LOG(1+C33)</f>
        <v>2.01703333929878</v>
      </c>
      <c r="V33" s="1" t="n">
        <f aca="false">U33-1.80617997398389</f>
        <v>0.21085336531489</v>
      </c>
      <c r="X33" s="1" t="n">
        <f aca="false">V33/0.547928465163514</f>
        <v>0.384819148338948</v>
      </c>
      <c r="AA33" s="1" t="n">
        <f aca="false">C33-$Z$2</f>
        <v>-31.4492753623188</v>
      </c>
      <c r="AB33" s="1" t="n">
        <f aca="false">AA33/$Y$2</f>
        <v>-0.887220879869042</v>
      </c>
      <c r="AE33" s="1" t="n">
        <f aca="false">E33-$AD$2</f>
        <v>1.7393019601762</v>
      </c>
      <c r="AF33" s="1" t="n">
        <f aca="false">AE33/$AC$2</f>
        <v>0.793570134771223</v>
      </c>
    </row>
    <row r="34" customFormat="false" ht="12.8" hidden="false" customHeight="false" outlineLevel="0" collapsed="false">
      <c r="A34" s="11" t="n">
        <v>18</v>
      </c>
      <c r="B34" s="11" t="n">
        <v>1080</v>
      </c>
      <c r="C34" s="11" t="n">
        <v>114</v>
      </c>
      <c r="D34" s="11" t="n">
        <f aca="false">C34-C35</f>
        <v>-10</v>
      </c>
      <c r="E34" s="11" t="n">
        <f aca="false">1000/C34</f>
        <v>8.7719298245614</v>
      </c>
      <c r="F34" s="14" t="s">
        <v>32</v>
      </c>
      <c r="G34" s="15" t="n">
        <f aca="false">ABS(B34-B35)</f>
        <v>40</v>
      </c>
      <c r="H34" s="11" t="n">
        <f aca="false">E34-E35</f>
        <v>0.707413695529141</v>
      </c>
      <c r="J34" s="11" t="n">
        <f aca="false">7.96943590390147 -E34</f>
        <v>-0.802493920659931</v>
      </c>
      <c r="K34" s="11" t="n">
        <f aca="false">E34-9.259259259</f>
        <v>-0.4873294344386</v>
      </c>
      <c r="N34" s="1" t="n">
        <f aca="false">E34-4.444444</f>
        <v>4.3274858245614</v>
      </c>
      <c r="P34" s="1" t="n">
        <f aca="false">N34/11.428571429</f>
        <v>0.378655009634923</v>
      </c>
      <c r="Q34" s="1" t="n">
        <f aca="false">LOG(1+E34)</f>
        <v>0.989980339501237</v>
      </c>
      <c r="R34" s="1" t="n">
        <f aca="false">Q34-0.735953570589188</f>
        <v>0.254026768912049</v>
      </c>
      <c r="T34" s="1" t="n">
        <f aca="false">R34/0.491239144480527</f>
        <v>0.517114264541512</v>
      </c>
      <c r="U34" s="1" t="n">
        <f aca="false">LOG(1+C34)</f>
        <v>2.06069784035361</v>
      </c>
      <c r="V34" s="1" t="n">
        <f aca="false">U34-1.80617997398389</f>
        <v>0.254517866369721</v>
      </c>
      <c r="X34" s="1" t="n">
        <f aca="false">V34/0.547928465163514</f>
        <v>0.464509297383861</v>
      </c>
      <c r="AA34" s="1" t="n">
        <f aca="false">C34-$Z$2</f>
        <v>-20.4492753623188</v>
      </c>
      <c r="AB34" s="1" t="n">
        <f aca="false">AA34/$Y$2</f>
        <v>-0.576898000689041</v>
      </c>
      <c r="AE34" s="1" t="n">
        <f aca="false">E34-$AD$2</f>
        <v>0.802493920659931</v>
      </c>
      <c r="AF34" s="1" t="n">
        <f aca="false">AE34/$AC$2</f>
        <v>0.366144133308902</v>
      </c>
    </row>
    <row r="35" customFormat="false" ht="12.8" hidden="false" customHeight="false" outlineLevel="0" collapsed="false">
      <c r="A35" s="11" t="n">
        <v>18.4</v>
      </c>
      <c r="B35" s="11" t="n">
        <v>1120</v>
      </c>
      <c r="C35" s="11" t="n">
        <v>124</v>
      </c>
      <c r="D35" s="11" t="n">
        <f aca="false">C35-C36</f>
        <v>-3</v>
      </c>
      <c r="E35" s="11" t="n">
        <f aca="false">1000/C35</f>
        <v>8.06451612903226</v>
      </c>
      <c r="F35" s="14" t="s">
        <v>33</v>
      </c>
      <c r="G35" s="15" t="n">
        <f aca="false">ABS(B35-B36)</f>
        <v>20</v>
      </c>
      <c r="H35" s="11" t="n">
        <f aca="false">E35-E36</f>
        <v>0.19050038100076</v>
      </c>
      <c r="J35" s="11" t="n">
        <f aca="false">7.96943590390147 -E35</f>
        <v>-0.0950802251307898</v>
      </c>
      <c r="K35" s="11" t="n">
        <f aca="false">E35-9.259259259</f>
        <v>-1.19474312996774</v>
      </c>
      <c r="N35" s="1" t="n">
        <f aca="false">E35-4.444444</f>
        <v>3.62007212903226</v>
      </c>
      <c r="P35" s="1" t="n">
        <f aca="false">N35/11.428571429</f>
        <v>0.316756311278444</v>
      </c>
      <c r="Q35" s="1" t="n">
        <f aca="false">LOG(1+E35)</f>
        <v>0.957344626070807</v>
      </c>
      <c r="R35" s="1" t="n">
        <f aca="false">Q35-0.735953570589188</f>
        <v>0.221391055481619</v>
      </c>
      <c r="T35" s="1" t="n">
        <f aca="false">R35/0.491239144480527</f>
        <v>0.450678774216445</v>
      </c>
      <c r="U35" s="1" t="n">
        <f aca="false">LOG(1+C35)</f>
        <v>2.09691001300806</v>
      </c>
      <c r="V35" s="1" t="n">
        <f aca="false">U35-1.80617997398389</f>
        <v>0.290730039024166</v>
      </c>
      <c r="X35" s="1" t="n">
        <f aca="false">V35/0.547928465163514</f>
        <v>0.530598531575479</v>
      </c>
      <c r="AA35" s="1" t="n">
        <f aca="false">C35-$Z$2</f>
        <v>-10.4492753623188</v>
      </c>
      <c r="AB35" s="1" t="n">
        <f aca="false">AA35/$Y$2</f>
        <v>-0.294786292343585</v>
      </c>
      <c r="AE35" s="1" t="n">
        <f aca="false">E35-$AD$2</f>
        <v>0.0950802251307898</v>
      </c>
      <c r="AF35" s="1" t="n">
        <f aca="false">AE35/$AC$2</f>
        <v>0.0433810970140432</v>
      </c>
    </row>
    <row r="36" customFormat="false" ht="12.8" hidden="false" customHeight="false" outlineLevel="0" collapsed="false">
      <c r="A36" s="11" t="n">
        <v>19</v>
      </c>
      <c r="B36" s="11" t="n">
        <v>1140</v>
      </c>
      <c r="C36" s="11" t="n">
        <v>127</v>
      </c>
      <c r="D36" s="11" t="n">
        <f aca="false">C36-C37</f>
        <v>7</v>
      </c>
      <c r="E36" s="11" t="n">
        <f aca="false">1000/C36</f>
        <v>7.8740157480315</v>
      </c>
      <c r="F36" s="14" t="s">
        <v>33</v>
      </c>
      <c r="G36" s="15" t="n">
        <f aca="false">ABS(B36-B37)</f>
        <v>60</v>
      </c>
      <c r="H36" s="11" t="n">
        <f aca="false">E36-E37</f>
        <v>-0.459317585301831</v>
      </c>
      <c r="J36" s="11" t="n">
        <f aca="false">7.96943590390147 -E36</f>
        <v>0.0954201558699701</v>
      </c>
      <c r="K36" s="11" t="n">
        <f aca="false">E36-9.259259259</f>
        <v>-1.3852435109685</v>
      </c>
      <c r="N36" s="1" t="n">
        <f aca="false">E36-4.444444</f>
        <v>3.4295717480315</v>
      </c>
      <c r="P36" s="1" t="n">
        <f aca="false">N36/11.428571429</f>
        <v>0.300087527941503</v>
      </c>
      <c r="Q36" s="1" t="n">
        <f aca="false">LOG(1+E36)</f>
        <v>0.94812019509015</v>
      </c>
      <c r="R36" s="1" t="n">
        <f aca="false">Q36-0.735953570589188</f>
        <v>0.212166624500962</v>
      </c>
      <c r="T36" s="1" t="n">
        <f aca="false">R36/0.491239144480527</f>
        <v>0.431900891622394</v>
      </c>
      <c r="U36" s="1" t="n">
        <f aca="false">LOG(1+C36)</f>
        <v>2.10720996964787</v>
      </c>
      <c r="V36" s="1" t="n">
        <f aca="false">U36-1.80617997398389</f>
        <v>0.301029995663978</v>
      </c>
      <c r="X36" s="1" t="n">
        <f aca="false">V36/0.547928465163514</f>
        <v>0.549396526742125</v>
      </c>
      <c r="AA36" s="1" t="n">
        <f aca="false">C36-$Z$2</f>
        <v>-7.44927536231884</v>
      </c>
      <c r="AB36" s="1" t="n">
        <f aca="false">AA36/$Y$2</f>
        <v>-0.210152779839948</v>
      </c>
      <c r="AE36" s="1" t="n">
        <f aca="false">E36-$AD$2</f>
        <v>-0.0954201558699701</v>
      </c>
      <c r="AF36" s="1" t="n">
        <f aca="false">AE36/$AC$2</f>
        <v>-0.0435361930748082</v>
      </c>
    </row>
    <row r="37" customFormat="false" ht="12.8" hidden="false" customHeight="false" outlineLevel="0" collapsed="false">
      <c r="A37" s="10" t="n">
        <v>20</v>
      </c>
      <c r="B37" s="10" t="n">
        <v>1200</v>
      </c>
      <c r="C37" s="10" t="n">
        <v>120</v>
      </c>
      <c r="D37" s="11" t="n">
        <f aca="false">C37-C38</f>
        <v>-13</v>
      </c>
      <c r="E37" s="11" t="n">
        <f aca="false">1000/C37</f>
        <v>8.33333333333333</v>
      </c>
      <c r="F37" s="19" t="s">
        <v>33</v>
      </c>
      <c r="G37" s="15" t="n">
        <f aca="false">ABS(B37-B38)</f>
        <v>60</v>
      </c>
      <c r="H37" s="11" t="n">
        <f aca="false">E37-E38</f>
        <v>0.81453634085213</v>
      </c>
      <c r="J37" s="11" t="n">
        <f aca="false">7.96943590390147 -E37</f>
        <v>-0.36389742943186</v>
      </c>
      <c r="K37" s="11" t="n">
        <f aca="false">E37-9.259259259</f>
        <v>-0.92592592566667</v>
      </c>
      <c r="N37" s="1" t="n">
        <f aca="false">E37-4.444444</f>
        <v>3.88888933333333</v>
      </c>
      <c r="P37" s="1" t="n">
        <f aca="false">N37/11.428571429</f>
        <v>0.340277816653906</v>
      </c>
      <c r="Q37" s="1" t="n">
        <f aca="false">LOG(1+E37)</f>
        <v>0.970036776622557</v>
      </c>
      <c r="R37" s="1" t="n">
        <f aca="false">Q37-0.735953570589188</f>
        <v>0.234083206033368</v>
      </c>
      <c r="T37" s="1" t="n">
        <f aca="false">R37/0.491239144480527</f>
        <v>0.476515783938402</v>
      </c>
      <c r="U37" s="1" t="n">
        <f aca="false">LOG(1+C37)</f>
        <v>2.08278537031645</v>
      </c>
      <c r="V37" s="1" t="n">
        <f aca="false">U37-1.80617997398389</f>
        <v>0.27660539633256</v>
      </c>
      <c r="X37" s="1" t="n">
        <f aca="false">V37/0.547928465163514</f>
        <v>0.504820271109687</v>
      </c>
      <c r="AA37" s="1" t="n">
        <f aca="false">C37-$Z$2</f>
        <v>-14.4492753623188</v>
      </c>
      <c r="AB37" s="1" t="n">
        <f aca="false">AA37/$Y$2</f>
        <v>-0.407630975681767</v>
      </c>
      <c r="AE37" s="1" t="n">
        <f aca="false">E37-$AD$2</f>
        <v>0.36389742943186</v>
      </c>
      <c r="AF37" s="1" t="n">
        <f aca="false">AE37/$AC$2</f>
        <v>0.166031050806088</v>
      </c>
    </row>
    <row r="38" customFormat="false" ht="12.8" hidden="false" customHeight="false" outlineLevel="0" collapsed="false">
      <c r="A38" s="11" t="n">
        <v>21</v>
      </c>
      <c r="B38" s="11" t="n">
        <v>1260</v>
      </c>
      <c r="C38" s="11" t="n">
        <v>133</v>
      </c>
      <c r="D38" s="11" t="n">
        <f aca="false">C38-C39</f>
        <v>29</v>
      </c>
      <c r="E38" s="11" t="n">
        <f aca="false">1000/C38</f>
        <v>7.5187969924812</v>
      </c>
      <c r="F38" s="14" t="s">
        <v>33</v>
      </c>
      <c r="G38" s="16" t="n">
        <f aca="false">ABS(B38-B39)</f>
        <v>90</v>
      </c>
      <c r="H38" s="11" t="n">
        <f aca="false">E38-E39</f>
        <v>-2.09658762290342</v>
      </c>
      <c r="J38" s="11" t="n">
        <f aca="false">7.96943590390147 -E38</f>
        <v>0.45063891142027</v>
      </c>
      <c r="K38" s="11" t="n">
        <f aca="false">E38-9.259259259</f>
        <v>-1.7404622665188</v>
      </c>
      <c r="N38" s="1" t="n">
        <f aca="false">E38-4.444444</f>
        <v>3.0743529924812</v>
      </c>
      <c r="P38" s="1" t="n">
        <f aca="false">N38/11.428571429</f>
        <v>0.269005886832017</v>
      </c>
      <c r="Q38" s="1" t="n">
        <f aca="false">LOG(1+E38)</f>
        <v>0.930378268896311</v>
      </c>
      <c r="R38" s="1" t="n">
        <f aca="false">Q38-0.735953570589188</f>
        <v>0.194424698307123</v>
      </c>
      <c r="T38" s="1" t="n">
        <f aca="false">R38/0.491239144480527</f>
        <v>0.395784213232279</v>
      </c>
      <c r="U38" s="1" t="n">
        <f aca="false">LOG(1+C38)</f>
        <v>2.12710479836481</v>
      </c>
      <c r="V38" s="1" t="n">
        <f aca="false">U38-1.80617997398389</f>
        <v>0.320924824380917</v>
      </c>
      <c r="X38" s="1" t="n">
        <f aca="false">V38/0.547928465163514</f>
        <v>0.585705698434824</v>
      </c>
      <c r="AA38" s="1" t="n">
        <f aca="false">C38-$Z$2</f>
        <v>-1.44927536231884</v>
      </c>
      <c r="AB38" s="1" t="n">
        <f aca="false">AA38/$Y$2</f>
        <v>-0.0408857548326748</v>
      </c>
      <c r="AE38" s="1" t="n">
        <f aca="false">E38-$AD$2</f>
        <v>-0.45063891142027</v>
      </c>
      <c r="AF38" s="1" t="n">
        <f aca="false">AE38/$AC$2</f>
        <v>-0.205607530984851</v>
      </c>
    </row>
    <row r="39" customFormat="false" ht="12.8" hidden="false" customHeight="false" outlineLevel="0" collapsed="false">
      <c r="A39" s="11" t="n">
        <v>22.3</v>
      </c>
      <c r="B39" s="11" t="n">
        <v>1350</v>
      </c>
      <c r="C39" s="17" t="n">
        <v>104</v>
      </c>
      <c r="D39" s="11" t="n">
        <f aca="false">C39-C40</f>
        <v>-4</v>
      </c>
      <c r="E39" s="11" t="n">
        <f aca="false">1000/C39</f>
        <v>9.61538461538462</v>
      </c>
      <c r="F39" s="12" t="s">
        <v>31</v>
      </c>
      <c r="G39" s="15" t="n">
        <f aca="false">ABS(B39-B40)</f>
        <v>30</v>
      </c>
      <c r="H39" s="11" t="n">
        <f aca="false">E39-E40</f>
        <v>0.356125356125361</v>
      </c>
      <c r="J39" s="11" t="n">
        <f aca="false">7.96943590390147 -E39</f>
        <v>-1.64594871148315</v>
      </c>
      <c r="K39" s="11" t="n">
        <f aca="false">E39-9.259259259</f>
        <v>0.35612535638462</v>
      </c>
      <c r="N39" s="1" t="n">
        <f aca="false">E39-4.444444</f>
        <v>5.17094061538462</v>
      </c>
      <c r="P39" s="1" t="n">
        <f aca="false">N39/11.428571429</f>
        <v>0.452457303829187</v>
      </c>
      <c r="Q39" s="1" t="n">
        <f aca="false">LOG(1+E39)</f>
        <v>1.0259357340944</v>
      </c>
      <c r="R39" s="1" t="n">
        <f aca="false">Q39-0.735953570589188</f>
        <v>0.289982163505212</v>
      </c>
      <c r="T39" s="1" t="n">
        <f aca="false">R39/0.491239144480527</f>
        <v>0.590307524885584</v>
      </c>
      <c r="U39" s="1" t="n">
        <f aca="false">LOG(1+C39)</f>
        <v>2.02118929906994</v>
      </c>
      <c r="V39" s="1" t="n">
        <f aca="false">U39-1.80617997398389</f>
        <v>0.215009325086048</v>
      </c>
      <c r="X39" s="1" t="n">
        <f aca="false">V39/0.547928465163514</f>
        <v>0.392404006646897</v>
      </c>
      <c r="AA39" s="1" t="n">
        <f aca="false">C39-$Z$2</f>
        <v>-30.4492753623188</v>
      </c>
      <c r="AB39" s="1" t="n">
        <f aca="false">AA39/$Y$2</f>
        <v>-0.859009709034497</v>
      </c>
      <c r="AE39" s="1" t="n">
        <f aca="false">E39-$AD$2</f>
        <v>1.64594871148315</v>
      </c>
      <c r="AF39" s="1" t="n">
        <f aca="false">AE39/$AC$2</f>
        <v>0.750976984275855</v>
      </c>
    </row>
    <row r="40" customFormat="false" ht="12.8" hidden="false" customHeight="false" outlineLevel="0" collapsed="false">
      <c r="A40" s="11" t="n">
        <v>23</v>
      </c>
      <c r="B40" s="11" t="n">
        <v>1380</v>
      </c>
      <c r="C40" s="17" t="n">
        <v>108</v>
      </c>
      <c r="D40" s="11" t="n">
        <f aca="false">C40-C41</f>
        <v>-20</v>
      </c>
      <c r="E40" s="11" t="n">
        <f aca="false">1000/C40</f>
        <v>9.25925925925926</v>
      </c>
      <c r="F40" s="12" t="s">
        <v>31</v>
      </c>
      <c r="G40" s="15" t="n">
        <f aca="false">ABS(B40-B41)</f>
        <v>60</v>
      </c>
      <c r="H40" s="11" t="n">
        <f aca="false">E40-E41</f>
        <v>1.44675925925926</v>
      </c>
      <c r="J40" s="11" t="n">
        <f aca="false">7.96943590390147 -E40</f>
        <v>-1.28982335535779</v>
      </c>
      <c r="K40" s="11" t="n">
        <f aca="false">E40-9.259259259</f>
        <v>2.59259280710467E-010</v>
      </c>
      <c r="N40" s="1" t="n">
        <f aca="false">E40-4.444444</f>
        <v>4.81481525925926</v>
      </c>
      <c r="P40" s="1" t="n">
        <f aca="false">N40/11.428571429</f>
        <v>0.421296335169387</v>
      </c>
      <c r="Q40" s="1" t="n">
        <f aca="false">LOG(1+E40)</f>
        <v>1.01111600490546</v>
      </c>
      <c r="R40" s="1" t="n">
        <f aca="false">Q40-0.735953570589188</f>
        <v>0.275162434316273</v>
      </c>
      <c r="T40" s="1" t="n">
        <f aca="false">R40/0.491239144480527</f>
        <v>0.560139470577513</v>
      </c>
      <c r="U40" s="1" t="n">
        <f aca="false">LOG(1+C40)</f>
        <v>2.03742649794062</v>
      </c>
      <c r="V40" s="1" t="n">
        <f aca="false">U40-1.80617997398389</f>
        <v>0.231246523956733</v>
      </c>
      <c r="X40" s="1" t="n">
        <f aca="false">V40/0.547928465163514</f>
        <v>0.422037799930187</v>
      </c>
      <c r="AA40" s="1" t="n">
        <f aca="false">C40-$Z$2</f>
        <v>-26.4492753623188</v>
      </c>
      <c r="AB40" s="1" t="n">
        <f aca="false">AA40/$Y$2</f>
        <v>-0.746165025696314</v>
      </c>
      <c r="AE40" s="1" t="n">
        <f aca="false">E40-$AD$2</f>
        <v>1.28982335535779</v>
      </c>
      <c r="AF40" s="1" t="n">
        <f aca="false">AE40/$AC$2</f>
        <v>0.588492002756474</v>
      </c>
    </row>
    <row r="41" customFormat="false" ht="12.8" hidden="false" customHeight="false" outlineLevel="0" collapsed="false">
      <c r="A41" s="11" t="n">
        <v>24</v>
      </c>
      <c r="B41" s="11" t="n">
        <v>1440</v>
      </c>
      <c r="C41" s="11" t="n">
        <v>128</v>
      </c>
      <c r="D41" s="11" t="n">
        <f aca="false">C41-C42</f>
        <v>-8</v>
      </c>
      <c r="E41" s="11" t="n">
        <f aca="false">1000/C41</f>
        <v>7.8125</v>
      </c>
      <c r="F41" s="14" t="s">
        <v>33</v>
      </c>
      <c r="G41" s="15" t="n">
        <f aca="false">ABS(B41-B42)</f>
        <v>30</v>
      </c>
      <c r="H41" s="11" t="n">
        <f aca="false">E41-E42</f>
        <v>0.45955882352941</v>
      </c>
      <c r="J41" s="11" t="n">
        <f aca="false">7.96943590390147 -E41</f>
        <v>0.15693590390147</v>
      </c>
      <c r="K41" s="11" t="n">
        <f aca="false">E41-9.259259259</f>
        <v>-1.446759259</v>
      </c>
      <c r="N41" s="1" t="n">
        <f aca="false">E41-4.444444</f>
        <v>3.368056</v>
      </c>
      <c r="P41" s="1" t="n">
        <f aca="false">N41/11.428571429</f>
        <v>0.294704899988949</v>
      </c>
      <c r="Q41" s="1" t="n">
        <f aca="false">LOG(1+E41)</f>
        <v>0.945099129999455</v>
      </c>
      <c r="R41" s="1" t="n">
        <f aca="false">Q41-0.735953570589188</f>
        <v>0.209145559410267</v>
      </c>
      <c r="T41" s="1" t="n">
        <f aca="false">R41/0.491239144480527</f>
        <v>0.425751004902985</v>
      </c>
      <c r="U41" s="1" t="n">
        <f aca="false">LOG(1+C41)</f>
        <v>2.11058971029925</v>
      </c>
      <c r="V41" s="1" t="n">
        <f aca="false">U41-1.80617997398389</f>
        <v>0.304409736315359</v>
      </c>
      <c r="X41" s="1" t="n">
        <f aca="false">V41/0.547928465163514</f>
        <v>0.555564741876508</v>
      </c>
      <c r="AA41" s="1" t="n">
        <f aca="false">C41-$Z$2</f>
        <v>-6.44927536231884</v>
      </c>
      <c r="AB41" s="1" t="n">
        <f aca="false">AA41/$Y$2</f>
        <v>-0.181941609005403</v>
      </c>
      <c r="AE41" s="1" t="n">
        <f aca="false">E41-$AD$2</f>
        <v>-0.15693590390147</v>
      </c>
      <c r="AF41" s="1" t="n">
        <f aca="false">AE41/$AC$2</f>
        <v>-0.0716032346660018</v>
      </c>
    </row>
    <row r="42" customFormat="false" ht="12.8" hidden="false" customHeight="false" outlineLevel="0" collapsed="false">
      <c r="A42" s="11" t="n">
        <v>24.3</v>
      </c>
      <c r="B42" s="11" t="n">
        <v>1470</v>
      </c>
      <c r="C42" s="11" t="n">
        <v>136</v>
      </c>
      <c r="D42" s="11" t="n">
        <f aca="false">C42-C43</f>
        <v>-2</v>
      </c>
      <c r="E42" s="11" t="n">
        <f aca="false">1000/C42</f>
        <v>7.35294117647059</v>
      </c>
      <c r="F42" s="14" t="s">
        <v>34</v>
      </c>
      <c r="G42" s="15" t="n">
        <f aca="false">ABS(B42-B43)</f>
        <v>30</v>
      </c>
      <c r="H42" s="11" t="n">
        <f aca="false">E42-E43</f>
        <v>0.10656436487639</v>
      </c>
      <c r="J42" s="11" t="n">
        <f aca="false">7.96943590390147 -E42</f>
        <v>0.61649472743088</v>
      </c>
      <c r="K42" s="11" t="n">
        <f aca="false">E42-9.259259259</f>
        <v>-1.90631808252941</v>
      </c>
      <c r="N42" s="1" t="n">
        <f aca="false">E42-4.444444</f>
        <v>2.90849717647059</v>
      </c>
      <c r="P42" s="1" t="n">
        <f aca="false">N42/11.428571429</f>
        <v>0.254493502931633</v>
      </c>
      <c r="Q42" s="1" t="n">
        <f aca="false">LOG(1+E42)</f>
        <v>0.921839423004783</v>
      </c>
      <c r="R42" s="1" t="n">
        <f aca="false">Q42-0.735953570589188</f>
        <v>0.185885852415595</v>
      </c>
      <c r="T42" s="1" t="n">
        <f aca="false">R42/0.491239144480527</f>
        <v>0.378401954535126</v>
      </c>
      <c r="U42" s="1" t="n">
        <f aca="false">LOG(1+C42)</f>
        <v>2.13672056715641</v>
      </c>
      <c r="V42" s="1" t="n">
        <f aca="false">U42-1.80617997398389</f>
        <v>0.330540593172517</v>
      </c>
      <c r="X42" s="1" t="n">
        <f aca="false">V42/0.547928465163514</f>
        <v>0.603255012629935</v>
      </c>
      <c r="AA42" s="1" t="n">
        <f aca="false">C42-$Z$2</f>
        <v>1.55072463768116</v>
      </c>
      <c r="AB42" s="1" t="n">
        <f aca="false">AA42/$Y$2</f>
        <v>0.0437477576709619</v>
      </c>
      <c r="AE42" s="1" t="n">
        <f aca="false">E42-$AD$2</f>
        <v>-0.61649472743088</v>
      </c>
      <c r="AF42" s="1" t="n">
        <f aca="false">AE42/$AC$2</f>
        <v>-0.28128054537667</v>
      </c>
    </row>
    <row r="43" customFormat="false" ht="12.8" hidden="false" customHeight="false" outlineLevel="0" collapsed="false">
      <c r="A43" s="10" t="n">
        <v>25</v>
      </c>
      <c r="B43" s="10" t="n">
        <v>1500</v>
      </c>
      <c r="C43" s="10" t="n">
        <v>138</v>
      </c>
      <c r="D43" s="11" t="n">
        <f aca="false">C43-C44</f>
        <v>4</v>
      </c>
      <c r="E43" s="11" t="n">
        <f aca="false">1000/C43</f>
        <v>7.2463768115942</v>
      </c>
      <c r="F43" s="19" t="s">
        <v>34</v>
      </c>
      <c r="G43" s="15" t="n">
        <f aca="false">ABS(B43-B44)</f>
        <v>60</v>
      </c>
      <c r="H43" s="11" t="n">
        <f aca="false">E43-E44</f>
        <v>-0.216309755569981</v>
      </c>
      <c r="J43" s="11" t="n">
        <f aca="false">7.96943590390147 -E43</f>
        <v>0.72305909230727</v>
      </c>
      <c r="K43" s="11" t="n">
        <f aca="false">E43-9.259259259</f>
        <v>-2.0128824474058</v>
      </c>
      <c r="N43" s="1" t="n">
        <f aca="false">E43-4.444444</f>
        <v>2.8019328115942</v>
      </c>
      <c r="P43" s="1" t="n">
        <f aca="false">N43/11.428571429</f>
        <v>0.245169121005299</v>
      </c>
      <c r="Q43" s="1" t="n">
        <f aca="false">LOG(1+E43)</f>
        <v>0.916263175657816</v>
      </c>
      <c r="R43" s="1" t="n">
        <f aca="false">Q43-0.735953570589188</f>
        <v>0.180309605068627</v>
      </c>
      <c r="T43" s="1" t="n">
        <f aca="false">R43/0.491239144480527</f>
        <v>0.36705056405735</v>
      </c>
      <c r="U43" s="1" t="n">
        <f aca="false">LOG(1+C43)</f>
        <v>2.14301480025409</v>
      </c>
      <c r="V43" s="1" t="n">
        <f aca="false">U43-1.80617997398389</f>
        <v>0.336834826270205</v>
      </c>
      <c r="X43" s="1" t="n">
        <f aca="false">V43/0.547928465163514</f>
        <v>0.614742338983404</v>
      </c>
      <c r="AA43" s="1" t="n">
        <f aca="false">C43-$Z$2</f>
        <v>3.55072463768116</v>
      </c>
      <c r="AB43" s="1" t="n">
        <f aca="false">AA43/$Y$2</f>
        <v>0.100170099340053</v>
      </c>
      <c r="AE43" s="1" t="n">
        <f aca="false">E43-$AD$2</f>
        <v>-0.72305909230727</v>
      </c>
      <c r="AF43" s="1" t="n">
        <f aca="false">AE43/$AC$2</f>
        <v>-0.329901371048711</v>
      </c>
    </row>
    <row r="44" customFormat="false" ht="12.8" hidden="false" customHeight="false" outlineLevel="0" collapsed="false">
      <c r="A44" s="11" t="n">
        <v>26</v>
      </c>
      <c r="B44" s="11" t="n">
        <v>1560</v>
      </c>
      <c r="C44" s="11" t="n">
        <v>134</v>
      </c>
      <c r="D44" s="11" t="n">
        <f aca="false">C44-C45</f>
        <v>-13</v>
      </c>
      <c r="E44" s="11" t="n">
        <f aca="false">1000/C44</f>
        <v>7.46268656716418</v>
      </c>
      <c r="F44" s="14" t="s">
        <v>34</v>
      </c>
      <c r="G44" s="15" t="n">
        <f aca="false">ABS(B44-B45)</f>
        <v>50</v>
      </c>
      <c r="H44" s="11" t="n">
        <f aca="false">E44-E45</f>
        <v>0.65996547872881</v>
      </c>
      <c r="J44" s="11" t="n">
        <f aca="false">7.96943590390147 -E44</f>
        <v>0.50674933673729</v>
      </c>
      <c r="K44" s="11" t="n">
        <f aca="false">E44-9.259259259</f>
        <v>-1.79657269183582</v>
      </c>
      <c r="N44" s="1" t="n">
        <f aca="false">E44-4.444444</f>
        <v>3.01824256716418</v>
      </c>
      <c r="P44" s="1" t="n">
        <f aca="false">N44/11.428571429</f>
        <v>0.264096224616962</v>
      </c>
      <c r="Q44" s="1" t="n">
        <f aca="false">LOG(1+E44)</f>
        <v>0.92750825619208</v>
      </c>
      <c r="R44" s="1" t="n">
        <f aca="false">Q44-0.735953570589188</f>
        <v>0.191554685602892</v>
      </c>
      <c r="T44" s="1" t="n">
        <f aca="false">R44/0.491239144480527</f>
        <v>0.389941819081735</v>
      </c>
      <c r="U44" s="1" t="n">
        <f aca="false">LOG(1+C44)</f>
        <v>2.13033376849501</v>
      </c>
      <c r="V44" s="1" t="n">
        <f aca="false">U44-1.80617997398389</f>
        <v>0.324153794511116</v>
      </c>
      <c r="X44" s="1" t="n">
        <f aca="false">V44/0.547928465163514</f>
        <v>0.591598748961475</v>
      </c>
      <c r="AA44" s="1" t="n">
        <f aca="false">C44-$Z$2</f>
        <v>-0.449275362318843</v>
      </c>
      <c r="AB44" s="1" t="n">
        <f aca="false">AA44/$Y$2</f>
        <v>-0.0126745839981293</v>
      </c>
      <c r="AE44" s="1" t="n">
        <f aca="false">E44-$AD$2</f>
        <v>-0.50674933673729</v>
      </c>
      <c r="AF44" s="1" t="n">
        <f aca="false">AE44/$AC$2</f>
        <v>-0.231208351774122</v>
      </c>
    </row>
    <row r="45" customFormat="false" ht="12.8" hidden="false" customHeight="false" outlineLevel="0" collapsed="false">
      <c r="A45" s="11" t="n">
        <v>26.4</v>
      </c>
      <c r="B45" s="11" t="n">
        <v>1610</v>
      </c>
      <c r="C45" s="11" t="n">
        <v>147</v>
      </c>
      <c r="D45" s="11" t="n">
        <f aca="false">C45-C46</f>
        <v>-3</v>
      </c>
      <c r="E45" s="11" t="n">
        <f aca="false">1000/C45</f>
        <v>6.80272108843537</v>
      </c>
      <c r="F45" s="14" t="s">
        <v>34</v>
      </c>
      <c r="G45" s="15" t="n">
        <f aca="false">ABS(B45-B46)</f>
        <v>10</v>
      </c>
      <c r="H45" s="11" t="n">
        <f aca="false">E45-E46</f>
        <v>0.136054421768701</v>
      </c>
      <c r="J45" s="11" t="n">
        <f aca="false">7.96943590390147 -E45</f>
        <v>1.1667148154661</v>
      </c>
      <c r="K45" s="11" t="n">
        <f aca="false">E45-9.259259259</f>
        <v>-2.45653817056463</v>
      </c>
      <c r="N45" s="1" t="n">
        <f aca="false">E45-4.444444</f>
        <v>2.35827708843537</v>
      </c>
      <c r="P45" s="1" t="n">
        <f aca="false">N45/11.428571429</f>
        <v>0.206349245230357</v>
      </c>
      <c r="Q45" s="1" t="n">
        <f aca="false">LOG(1+E45)</f>
        <v>0.892246083153091</v>
      </c>
      <c r="R45" s="1" t="n">
        <f aca="false">Q45-0.735953570589188</f>
        <v>0.156292512563903</v>
      </c>
      <c r="T45" s="1" t="n">
        <f aca="false">R45/0.491239144480527</f>
        <v>0.31815972794509</v>
      </c>
      <c r="U45" s="1" t="n">
        <f aca="false">LOG(1+C45)</f>
        <v>2.17026171539496</v>
      </c>
      <c r="V45" s="1" t="n">
        <f aca="false">U45-1.80617997398389</f>
        <v>0.364081741411067</v>
      </c>
      <c r="X45" s="1" t="n">
        <f aca="false">V45/0.547928465163514</f>
        <v>0.66446947833312</v>
      </c>
      <c r="AA45" s="1" t="n">
        <f aca="false">C45-$Z$2</f>
        <v>12.5507246376812</v>
      </c>
      <c r="AB45" s="1" t="n">
        <f aca="false">AA45/$Y$2</f>
        <v>0.354070636850963</v>
      </c>
      <c r="AE45" s="1" t="n">
        <f aca="false">E45-$AD$2</f>
        <v>-1.1667148154661</v>
      </c>
      <c r="AF45" s="1" t="n">
        <f aca="false">AE45/$AC$2</f>
        <v>-0.53232276772414</v>
      </c>
    </row>
    <row r="46" customFormat="false" ht="12.8" hidden="false" customHeight="false" outlineLevel="0" collapsed="false">
      <c r="A46" s="11" t="n">
        <v>27</v>
      </c>
      <c r="B46" s="11" t="n">
        <v>1620</v>
      </c>
      <c r="C46" s="11" t="n">
        <v>150</v>
      </c>
      <c r="D46" s="11" t="n">
        <f aca="false">C46-C47</f>
        <v>65</v>
      </c>
      <c r="E46" s="11" t="n">
        <f aca="false">1000/C46</f>
        <v>6.66666666666667</v>
      </c>
      <c r="F46" s="14" t="s">
        <v>34</v>
      </c>
      <c r="G46" s="16" t="n">
        <f aca="false">ABS(B46-B47)</f>
        <v>57</v>
      </c>
      <c r="H46" s="11" t="n">
        <f aca="false">E46-E47</f>
        <v>-5.09803921568623</v>
      </c>
      <c r="J46" s="11" t="n">
        <f aca="false">7.96943590390147 -E46</f>
        <v>1.3027692372348</v>
      </c>
      <c r="K46" s="11" t="n">
        <f aca="false">E46-9.259259259</f>
        <v>-2.59259259233333</v>
      </c>
      <c r="N46" s="1" t="n">
        <f aca="false">E46-4.444444</f>
        <v>2.22222266666667</v>
      </c>
      <c r="P46" s="1" t="n">
        <f aca="false">N46/11.428571429</f>
        <v>0.194444483326042</v>
      </c>
      <c r="Q46" s="1" t="n">
        <f aca="false">LOG(1+E46)</f>
        <v>0.88460658129793</v>
      </c>
      <c r="R46" s="1" t="n">
        <f aca="false">Q46-0.735953570589188</f>
        <v>0.148653010708742</v>
      </c>
      <c r="T46" s="1" t="n">
        <f aca="false">R46/0.491239144480527</f>
        <v>0.302608235477527</v>
      </c>
      <c r="U46" s="1" t="n">
        <f aca="false">LOG(1+C46)</f>
        <v>2.17897694729317</v>
      </c>
      <c r="V46" s="1" t="n">
        <f aca="false">U46-1.80617997398389</f>
        <v>0.372796973309279</v>
      </c>
      <c r="X46" s="1" t="n">
        <f aca="false">V46/0.547928465163514</f>
        <v>0.680375262486187</v>
      </c>
      <c r="AA46" s="1" t="n">
        <f aca="false">C46-$Z$2</f>
        <v>15.5507246376812</v>
      </c>
      <c r="AB46" s="1" t="n">
        <f aca="false">AA46/$Y$2</f>
        <v>0.4387041493546</v>
      </c>
      <c r="AE46" s="1" t="n">
        <f aca="false">E46-$AD$2</f>
        <v>-1.3027692372348</v>
      </c>
      <c r="AF46" s="1" t="n">
        <f aca="false">AE46/$AC$2</f>
        <v>-0.594398662704601</v>
      </c>
    </row>
    <row r="47" customFormat="false" ht="12.8" hidden="false" customHeight="false" outlineLevel="0" collapsed="false">
      <c r="A47" s="11" t="n">
        <v>27.57</v>
      </c>
      <c r="B47" s="11" t="n">
        <v>1677</v>
      </c>
      <c r="C47" s="11" t="n">
        <v>85</v>
      </c>
      <c r="D47" s="11" t="n">
        <f aca="false">C47-C48</f>
        <v>-35</v>
      </c>
      <c r="E47" s="11" t="n">
        <f aca="false">1000/C47</f>
        <v>11.7647058823529</v>
      </c>
      <c r="F47" s="18" t="s">
        <v>35</v>
      </c>
      <c r="G47" s="15" t="n">
        <f aca="false">ABS(B47-B48)</f>
        <v>3</v>
      </c>
      <c r="H47" s="11" t="n">
        <f aca="false">E47-E48</f>
        <v>3.43137254901957</v>
      </c>
      <c r="J47" s="11" t="n">
        <f aca="false">7.96943590390147 -E47</f>
        <v>-3.79526997845143</v>
      </c>
      <c r="K47" s="11" t="n">
        <f aca="false">E47-9.259259259</f>
        <v>2.5054466233529</v>
      </c>
      <c r="N47" s="1" t="n">
        <f aca="false">E47-4.444444</f>
        <v>7.3202618823529</v>
      </c>
      <c r="P47" s="1" t="n">
        <f aca="false">N47/11.428571429</f>
        <v>0.640522914681859</v>
      </c>
      <c r="Q47" s="1" t="n">
        <f aca="false">LOG(1+E47)</f>
        <v>1.10601081247025</v>
      </c>
      <c r="R47" s="1" t="n">
        <f aca="false">Q47-0.735953570589188</f>
        <v>0.370057241881066</v>
      </c>
      <c r="T47" s="1" t="n">
        <f aca="false">R47/0.491239144480527</f>
        <v>0.7533138310311</v>
      </c>
      <c r="U47" s="1" t="n">
        <f aca="false">LOG(1+C47)</f>
        <v>1.93449845124357</v>
      </c>
      <c r="V47" s="1" t="n">
        <f aca="false">U47-1.80617997398389</f>
        <v>0.128318477259677</v>
      </c>
      <c r="X47" s="1" t="n">
        <f aca="false">V47/0.547928465163514</f>
        <v>0.234188375705913</v>
      </c>
      <c r="AA47" s="1" t="n">
        <f aca="false">C47-$Z$2</f>
        <v>-49.4492753623188</v>
      </c>
      <c r="AB47" s="1" t="n">
        <f aca="false">AA47/$Y$2</f>
        <v>-1.39502195489086</v>
      </c>
      <c r="AE47" s="1" t="n">
        <f aca="false">E47-$AD$2</f>
        <v>3.79526997845143</v>
      </c>
      <c r="AF47" s="1" t="n">
        <f aca="false">AE47/$AC$2</f>
        <v>1.73162163744573</v>
      </c>
    </row>
    <row r="48" customFormat="false" ht="12.8" hidden="false" customHeight="false" outlineLevel="0" collapsed="false">
      <c r="A48" s="11" t="n">
        <v>28</v>
      </c>
      <c r="B48" s="11" t="n">
        <v>1680</v>
      </c>
      <c r="C48" s="11" t="n">
        <v>120</v>
      </c>
      <c r="D48" s="11" t="n">
        <f aca="false">C48-C49</f>
        <v>-14</v>
      </c>
      <c r="E48" s="11" t="n">
        <f aca="false">1000/C48</f>
        <v>8.33333333333333</v>
      </c>
      <c r="F48" s="14" t="s">
        <v>32</v>
      </c>
      <c r="G48" s="15" t="n">
        <f aca="false">ABS(B48-B49)</f>
        <v>60</v>
      </c>
      <c r="H48" s="11" t="n">
        <f aca="false">E48-E49</f>
        <v>0.87064676616915</v>
      </c>
      <c r="J48" s="11" t="n">
        <f aca="false">7.96943590390147 -E48</f>
        <v>-0.36389742943186</v>
      </c>
      <c r="K48" s="11" t="n">
        <f aca="false">E48-9.259259259</f>
        <v>-0.92592592566667</v>
      </c>
      <c r="N48" s="1" t="n">
        <f aca="false">E48-4.444444</f>
        <v>3.88888933333333</v>
      </c>
      <c r="P48" s="1" t="n">
        <f aca="false">N48/11.428571429</f>
        <v>0.340277816653906</v>
      </c>
      <c r="Q48" s="1" t="n">
        <f aca="false">LOG(1+E48)</f>
        <v>0.970036776622557</v>
      </c>
      <c r="R48" s="1" t="n">
        <f aca="false">Q48-0.735953570589188</f>
        <v>0.234083206033368</v>
      </c>
      <c r="T48" s="1" t="n">
        <f aca="false">R48/0.491239144480527</f>
        <v>0.476515783938402</v>
      </c>
      <c r="U48" s="1" t="n">
        <f aca="false">LOG(1+C48)</f>
        <v>2.08278537031645</v>
      </c>
      <c r="V48" s="1" t="n">
        <f aca="false">U48-1.80617997398389</f>
        <v>0.27660539633256</v>
      </c>
      <c r="X48" s="1" t="n">
        <f aca="false">V48/0.547928465163514</f>
        <v>0.504820271109687</v>
      </c>
      <c r="AA48" s="1" t="n">
        <f aca="false">C48-$Z$2</f>
        <v>-14.4492753623188</v>
      </c>
      <c r="AB48" s="1" t="n">
        <f aca="false">AA48/$Y$2</f>
        <v>-0.407630975681767</v>
      </c>
      <c r="AE48" s="1" t="n">
        <f aca="false">E48-$AD$2</f>
        <v>0.36389742943186</v>
      </c>
      <c r="AF48" s="1" t="n">
        <f aca="false">AE48/$AC$2</f>
        <v>0.166031050806088</v>
      </c>
    </row>
    <row r="49" customFormat="false" ht="12.8" hidden="false" customHeight="false" outlineLevel="0" collapsed="false">
      <c r="A49" s="11" t="n">
        <v>29</v>
      </c>
      <c r="B49" s="11" t="n">
        <v>1740</v>
      </c>
      <c r="C49" s="11" t="n">
        <v>134</v>
      </c>
      <c r="D49" s="11" t="n">
        <f aca="false">C49-C50</f>
        <v>-3</v>
      </c>
      <c r="E49" s="11" t="n">
        <f aca="false">1000/C49</f>
        <v>7.46268656716418</v>
      </c>
      <c r="F49" s="14" t="s">
        <v>33</v>
      </c>
      <c r="G49" s="15" t="n">
        <f aca="false">ABS(B49-B50)</f>
        <v>10</v>
      </c>
      <c r="H49" s="11" t="n">
        <f aca="false">E49-E50</f>
        <v>0.16341649417148</v>
      </c>
      <c r="J49" s="11" t="n">
        <f aca="false">7.96943590390147 -E49</f>
        <v>0.50674933673729</v>
      </c>
      <c r="K49" s="11" t="n">
        <f aca="false">E49-9.259259259</f>
        <v>-1.79657269183582</v>
      </c>
      <c r="N49" s="1" t="n">
        <f aca="false">E49-4.444444</f>
        <v>3.01824256716418</v>
      </c>
      <c r="P49" s="1" t="n">
        <f aca="false">N49/11.428571429</f>
        <v>0.264096224616962</v>
      </c>
      <c r="Q49" s="1" t="n">
        <f aca="false">LOG(1+E49)</f>
        <v>0.92750825619208</v>
      </c>
      <c r="R49" s="1" t="n">
        <f aca="false">Q49-0.735953570589188</f>
        <v>0.191554685602892</v>
      </c>
      <c r="T49" s="1" t="n">
        <f aca="false">R49/0.491239144480527</f>
        <v>0.389941819081735</v>
      </c>
      <c r="U49" s="1" t="n">
        <f aca="false">LOG(1+C49)</f>
        <v>2.13033376849501</v>
      </c>
      <c r="V49" s="1" t="n">
        <f aca="false">U49-1.80617997398389</f>
        <v>0.324153794511116</v>
      </c>
      <c r="X49" s="1" t="n">
        <f aca="false">V49/0.547928465163514</f>
        <v>0.591598748961475</v>
      </c>
      <c r="AA49" s="1" t="n">
        <f aca="false">C49-$Z$2</f>
        <v>-0.449275362318843</v>
      </c>
      <c r="AB49" s="1" t="n">
        <f aca="false">AA49/$Y$2</f>
        <v>-0.0126745839981293</v>
      </c>
      <c r="AE49" s="1" t="n">
        <f aca="false">E49-$AD$2</f>
        <v>-0.50674933673729</v>
      </c>
      <c r="AF49" s="1" t="n">
        <f aca="false">AE49/$AC$2</f>
        <v>-0.231208351774122</v>
      </c>
    </row>
    <row r="50" customFormat="false" ht="12.8" hidden="false" customHeight="false" outlineLevel="0" collapsed="false">
      <c r="A50" s="11" t="n">
        <v>29.1</v>
      </c>
      <c r="B50" s="11" t="n">
        <v>1750</v>
      </c>
      <c r="C50" s="11" t="n">
        <v>137</v>
      </c>
      <c r="D50" s="11" t="n">
        <f aca="false">C50-C51</f>
        <v>-4</v>
      </c>
      <c r="E50" s="11" t="n">
        <f aca="false">1000/C50</f>
        <v>7.2992700729927</v>
      </c>
      <c r="F50" s="14" t="s">
        <v>34</v>
      </c>
      <c r="G50" s="15" t="n">
        <f aca="false">ABS(B50-B51)</f>
        <v>50</v>
      </c>
      <c r="H50" s="11" t="n">
        <f aca="false">E50-E51</f>
        <v>0.20707149143242</v>
      </c>
      <c r="J50" s="11" t="n">
        <f aca="false">7.96943590390147 -E50</f>
        <v>0.67016583090877</v>
      </c>
      <c r="K50" s="11" t="n">
        <f aca="false">E50-9.259259259</f>
        <v>-1.9599891860073</v>
      </c>
      <c r="N50" s="1" t="n">
        <f aca="false">E50-4.444444</f>
        <v>2.8548260729927</v>
      </c>
      <c r="P50" s="1" t="n">
        <f aca="false">N50/11.428571429</f>
        <v>0.249797281377494</v>
      </c>
      <c r="Q50" s="1" t="n">
        <f aca="false">LOG(1+E50)</f>
        <v>0.919039897531328</v>
      </c>
      <c r="R50" s="1" t="n">
        <f aca="false">Q50-0.735953570589188</f>
        <v>0.18308632694214</v>
      </c>
      <c r="T50" s="1" t="n">
        <f aca="false">R50/0.491239144480527</f>
        <v>0.372703049012409</v>
      </c>
      <c r="U50" s="1" t="n">
        <f aca="false">LOG(1+C50)</f>
        <v>2.13987908640124</v>
      </c>
      <c r="V50" s="1" t="n">
        <f aca="false">U50-1.80617997398389</f>
        <v>0.333699112417346</v>
      </c>
      <c r="X50" s="1" t="n">
        <f aca="false">V50/0.547928465163514</f>
        <v>0.609019486362628</v>
      </c>
      <c r="AA50" s="1" t="n">
        <f aca="false">C50-$Z$2</f>
        <v>2.55072463768116</v>
      </c>
      <c r="AB50" s="1" t="n">
        <f aca="false">AA50/$Y$2</f>
        <v>0.0719589285055075</v>
      </c>
      <c r="AE50" s="1" t="n">
        <f aca="false">E50-$AD$2</f>
        <v>-0.67016583090877</v>
      </c>
      <c r="AF50" s="1" t="n">
        <f aca="false">AE50/$AC$2</f>
        <v>-0.305768406481566</v>
      </c>
    </row>
    <row r="51" customFormat="false" ht="12.8" hidden="false" customHeight="false" outlineLevel="0" collapsed="false">
      <c r="A51" s="10" t="n">
        <v>30</v>
      </c>
      <c r="B51" s="10" t="n">
        <v>1800</v>
      </c>
      <c r="C51" s="10" t="n">
        <v>141</v>
      </c>
      <c r="D51" s="11" t="n">
        <f aca="false">C51-C52</f>
        <v>-9</v>
      </c>
      <c r="E51" s="11" t="n">
        <f aca="false">1000/C51</f>
        <v>7.09219858156028</v>
      </c>
      <c r="F51" s="19" t="s">
        <v>34</v>
      </c>
      <c r="G51" s="15" t="n">
        <f aca="false">ABS(B51-B52)</f>
        <v>30</v>
      </c>
      <c r="H51" s="11" t="n">
        <f aca="false">E51-E52</f>
        <v>0.42553191489361</v>
      </c>
      <c r="J51" s="11" t="n">
        <f aca="false">7.96943590390147 -E51</f>
        <v>0.87723732234119</v>
      </c>
      <c r="K51" s="11" t="n">
        <f aca="false">E51-9.259259259</f>
        <v>-2.16706067743972</v>
      </c>
      <c r="N51" s="1" t="n">
        <f aca="false">E51-4.444444</f>
        <v>2.64775458156028</v>
      </c>
      <c r="P51" s="1" t="n">
        <f aca="false">N51/11.428571429</f>
        <v>0.231678525877837</v>
      </c>
      <c r="Q51" s="1" t="n">
        <f aca="false">LOG(1+E51)</f>
        <v>0.908066531762835</v>
      </c>
      <c r="R51" s="1" t="n">
        <f aca="false">Q51-0.735953570589188</f>
        <v>0.172112961173646</v>
      </c>
      <c r="T51" s="1" t="n">
        <f aca="false">R51/0.491239144480527</f>
        <v>0.350364915148713</v>
      </c>
      <c r="U51" s="1" t="n">
        <f aca="false">LOG(1+C51)</f>
        <v>2.15228834438306</v>
      </c>
      <c r="V51" s="1" t="n">
        <f aca="false">U51-1.80617997398389</f>
        <v>0.346108370399166</v>
      </c>
      <c r="X51" s="1" t="n">
        <f aca="false">V51/0.547928465163514</f>
        <v>0.631667074087636</v>
      </c>
      <c r="AA51" s="1" t="n">
        <f aca="false">C51-$Z$2</f>
        <v>6.55072463768116</v>
      </c>
      <c r="AB51" s="1" t="n">
        <f aca="false">AA51/$Y$2</f>
        <v>0.18480361184369</v>
      </c>
      <c r="AE51" s="1" t="n">
        <f aca="false">E51-$AD$2</f>
        <v>-0.87723732234119</v>
      </c>
      <c r="AF51" s="1" t="n">
        <f aca="false">AE51/$AC$2</f>
        <v>-0.400246395425279</v>
      </c>
    </row>
    <row r="52" customFormat="false" ht="12.8" hidden="false" customHeight="false" outlineLevel="0" collapsed="false">
      <c r="A52" s="11" t="n">
        <v>30.3</v>
      </c>
      <c r="B52" s="11" t="n">
        <v>1830</v>
      </c>
      <c r="C52" s="11" t="n">
        <v>150</v>
      </c>
      <c r="D52" s="11" t="n">
        <f aca="false">C52-C53</f>
        <v>-9</v>
      </c>
      <c r="E52" s="11" t="n">
        <f aca="false">1000/C52</f>
        <v>6.66666666666667</v>
      </c>
      <c r="F52" s="14" t="s">
        <v>37</v>
      </c>
      <c r="G52" s="15" t="n">
        <f aca="false">ABS(B52-B53)</f>
        <v>30</v>
      </c>
      <c r="H52" s="11" t="n">
        <f aca="false">E52-E53</f>
        <v>0.377358490566039</v>
      </c>
      <c r="J52" s="11" t="n">
        <f aca="false">7.96943590390147 -E52</f>
        <v>1.3027692372348</v>
      </c>
      <c r="K52" s="11" t="n">
        <f aca="false">E52-9.259259259</f>
        <v>-2.59259259233333</v>
      </c>
      <c r="N52" s="1" t="n">
        <f aca="false">E52-4.444444</f>
        <v>2.22222266666667</v>
      </c>
      <c r="P52" s="1" t="n">
        <f aca="false">N52/11.428571429</f>
        <v>0.194444483326042</v>
      </c>
      <c r="Q52" s="1" t="n">
        <f aca="false">LOG(1+E52)</f>
        <v>0.88460658129793</v>
      </c>
      <c r="R52" s="1" t="n">
        <f aca="false">Q52-0.735953570589188</f>
        <v>0.148653010708742</v>
      </c>
      <c r="T52" s="1" t="n">
        <f aca="false">R52/0.491239144480527</f>
        <v>0.302608235477527</v>
      </c>
      <c r="U52" s="1" t="n">
        <f aca="false">LOG(1+C52)</f>
        <v>2.17897694729317</v>
      </c>
      <c r="V52" s="1" t="n">
        <f aca="false">U52-1.80617997398389</f>
        <v>0.372796973309279</v>
      </c>
      <c r="X52" s="1" t="n">
        <f aca="false">V52/0.547928465163514</f>
        <v>0.680375262486187</v>
      </c>
      <c r="AA52" s="1" t="n">
        <f aca="false">C52-$Z$2</f>
        <v>15.5507246376812</v>
      </c>
      <c r="AB52" s="1" t="n">
        <f aca="false">AA52/$Y$2</f>
        <v>0.4387041493546</v>
      </c>
      <c r="AE52" s="1" t="n">
        <f aca="false">E52-$AD$2</f>
        <v>-1.3027692372348</v>
      </c>
      <c r="AF52" s="1" t="n">
        <f aca="false">AE52/$AC$2</f>
        <v>-0.594398662704601</v>
      </c>
    </row>
    <row r="53" customFormat="false" ht="12.8" hidden="false" customHeight="false" outlineLevel="0" collapsed="false">
      <c r="A53" s="11" t="n">
        <v>31</v>
      </c>
      <c r="B53" s="11" t="n">
        <v>1860</v>
      </c>
      <c r="C53" s="11" t="n">
        <v>159</v>
      </c>
      <c r="D53" s="11" t="n">
        <f aca="false">C53-C54</f>
        <v>16</v>
      </c>
      <c r="E53" s="11" t="n">
        <f aca="false">1000/C53</f>
        <v>6.28930817610063</v>
      </c>
      <c r="F53" s="14" t="s">
        <v>38</v>
      </c>
      <c r="G53" s="15" t="n">
        <f aca="false">ABS(B53-B54)</f>
        <v>60</v>
      </c>
      <c r="H53" s="11" t="n">
        <f aca="false">E53-E54</f>
        <v>-0.70369881690636</v>
      </c>
      <c r="J53" s="11" t="n">
        <f aca="false">7.96943590390147 -E53</f>
        <v>1.68012772780084</v>
      </c>
      <c r="K53" s="11" t="n">
        <f aca="false">E53-9.259259259</f>
        <v>-2.96995108289937</v>
      </c>
      <c r="N53" s="1" t="n">
        <f aca="false">E53-4.444444</f>
        <v>1.84486417610063</v>
      </c>
      <c r="P53" s="1" t="n">
        <f aca="false">N53/11.428571429</f>
        <v>0.161425615402752</v>
      </c>
      <c r="Q53" s="1" t="n">
        <f aca="false">LOG(1+E53)</f>
        <v>0.862686311643144</v>
      </c>
      <c r="R53" s="1" t="n">
        <f aca="false">Q53-0.735953570589188</f>
        <v>0.126732741053956</v>
      </c>
      <c r="T53" s="1" t="n">
        <f aca="false">R53/0.491239144480527</f>
        <v>0.257985835367361</v>
      </c>
      <c r="U53" s="1" t="n">
        <f aca="false">LOG(1+C53)</f>
        <v>2.20411998265592</v>
      </c>
      <c r="V53" s="1" t="n">
        <f aca="false">U53-1.80617997398389</f>
        <v>0.397940008672035</v>
      </c>
      <c r="X53" s="1" t="n">
        <f aca="false">V53/0.547928465163514</f>
        <v>0.726262703933953</v>
      </c>
      <c r="AA53" s="1" t="n">
        <f aca="false">C53-$Z$2</f>
        <v>24.5507246376812</v>
      </c>
      <c r="AB53" s="1" t="n">
        <f aca="false">AA53/$Y$2</f>
        <v>0.69260468686551</v>
      </c>
      <c r="AE53" s="1" t="n">
        <f aca="false">E53-$AD$2</f>
        <v>-1.68012772780084</v>
      </c>
      <c r="AF53" s="1" t="n">
        <f aca="false">AE53/$AC$2</f>
        <v>-0.766571428027777</v>
      </c>
    </row>
    <row r="54" customFormat="false" ht="12.8" hidden="false" customHeight="false" outlineLevel="0" collapsed="false">
      <c r="A54" s="11" t="n">
        <v>32</v>
      </c>
      <c r="B54" s="11" t="n">
        <v>1920</v>
      </c>
      <c r="C54" s="11" t="n">
        <v>143</v>
      </c>
      <c r="D54" s="11" t="n">
        <f aca="false">C54-C55</f>
        <v>-8</v>
      </c>
      <c r="E54" s="11" t="n">
        <f aca="false">1000/C54</f>
        <v>6.99300699300699</v>
      </c>
      <c r="F54" s="14" t="s">
        <v>34</v>
      </c>
      <c r="G54" s="15" t="n">
        <f aca="false">ABS(B54-B55)</f>
        <v>50</v>
      </c>
      <c r="H54" s="11" t="n">
        <f aca="false">E54-E55</f>
        <v>0.3704904367156</v>
      </c>
      <c r="J54" s="11" t="n">
        <f aca="false">7.96943590390147 -E54</f>
        <v>0.97642891089448</v>
      </c>
      <c r="K54" s="11" t="n">
        <f aca="false">E54-9.259259259</f>
        <v>-2.26625226599301</v>
      </c>
      <c r="N54" s="1" t="n">
        <f aca="false">E54-4.444444</f>
        <v>2.54856299300699</v>
      </c>
      <c r="P54" s="1" t="n">
        <f aca="false">N54/11.428571429</f>
        <v>0.222999261879749</v>
      </c>
      <c r="Q54" s="1" t="n">
        <f aca="false">LOG(1+E54)</f>
        <v>0.90271019293022</v>
      </c>
      <c r="R54" s="1" t="n">
        <f aca="false">Q54-0.735953570589188</f>
        <v>0.166756622341032</v>
      </c>
      <c r="T54" s="1" t="n">
        <f aca="false">R54/0.491239144480527</f>
        <v>0.339461185483035</v>
      </c>
      <c r="U54" s="1" t="n">
        <f aca="false">LOG(1+C54)</f>
        <v>2.15836249209525</v>
      </c>
      <c r="V54" s="1" t="n">
        <f aca="false">U54-1.80617997398389</f>
        <v>0.352182518111359</v>
      </c>
      <c r="X54" s="1" t="n">
        <f aca="false">V54/0.547928465163514</f>
        <v>0.642752732341183</v>
      </c>
      <c r="AA54" s="1" t="n">
        <f aca="false">C54-$Z$2</f>
        <v>8.55072463768116</v>
      </c>
      <c r="AB54" s="1" t="n">
        <f aca="false">AA54/$Y$2</f>
        <v>0.241225953512781</v>
      </c>
      <c r="AE54" s="1" t="n">
        <f aca="false">E54-$AD$2</f>
        <v>-0.97642891089448</v>
      </c>
      <c r="AF54" s="1" t="n">
        <f aca="false">AE54/$AC$2</f>
        <v>-0.445503334185028</v>
      </c>
    </row>
    <row r="55" customFormat="false" ht="12.8" hidden="false" customHeight="false" outlineLevel="0" collapsed="false">
      <c r="A55" s="11" t="n">
        <v>32.5</v>
      </c>
      <c r="B55" s="11" t="n">
        <v>1970</v>
      </c>
      <c r="C55" s="11" t="n">
        <v>151</v>
      </c>
      <c r="D55" s="11" t="n">
        <f aca="false">C55-C56</f>
        <v>-1</v>
      </c>
      <c r="E55" s="11" t="n">
        <f aca="false">1000/C55</f>
        <v>6.62251655629139</v>
      </c>
      <c r="F55" s="14" t="s">
        <v>37</v>
      </c>
      <c r="G55" s="15" t="n">
        <f aca="false">ABS(B55-B56)</f>
        <v>10</v>
      </c>
      <c r="H55" s="11" t="n">
        <f aca="false">E55-E56</f>
        <v>0.0435691878703404</v>
      </c>
      <c r="J55" s="11" t="n">
        <f aca="false">7.96943590390147 -E55</f>
        <v>1.34691934761008</v>
      </c>
      <c r="K55" s="11" t="n">
        <f aca="false">E55-9.259259259</f>
        <v>-2.63674270270861</v>
      </c>
      <c r="N55" s="1" t="n">
        <f aca="false">E55-4.444444</f>
        <v>2.17807255629139</v>
      </c>
      <c r="P55" s="1" t="n">
        <f aca="false">N55/11.428571429</f>
        <v>0.19058134866835</v>
      </c>
      <c r="Q55" s="1" t="n">
        <f aca="false">LOG(1+E55)</f>
        <v>0.882098376336622</v>
      </c>
      <c r="R55" s="1" t="n">
        <f aca="false">Q55-0.735953570589188</f>
        <v>0.146144805747434</v>
      </c>
      <c r="T55" s="1" t="n">
        <f aca="false">R55/0.491239144480527</f>
        <v>0.297502361913724</v>
      </c>
      <c r="U55" s="1" t="n">
        <f aca="false">LOG(1+C55)</f>
        <v>2.18184358794477</v>
      </c>
      <c r="V55" s="1" t="n">
        <f aca="false">U55-1.80617997398389</f>
        <v>0.375663613960882</v>
      </c>
      <c r="X55" s="1" t="n">
        <f aca="false">V55/0.547928465163514</f>
        <v>0.685607041511844</v>
      </c>
      <c r="AA55" s="1" t="n">
        <f aca="false">C55-$Z$2</f>
        <v>16.5507246376812</v>
      </c>
      <c r="AB55" s="1" t="n">
        <f aca="false">AA55/$Y$2</f>
        <v>0.466915320189146</v>
      </c>
      <c r="AE55" s="1" t="n">
        <f aca="false">E55-$AD$2</f>
        <v>-1.34691934761008</v>
      </c>
      <c r="AF55" s="1" t="n">
        <f aca="false">AE55/$AC$2</f>
        <v>-0.614542496175085</v>
      </c>
    </row>
    <row r="56" customFormat="false" ht="12.8" hidden="false" customHeight="false" outlineLevel="0" collapsed="false">
      <c r="A56" s="11" t="n">
        <v>33</v>
      </c>
      <c r="B56" s="11" t="n">
        <v>1980</v>
      </c>
      <c r="C56" s="11" t="n">
        <v>152</v>
      </c>
      <c r="D56" s="11" t="n">
        <f aca="false">C56-C57</f>
        <v>68</v>
      </c>
      <c r="E56" s="11" t="n">
        <f aca="false">1000/C56</f>
        <v>6.57894736842105</v>
      </c>
      <c r="F56" s="14" t="s">
        <v>37</v>
      </c>
      <c r="G56" s="16" t="n">
        <f aca="false">ABS(B56-B57)</f>
        <v>28</v>
      </c>
      <c r="H56" s="11" t="n">
        <f aca="false">E56-E57</f>
        <v>-5.32581453634085</v>
      </c>
      <c r="J56" s="11" t="n">
        <f aca="false">7.96943590390147 -E56</f>
        <v>1.39048853548042</v>
      </c>
      <c r="K56" s="11" t="n">
        <f aca="false">E56-9.259259259</f>
        <v>-2.68031189057895</v>
      </c>
      <c r="N56" s="1" t="n">
        <f aca="false">E56-4.444444</f>
        <v>2.13450336842105</v>
      </c>
      <c r="P56" s="1" t="n">
        <f aca="false">N56/11.428571429</f>
        <v>0.186769044729838</v>
      </c>
      <c r="Q56" s="1" t="n">
        <f aca="false">LOG(1+E56)</f>
        <v>0.87960889114242</v>
      </c>
      <c r="R56" s="1" t="n">
        <f aca="false">Q56-0.735953570589188</f>
        <v>0.143655320553232</v>
      </c>
      <c r="T56" s="1" t="n">
        <f aca="false">R56/0.491239144480527</f>
        <v>0.292434595588151</v>
      </c>
      <c r="U56" s="1" t="n">
        <f aca="false">LOG(1+C56)</f>
        <v>2.1846914308176</v>
      </c>
      <c r="V56" s="1" t="n">
        <f aca="false">U56-1.80617997398389</f>
        <v>0.378511456833708</v>
      </c>
      <c r="X56" s="1" t="n">
        <f aca="false">V56/0.547928465163514</f>
        <v>0.690804513543118</v>
      </c>
      <c r="AA56" s="1" t="n">
        <f aca="false">C56-$Z$2</f>
        <v>17.5507246376812</v>
      </c>
      <c r="AB56" s="1" t="n">
        <f aca="false">AA56/$Y$2</f>
        <v>0.495126491023691</v>
      </c>
      <c r="AE56" s="1" t="n">
        <f aca="false">E56-$AD$2</f>
        <v>-1.39048853548042</v>
      </c>
      <c r="AF56" s="1" t="n">
        <f aca="false">AE56/$AC$2</f>
        <v>-0.634421279205167</v>
      </c>
    </row>
    <row r="57" customFormat="false" ht="12.8" hidden="false" customHeight="false" outlineLevel="0" collapsed="false">
      <c r="A57" s="11" t="n">
        <v>33.28</v>
      </c>
      <c r="B57" s="11" t="n">
        <v>2008</v>
      </c>
      <c r="C57" s="17" t="n">
        <v>84</v>
      </c>
      <c r="D57" s="11" t="n">
        <f aca="false">C57-C58</f>
        <v>9</v>
      </c>
      <c r="E57" s="11" t="n">
        <f aca="false">1000/C57</f>
        <v>11.9047619047619</v>
      </c>
      <c r="F57" s="18" t="s">
        <v>35</v>
      </c>
      <c r="G57" s="15" t="n">
        <f aca="false">ABS(B57-B58)</f>
        <v>12</v>
      </c>
      <c r="H57" s="11" t="n">
        <f aca="false">E57-E58</f>
        <v>-1.4285714285714</v>
      </c>
      <c r="J57" s="11" t="n">
        <f aca="false">7.96943590390147 -E57</f>
        <v>-3.93532600086043</v>
      </c>
      <c r="K57" s="11" t="n">
        <f aca="false">E57-9.259259259</f>
        <v>2.6455026457619</v>
      </c>
      <c r="N57" s="1" t="n">
        <f aca="false">E57-4.444444</f>
        <v>7.4603179047619</v>
      </c>
      <c r="P57" s="1" t="n">
        <f aca="false">N57/11.428571429</f>
        <v>0.652777816642187</v>
      </c>
      <c r="Q57" s="1" t="n">
        <f aca="false">LOG(1+E57)</f>
        <v>1.11074999614049</v>
      </c>
      <c r="R57" s="1" t="n">
        <f aca="false">Q57-0.735953570589188</f>
        <v>0.374796425551298</v>
      </c>
      <c r="T57" s="1" t="n">
        <f aca="false">R57/0.491239144480527</f>
        <v>0.762961237438918</v>
      </c>
      <c r="U57" s="1" t="n">
        <f aca="false">LOG(1+C57)</f>
        <v>1.92941892571429</v>
      </c>
      <c r="V57" s="1" t="n">
        <f aca="false">U57-1.80617997398389</f>
        <v>0.123238951730403</v>
      </c>
      <c r="X57" s="1" t="n">
        <f aca="false">V57/0.547928465163514</f>
        <v>0.224917958393757</v>
      </c>
      <c r="AA57" s="1" t="n">
        <f aca="false">C57-$Z$2</f>
        <v>-50.4492753623188</v>
      </c>
      <c r="AB57" s="1" t="n">
        <f aca="false">AA57/$Y$2</f>
        <v>-1.42323312572541</v>
      </c>
      <c r="AE57" s="1" t="n">
        <f aca="false">E57-$AD$2</f>
        <v>3.93532600086043</v>
      </c>
      <c r="AF57" s="1" t="n">
        <f aca="false">AE57/$AC$2</f>
        <v>1.79552329404328</v>
      </c>
    </row>
    <row r="58" customFormat="false" ht="12.8" hidden="false" customHeight="false" outlineLevel="0" collapsed="false">
      <c r="A58" s="11" t="n">
        <v>33.4</v>
      </c>
      <c r="B58" s="11" t="n">
        <v>2020</v>
      </c>
      <c r="C58" s="17" t="n">
        <v>75</v>
      </c>
      <c r="D58" s="11" t="n">
        <f aca="false">C58-C59</f>
        <v>-28</v>
      </c>
      <c r="E58" s="11" t="n">
        <f aca="false">1000/C58</f>
        <v>13.3333333333333</v>
      </c>
      <c r="F58" s="18" t="s">
        <v>36</v>
      </c>
      <c r="G58" s="15" t="n">
        <f aca="false">ABS(B58-B59)</f>
        <v>20</v>
      </c>
      <c r="H58" s="11" t="n">
        <f aca="false">E58-E59</f>
        <v>3.62459546925563</v>
      </c>
      <c r="J58" s="11" t="n">
        <f aca="false">7.96943590390147 -E58</f>
        <v>-5.36389742943183</v>
      </c>
      <c r="K58" s="11" t="n">
        <f aca="false">E58-9.259259259</f>
        <v>4.0740740743333</v>
      </c>
      <c r="N58" s="1" t="n">
        <f aca="false">E58-4.444444</f>
        <v>8.8888893333333</v>
      </c>
      <c r="P58" s="1" t="n">
        <f aca="false">N58/11.428571429</f>
        <v>0.777777816637497</v>
      </c>
      <c r="Q58" s="1" t="n">
        <f aca="false">LOG(1+E58)</f>
        <v>1.15634720085992</v>
      </c>
      <c r="R58" s="1" t="n">
        <f aca="false">Q58-0.735953570589188</f>
        <v>0.420393630270735</v>
      </c>
      <c r="T58" s="1" t="n">
        <f aca="false">R58/0.491239144480527</f>
        <v>0.855782025911821</v>
      </c>
      <c r="U58" s="1" t="n">
        <f aca="false">LOG(1+C58)</f>
        <v>1.88081359228079</v>
      </c>
      <c r="V58" s="1" t="n">
        <f aca="false">U58-1.80617997398389</f>
        <v>0.0746336182969012</v>
      </c>
      <c r="X58" s="1" t="n">
        <f aca="false">V58/0.547928465163514</f>
        <v>0.136210514769713</v>
      </c>
      <c r="AA58" s="1" t="n">
        <f aca="false">C58-$Z$2</f>
        <v>-59.4492753623188</v>
      </c>
      <c r="AB58" s="1" t="n">
        <f aca="false">AA58/$Y$2</f>
        <v>-1.67713366323632</v>
      </c>
      <c r="AE58" s="1" t="n">
        <f aca="false">E58-$AD$2</f>
        <v>5.36389742943183</v>
      </c>
      <c r="AF58" s="1" t="n">
        <f aca="false">AE58/$AC$2</f>
        <v>2.44732019133815</v>
      </c>
    </row>
    <row r="59" customFormat="false" ht="12.8" hidden="false" customHeight="false" outlineLevel="0" collapsed="false">
      <c r="A59" s="11" t="n">
        <v>34</v>
      </c>
      <c r="B59" s="11" t="n">
        <v>2040</v>
      </c>
      <c r="C59" s="17" t="n">
        <v>103</v>
      </c>
      <c r="D59" s="11" t="n">
        <f aca="false">C59-C60</f>
        <v>-13</v>
      </c>
      <c r="E59" s="11" t="n">
        <f aca="false">1000/C59</f>
        <v>9.70873786407767</v>
      </c>
      <c r="F59" s="12" t="s">
        <v>31</v>
      </c>
      <c r="G59" s="15" t="n">
        <f aca="false">ABS(B59-B60)</f>
        <v>10</v>
      </c>
      <c r="H59" s="11" t="n">
        <f aca="false">E59-E60</f>
        <v>1.08804820890526</v>
      </c>
      <c r="J59" s="11" t="n">
        <f aca="false">7.96943590390147 -E59</f>
        <v>-1.7393019601762</v>
      </c>
      <c r="K59" s="11" t="n">
        <f aca="false">E59-9.259259259</f>
        <v>0.449478605077669</v>
      </c>
      <c r="N59" s="1" t="n">
        <f aca="false">E59-4.444444</f>
        <v>5.26429386407767</v>
      </c>
      <c r="P59" s="1" t="n">
        <f aca="false">N59/11.428571429</f>
        <v>0.460625713089523</v>
      </c>
      <c r="Q59" s="1" t="n">
        <f aca="false">LOG(1+E59)</f>
        <v>1.02973828773502</v>
      </c>
      <c r="R59" s="1" t="n">
        <f aca="false">Q59-0.735953570589188</f>
        <v>0.29378471714583</v>
      </c>
      <c r="T59" s="1" t="n">
        <f aca="false">R59/0.491239144480527</f>
        <v>0.598048263145846</v>
      </c>
      <c r="U59" s="1" t="n">
        <f aca="false">LOG(1+C59)</f>
        <v>2.01703333929878</v>
      </c>
      <c r="V59" s="1" t="n">
        <f aca="false">U59-1.80617997398389</f>
        <v>0.21085336531489</v>
      </c>
      <c r="X59" s="1" t="n">
        <f aca="false">V59/0.547928465163514</f>
        <v>0.384819148338948</v>
      </c>
      <c r="AA59" s="1" t="n">
        <f aca="false">C59-$Z$2</f>
        <v>-31.4492753623188</v>
      </c>
      <c r="AB59" s="1" t="n">
        <f aca="false">AA59/$Y$2</f>
        <v>-0.887220879869042</v>
      </c>
      <c r="AE59" s="1" t="n">
        <f aca="false">E59-$AD$2</f>
        <v>1.7393019601762</v>
      </c>
      <c r="AF59" s="1" t="n">
        <f aca="false">AE59/$AC$2</f>
        <v>0.793570134771223</v>
      </c>
    </row>
    <row r="60" customFormat="false" ht="12.8" hidden="false" customHeight="false" outlineLevel="0" collapsed="false">
      <c r="A60" s="11" t="n">
        <v>34.1</v>
      </c>
      <c r="B60" s="11" t="n">
        <v>2050</v>
      </c>
      <c r="C60" s="11" t="n">
        <v>116</v>
      </c>
      <c r="D60" s="11" t="n">
        <f aca="false">C60-C61</f>
        <v>-11</v>
      </c>
      <c r="E60" s="11" t="n">
        <f aca="false">1000/C60</f>
        <v>8.62068965517241</v>
      </c>
      <c r="F60" s="14" t="s">
        <v>32</v>
      </c>
      <c r="G60" s="15" t="n">
        <f aca="false">ABS(B60-B61)</f>
        <v>10</v>
      </c>
      <c r="H60" s="11" t="n">
        <f aca="false">E60-E61</f>
        <v>0.746673907140909</v>
      </c>
      <c r="J60" s="11" t="n">
        <f aca="false">7.96943590390147 -E60</f>
        <v>-0.651253751270939</v>
      </c>
      <c r="K60" s="11" t="n">
        <f aca="false">E60-9.259259259</f>
        <v>-0.638569603827591</v>
      </c>
      <c r="N60" s="1" t="n">
        <f aca="false">E60-4.444444</f>
        <v>4.17624565517241</v>
      </c>
      <c r="P60" s="1" t="n">
        <f aca="false">N60/11.428571429</f>
        <v>0.365421494813883</v>
      </c>
      <c r="Q60" s="1" t="n">
        <f aca="false">LOG(1+E60)</f>
        <v>0.983206205374641</v>
      </c>
      <c r="R60" s="1" t="n">
        <f aca="false">Q60-0.735953570589188</f>
        <v>0.247252634785453</v>
      </c>
      <c r="T60" s="1" t="n">
        <f aca="false">R60/0.491239144480527</f>
        <v>0.503324373807622</v>
      </c>
      <c r="U60" s="1" t="n">
        <f aca="false">LOG(1+C60)</f>
        <v>2.06818586174616</v>
      </c>
      <c r="V60" s="1" t="n">
        <f aca="false">U60-1.80617997398389</f>
        <v>0.262005887762272</v>
      </c>
      <c r="X60" s="1" t="n">
        <f aca="false">V60/0.547928465163514</f>
        <v>0.478175353938006</v>
      </c>
      <c r="AA60" s="1" t="n">
        <f aca="false">C60-$Z$2</f>
        <v>-18.4492753623188</v>
      </c>
      <c r="AB60" s="1" t="n">
        <f aca="false">AA60/$Y$2</f>
        <v>-0.52047565901995</v>
      </c>
      <c r="AE60" s="1" t="n">
        <f aca="false">E60-$AD$2</f>
        <v>0.651253751270939</v>
      </c>
      <c r="AF60" s="1" t="n">
        <f aca="false">AE60/$AC$2</f>
        <v>0.297139622101034</v>
      </c>
    </row>
    <row r="61" customFormat="false" ht="12.8" hidden="false" customHeight="false" outlineLevel="0" collapsed="false">
      <c r="A61" s="11" t="n">
        <v>34.2</v>
      </c>
      <c r="B61" s="11" t="n">
        <v>2060</v>
      </c>
      <c r="C61" s="11" t="n">
        <v>127</v>
      </c>
      <c r="D61" s="11" t="n">
        <f aca="false">C61-C62</f>
        <v>-5</v>
      </c>
      <c r="E61" s="11" t="n">
        <f aca="false">1000/C61</f>
        <v>7.8740157480315</v>
      </c>
      <c r="F61" s="14" t="s">
        <v>33</v>
      </c>
      <c r="G61" s="15" t="n">
        <f aca="false">ABS(B61-B62)</f>
        <v>40</v>
      </c>
      <c r="H61" s="11" t="n">
        <f aca="false">E61-E62</f>
        <v>0.29825817227392</v>
      </c>
      <c r="J61" s="11" t="n">
        <f aca="false">7.96943590390147 -E61</f>
        <v>0.0954201558699701</v>
      </c>
      <c r="K61" s="11" t="n">
        <f aca="false">E61-9.259259259</f>
        <v>-1.3852435109685</v>
      </c>
      <c r="N61" s="1" t="n">
        <f aca="false">E61-4.444444</f>
        <v>3.4295717480315</v>
      </c>
      <c r="P61" s="1" t="n">
        <f aca="false">N61/11.428571429</f>
        <v>0.300087527941503</v>
      </c>
      <c r="Q61" s="1" t="n">
        <f aca="false">LOG(1+E61)</f>
        <v>0.94812019509015</v>
      </c>
      <c r="R61" s="1" t="n">
        <f aca="false">Q61-0.735953570589188</f>
        <v>0.212166624500962</v>
      </c>
      <c r="T61" s="1" t="n">
        <f aca="false">R61/0.491239144480527</f>
        <v>0.431900891622394</v>
      </c>
      <c r="U61" s="1" t="n">
        <f aca="false">LOG(1+C61)</f>
        <v>2.10720996964787</v>
      </c>
      <c r="V61" s="1" t="n">
        <f aca="false">U61-1.80617997398389</f>
        <v>0.301029995663978</v>
      </c>
      <c r="X61" s="1" t="n">
        <f aca="false">V61/0.547928465163514</f>
        <v>0.549396526742125</v>
      </c>
      <c r="AA61" s="1" t="n">
        <f aca="false">C61-$Z$2</f>
        <v>-7.44927536231884</v>
      </c>
      <c r="AB61" s="1" t="n">
        <f aca="false">AA61/$Y$2</f>
        <v>-0.210152779839948</v>
      </c>
      <c r="AE61" s="1" t="n">
        <f aca="false">E61-$AD$2</f>
        <v>-0.0954201558699701</v>
      </c>
      <c r="AF61" s="1" t="n">
        <f aca="false">AE61/$AC$2</f>
        <v>-0.0435361930748082</v>
      </c>
    </row>
    <row r="62" customFormat="false" ht="12.8" hidden="false" customHeight="false" outlineLevel="0" collapsed="false">
      <c r="A62" s="10" t="n">
        <v>35</v>
      </c>
      <c r="B62" s="10" t="n">
        <v>2100</v>
      </c>
      <c r="C62" s="10" t="n">
        <v>132</v>
      </c>
      <c r="D62" s="11" t="n">
        <f aca="false">C62-C63</f>
        <v>26</v>
      </c>
      <c r="E62" s="11" t="n">
        <f aca="false">1000/C62</f>
        <v>7.57575757575758</v>
      </c>
      <c r="F62" s="19" t="s">
        <v>33</v>
      </c>
      <c r="G62" s="15" t="n">
        <f aca="false">ABS(B62-B63)</f>
        <v>30</v>
      </c>
      <c r="H62" s="11" t="n">
        <f aca="false">E62-E63</f>
        <v>-1.85820468839336</v>
      </c>
      <c r="J62" s="11" t="n">
        <f aca="false">7.96943590390147 -E62</f>
        <v>0.39367832814389</v>
      </c>
      <c r="K62" s="11" t="n">
        <f aca="false">E62-9.259259259</f>
        <v>-1.68350168324242</v>
      </c>
      <c r="N62" s="1" t="n">
        <f aca="false">E62-4.444444</f>
        <v>3.13131357575758</v>
      </c>
      <c r="P62" s="1" t="n">
        <f aca="false">N62/11.428571429</f>
        <v>0.273989937868514</v>
      </c>
      <c r="Q62" s="1" t="n">
        <f aca="false">LOG(1+E62)</f>
        <v>0.933272495646403</v>
      </c>
      <c r="R62" s="1" t="n">
        <f aca="false">Q62-0.735953570589188</f>
        <v>0.197318925057215</v>
      </c>
      <c r="T62" s="1" t="n">
        <f aca="false">R62/0.491239144480527</f>
        <v>0.401675899150656</v>
      </c>
      <c r="U62" s="1" t="n">
        <f aca="false">LOG(1+C62)</f>
        <v>2.12385164096709</v>
      </c>
      <c r="V62" s="1" t="n">
        <f aca="false">U62-1.80617997398389</f>
        <v>0.317671666983196</v>
      </c>
      <c r="X62" s="1" t="n">
        <f aca="false">V62/0.547928465163514</f>
        <v>0.579768504796325</v>
      </c>
      <c r="AA62" s="1" t="n">
        <f aca="false">C62-$Z$2</f>
        <v>-2.44927536231884</v>
      </c>
      <c r="AB62" s="1" t="n">
        <f aca="false">AA62/$Y$2</f>
        <v>-0.0690969256672204</v>
      </c>
      <c r="AE62" s="1" t="n">
        <f aca="false">E62-$AD$2</f>
        <v>-0.39367832814389</v>
      </c>
      <c r="AF62" s="1" t="n">
        <f aca="false">AE62/$AC$2</f>
        <v>-0.179618818971496</v>
      </c>
    </row>
    <row r="63" customFormat="false" ht="12.8" hidden="false" customHeight="false" outlineLevel="0" collapsed="false">
      <c r="A63" s="11" t="n">
        <v>35.3</v>
      </c>
      <c r="B63" s="11" t="n">
        <v>2130</v>
      </c>
      <c r="C63" s="11" t="n">
        <v>106</v>
      </c>
      <c r="D63" s="11" t="n">
        <f aca="false">C63-C64</f>
        <v>-14</v>
      </c>
      <c r="E63" s="11" t="n">
        <f aca="false">1000/C63</f>
        <v>9.43396226415094</v>
      </c>
      <c r="F63" s="12" t="s">
        <v>31</v>
      </c>
      <c r="G63" s="15" t="n">
        <f aca="false">ABS(B63-B64)</f>
        <v>30</v>
      </c>
      <c r="H63" s="11" t="n">
        <f aca="false">E63-E64</f>
        <v>1.10062893081761</v>
      </c>
      <c r="J63" s="11" t="n">
        <f aca="false">7.96943590390147 -E63</f>
        <v>-1.46452636024947</v>
      </c>
      <c r="K63" s="11" t="n">
        <f aca="false">E63-9.259259259</f>
        <v>0.17470300515094</v>
      </c>
      <c r="N63" s="1" t="n">
        <f aca="false">E63-4.444444</f>
        <v>4.98951826415094</v>
      </c>
      <c r="P63" s="1" t="n">
        <f aca="false">N63/11.428571429</f>
        <v>0.436582848096835</v>
      </c>
      <c r="Q63" s="1" t="n">
        <f aca="false">LOG(1+E63)</f>
        <v>1.01844926170391</v>
      </c>
      <c r="R63" s="1" t="n">
        <f aca="false">Q63-0.735953570589188</f>
        <v>0.282495691114721</v>
      </c>
      <c r="T63" s="1" t="n">
        <f aca="false">R63/0.491239144480527</f>
        <v>0.575067549662503</v>
      </c>
      <c r="U63" s="1" t="n">
        <f aca="false">LOG(1+C63)</f>
        <v>2.02938377768521</v>
      </c>
      <c r="V63" s="1" t="n">
        <f aca="false">U63-1.80617997398389</f>
        <v>0.223203803701319</v>
      </c>
      <c r="X63" s="1" t="n">
        <f aca="false">V63/0.547928465163514</f>
        <v>0.407359387022739</v>
      </c>
      <c r="AA63" s="1" t="n">
        <f aca="false">C63-$Z$2</f>
        <v>-28.4492753623188</v>
      </c>
      <c r="AB63" s="1" t="n">
        <f aca="false">AA63/$Y$2</f>
        <v>-0.802587367365406</v>
      </c>
      <c r="AE63" s="1" t="n">
        <f aca="false">E63-$AD$2</f>
        <v>1.46452636024947</v>
      </c>
      <c r="AF63" s="1" t="n">
        <f aca="false">AE63/$AC$2</f>
        <v>0.668201616332017</v>
      </c>
    </row>
    <row r="64" customFormat="false" ht="12.8" hidden="false" customHeight="false" outlineLevel="0" collapsed="false">
      <c r="A64" s="11" t="n">
        <v>36</v>
      </c>
      <c r="B64" s="11" t="n">
        <v>2160</v>
      </c>
      <c r="C64" s="11" t="n">
        <v>120</v>
      </c>
      <c r="D64" s="11" t="n">
        <f aca="false">C64-C65</f>
        <v>-18</v>
      </c>
      <c r="E64" s="11" t="n">
        <f aca="false">1000/C64</f>
        <v>8.33333333333333</v>
      </c>
      <c r="F64" s="14" t="s">
        <v>32</v>
      </c>
      <c r="G64" s="15" t="n">
        <f aca="false">ABS(B64-B65)</f>
        <v>40</v>
      </c>
      <c r="H64" s="11" t="n">
        <f aca="false">E64-E65</f>
        <v>1.08695652173913</v>
      </c>
      <c r="J64" s="11" t="n">
        <f aca="false">7.96943590390147 -E64</f>
        <v>-0.36389742943186</v>
      </c>
      <c r="K64" s="11" t="n">
        <f aca="false">E64-9.259259259</f>
        <v>-0.92592592566667</v>
      </c>
      <c r="N64" s="1" t="n">
        <f aca="false">E64-4.444444</f>
        <v>3.88888933333333</v>
      </c>
      <c r="P64" s="1" t="n">
        <f aca="false">N64/11.428571429</f>
        <v>0.340277816653906</v>
      </c>
      <c r="Q64" s="1" t="n">
        <f aca="false">LOG(1+E64)</f>
        <v>0.970036776622557</v>
      </c>
      <c r="R64" s="1" t="n">
        <f aca="false">Q64-0.735953570589188</f>
        <v>0.234083206033368</v>
      </c>
      <c r="T64" s="1" t="n">
        <f aca="false">R64/0.491239144480527</f>
        <v>0.476515783938402</v>
      </c>
      <c r="U64" s="1" t="n">
        <f aca="false">LOG(1+C64)</f>
        <v>2.08278537031645</v>
      </c>
      <c r="V64" s="1" t="n">
        <f aca="false">U64-1.80617997398389</f>
        <v>0.27660539633256</v>
      </c>
      <c r="X64" s="1" t="n">
        <f aca="false">V64/0.547928465163514</f>
        <v>0.504820271109687</v>
      </c>
      <c r="AA64" s="1" t="n">
        <f aca="false">C64-$Z$2</f>
        <v>-14.4492753623188</v>
      </c>
      <c r="AB64" s="1" t="n">
        <f aca="false">AA64/$Y$2</f>
        <v>-0.407630975681767</v>
      </c>
      <c r="AE64" s="1" t="n">
        <f aca="false">E64-$AD$2</f>
        <v>0.36389742943186</v>
      </c>
      <c r="AF64" s="1" t="n">
        <f aca="false">AE64/$AC$2</f>
        <v>0.166031050806088</v>
      </c>
    </row>
    <row r="65" customFormat="false" ht="12.8" hidden="false" customHeight="false" outlineLevel="0" collapsed="false">
      <c r="A65" s="11" t="n">
        <v>36.4</v>
      </c>
      <c r="B65" s="11" t="n">
        <v>2200</v>
      </c>
      <c r="C65" s="11" t="n">
        <v>138</v>
      </c>
      <c r="D65" s="11" t="n">
        <f aca="false">C65-C66</f>
        <v>-5</v>
      </c>
      <c r="E65" s="11" t="n">
        <f aca="false">1000/C65</f>
        <v>7.2463768115942</v>
      </c>
      <c r="F65" s="14" t="s">
        <v>33</v>
      </c>
      <c r="G65" s="15" t="n">
        <f aca="false">ABS(B65-B66)</f>
        <v>20</v>
      </c>
      <c r="H65" s="11" t="n">
        <f aca="false">E65-E66</f>
        <v>0.25336981858721</v>
      </c>
      <c r="J65" s="11" t="n">
        <f aca="false">7.96943590390147 -E65</f>
        <v>0.72305909230727</v>
      </c>
      <c r="K65" s="11" t="n">
        <f aca="false">E65-9.259259259</f>
        <v>-2.0128824474058</v>
      </c>
      <c r="N65" s="1" t="n">
        <f aca="false">E65-4.444444</f>
        <v>2.8019328115942</v>
      </c>
      <c r="P65" s="1" t="n">
        <f aca="false">N65/11.428571429</f>
        <v>0.245169121005299</v>
      </c>
      <c r="Q65" s="1" t="n">
        <f aca="false">LOG(1+E65)</f>
        <v>0.916263175657816</v>
      </c>
      <c r="R65" s="1" t="n">
        <f aca="false">Q65-0.735953570589188</f>
        <v>0.180309605068627</v>
      </c>
      <c r="T65" s="1" t="n">
        <f aca="false">R65/0.491239144480527</f>
        <v>0.36705056405735</v>
      </c>
      <c r="U65" s="1" t="n">
        <f aca="false">LOG(1+C65)</f>
        <v>2.14301480025409</v>
      </c>
      <c r="V65" s="1" t="n">
        <f aca="false">U65-1.80617997398389</f>
        <v>0.336834826270205</v>
      </c>
      <c r="X65" s="1" t="n">
        <f aca="false">V65/0.547928465163514</f>
        <v>0.614742338983404</v>
      </c>
      <c r="AA65" s="1" t="n">
        <f aca="false">C65-$Z$2</f>
        <v>3.55072463768116</v>
      </c>
      <c r="AB65" s="1" t="n">
        <f aca="false">AA65/$Y$2</f>
        <v>0.100170099340053</v>
      </c>
      <c r="AE65" s="1" t="n">
        <f aca="false">E65-$AD$2</f>
        <v>-0.72305909230727</v>
      </c>
      <c r="AF65" s="1" t="n">
        <f aca="false">AE65/$AC$2</f>
        <v>-0.329901371048711</v>
      </c>
    </row>
    <row r="66" customFormat="false" ht="12.8" hidden="false" customHeight="false" outlineLevel="0" collapsed="false">
      <c r="A66" s="11" t="n">
        <v>37</v>
      </c>
      <c r="B66" s="11" t="n">
        <v>2220</v>
      </c>
      <c r="C66" s="11" t="n">
        <v>143</v>
      </c>
      <c r="D66" s="11" t="n">
        <f aca="false">C66-C67</f>
        <v>-6</v>
      </c>
      <c r="E66" s="11" t="n">
        <f aca="false">1000/C66</f>
        <v>6.99300699300699</v>
      </c>
      <c r="F66" s="14" t="s">
        <v>33</v>
      </c>
      <c r="G66" s="15" t="n">
        <f aca="false">ABS(B66-B67)</f>
        <v>60</v>
      </c>
      <c r="H66" s="11" t="n">
        <f aca="false">E66-E67</f>
        <v>0.28159759703384</v>
      </c>
      <c r="J66" s="11" t="n">
        <f aca="false">7.96943590390147 -E66</f>
        <v>0.97642891089448</v>
      </c>
      <c r="K66" s="11" t="n">
        <f aca="false">E66-9.259259259</f>
        <v>-2.26625226599301</v>
      </c>
      <c r="N66" s="1" t="n">
        <f aca="false">E66-4.444444</f>
        <v>2.54856299300699</v>
      </c>
      <c r="P66" s="1" t="n">
        <f aca="false">N66/11.428571429</f>
        <v>0.222999261879749</v>
      </c>
      <c r="Q66" s="1" t="n">
        <f aca="false">LOG(1+E66)</f>
        <v>0.90271019293022</v>
      </c>
      <c r="R66" s="1" t="n">
        <f aca="false">Q66-0.735953570589188</f>
        <v>0.166756622341032</v>
      </c>
      <c r="T66" s="1" t="n">
        <f aca="false">R66/0.491239144480527</f>
        <v>0.339461185483035</v>
      </c>
      <c r="U66" s="1" t="n">
        <f aca="false">LOG(1+C66)</f>
        <v>2.15836249209525</v>
      </c>
      <c r="V66" s="1" t="n">
        <f aca="false">U66-1.80617997398389</f>
        <v>0.352182518111359</v>
      </c>
      <c r="X66" s="1" t="n">
        <f aca="false">V66/0.547928465163514</f>
        <v>0.642752732341183</v>
      </c>
      <c r="AA66" s="1" t="n">
        <f aca="false">C66-$Z$2</f>
        <v>8.55072463768116</v>
      </c>
      <c r="AB66" s="1" t="n">
        <f aca="false">AA66/$Y$2</f>
        <v>0.241225953512781</v>
      </c>
      <c r="AE66" s="1" t="n">
        <f aca="false">E66-$AD$2</f>
        <v>-0.97642891089448</v>
      </c>
      <c r="AF66" s="1" t="n">
        <f aca="false">AE66/$AC$2</f>
        <v>-0.445503334185028</v>
      </c>
    </row>
    <row r="67" customFormat="false" ht="12.8" hidden="false" customHeight="false" outlineLevel="0" collapsed="false">
      <c r="A67" s="11" t="n">
        <v>38</v>
      </c>
      <c r="B67" s="11" t="n">
        <v>2280</v>
      </c>
      <c r="C67" s="11" t="n">
        <v>149</v>
      </c>
      <c r="D67" s="11" t="n">
        <f aca="false">C67-C68</f>
        <v>53</v>
      </c>
      <c r="E67" s="11" t="n">
        <f aca="false">1000/C67</f>
        <v>6.71140939597315</v>
      </c>
      <c r="F67" s="14" t="s">
        <v>34</v>
      </c>
      <c r="G67" s="15" t="n">
        <f aca="false">ABS(B67-B68)</f>
        <v>30</v>
      </c>
      <c r="H67" s="11" t="n">
        <f aca="false">E67-E68</f>
        <v>-3.70525727069355</v>
      </c>
      <c r="J67" s="11" t="n">
        <f aca="false">7.96943590390147 -E67</f>
        <v>1.25802650792832</v>
      </c>
      <c r="K67" s="11" t="n">
        <f aca="false">E67-9.259259259</f>
        <v>-2.54784986302685</v>
      </c>
      <c r="N67" s="1" t="n">
        <f aca="false">E67-4.444444</f>
        <v>2.26696539597315</v>
      </c>
      <c r="P67" s="1" t="n">
        <f aca="false">N67/11.428571429</f>
        <v>0.198359472140212</v>
      </c>
      <c r="Q67" s="1" t="n">
        <f aca="false">LOG(1+E67)</f>
        <v>0.887133760276011</v>
      </c>
      <c r="R67" s="1" t="n">
        <f aca="false">Q67-0.735953570589188</f>
        <v>0.151180189686823</v>
      </c>
      <c r="T67" s="1" t="n">
        <f aca="false">R67/0.491239144480527</f>
        <v>0.307752733847568</v>
      </c>
      <c r="U67" s="1" t="n">
        <f aca="false">LOG(1+C67)</f>
        <v>2.17609125905568</v>
      </c>
      <c r="V67" s="1" t="n">
        <f aca="false">U67-1.80617997398389</f>
        <v>0.369911285071791</v>
      </c>
      <c r="X67" s="1" t="n">
        <f aca="false">V67/0.547928465163514</f>
        <v>0.675108720554245</v>
      </c>
      <c r="AA67" s="1" t="n">
        <f aca="false">C67-$Z$2</f>
        <v>14.5507246376812</v>
      </c>
      <c r="AB67" s="1" t="n">
        <f aca="false">AA67/$Y$2</f>
        <v>0.410492978520054</v>
      </c>
      <c r="AE67" s="1" t="n">
        <f aca="false">E67-$AD$2</f>
        <v>-1.25802650792832</v>
      </c>
      <c r="AF67" s="1" t="n">
        <f aca="false">AE67/$AC$2</f>
        <v>-0.573984442207673</v>
      </c>
    </row>
    <row r="68" customFormat="false" ht="12.8" hidden="false" customHeight="false" outlineLevel="0" collapsed="false">
      <c r="A68" s="11" t="n">
        <v>38.3</v>
      </c>
      <c r="B68" s="11" t="n">
        <v>2310</v>
      </c>
      <c r="C68" s="17" t="n">
        <v>96</v>
      </c>
      <c r="D68" s="11" t="n">
        <f aca="false">C68-C69</f>
        <v>-26</v>
      </c>
      <c r="E68" s="11" t="n">
        <f aca="false">1000/C68</f>
        <v>10.4166666666667</v>
      </c>
      <c r="F68" s="12" t="s">
        <v>31</v>
      </c>
      <c r="G68" s="15" t="n">
        <f aca="false">ABS(B68-B69)</f>
        <v>30</v>
      </c>
      <c r="H68" s="11" t="n">
        <f aca="false">E68-E69</f>
        <v>2.21994535519129</v>
      </c>
      <c r="J68" s="11" t="n">
        <f aca="false">7.96943590390147 -E68</f>
        <v>-2.44723076276523</v>
      </c>
      <c r="K68" s="11" t="n">
        <f aca="false">E68-9.259259259</f>
        <v>1.1574074076667</v>
      </c>
      <c r="N68" s="1" t="n">
        <f aca="false">E68-4.444444</f>
        <v>5.9722226666667</v>
      </c>
      <c r="P68" s="1" t="n">
        <f aca="false">N68/11.428571429</f>
        <v>0.52256948331374</v>
      </c>
      <c r="Q68" s="1" t="n">
        <f aca="false">LOG(1+E68)</f>
        <v>1.05753932110878</v>
      </c>
      <c r="R68" s="1" t="n">
        <f aca="false">Q68-0.735953570589188</f>
        <v>0.321585750519595</v>
      </c>
      <c r="T68" s="1" t="n">
        <f aca="false">R68/0.491239144480527</f>
        <v>0.654641948087553</v>
      </c>
      <c r="U68" s="1" t="n">
        <f aca="false">LOG(1+C68)</f>
        <v>1.98677173426624</v>
      </c>
      <c r="V68" s="1" t="n">
        <f aca="false">U68-1.80617997398389</f>
        <v>0.180591760282355</v>
      </c>
      <c r="X68" s="1" t="n">
        <f aca="false">V68/0.547928465163514</f>
        <v>0.329590031845603</v>
      </c>
      <c r="AA68" s="1" t="n">
        <f aca="false">C68-$Z$2</f>
        <v>-38.4492753623188</v>
      </c>
      <c r="AB68" s="1" t="n">
        <f aca="false">AA68/$Y$2</f>
        <v>-1.08469907571086</v>
      </c>
      <c r="AE68" s="1" t="n">
        <f aca="false">E68-$AD$2</f>
        <v>2.44723076276523</v>
      </c>
      <c r="AF68" s="1" t="n">
        <f aca="false">AE68/$AC$2</f>
        <v>1.11656819269447</v>
      </c>
    </row>
    <row r="69" customFormat="false" ht="12.8" hidden="false" customHeight="false" outlineLevel="0" collapsed="false">
      <c r="A69" s="11" t="n">
        <v>39</v>
      </c>
      <c r="B69" s="11" t="n">
        <v>2340</v>
      </c>
      <c r="C69" s="11" t="n">
        <v>122</v>
      </c>
      <c r="D69" s="11" t="n">
        <f aca="false">C69-C70</f>
        <v>-4</v>
      </c>
      <c r="E69" s="11" t="n">
        <f aca="false">1000/C69</f>
        <v>8.19672131147541</v>
      </c>
      <c r="F69" s="14" t="s">
        <v>32</v>
      </c>
      <c r="G69" s="15" t="n">
        <f aca="false">ABS(B69-B70)</f>
        <v>60</v>
      </c>
      <c r="H69" s="11" t="n">
        <f aca="false">E69-E70</f>
        <v>0.260213374967469</v>
      </c>
      <c r="J69" s="11" t="n">
        <f aca="false">7.96943590390147 -E69</f>
        <v>-0.227285407573939</v>
      </c>
      <c r="K69" s="11" t="n">
        <f aca="false">E69-9.259259259</f>
        <v>-1.06253794752459</v>
      </c>
      <c r="N69" s="1" t="n">
        <f aca="false">E69-4.444444</f>
        <v>3.75227731147541</v>
      </c>
      <c r="P69" s="1" t="n">
        <f aca="false">N69/11.428571429</f>
        <v>0.328324264741786</v>
      </c>
      <c r="Q69" s="1" t="n">
        <f aca="false">LOG(1+E69)</f>
        <v>0.963633026245394</v>
      </c>
      <c r="R69" s="1" t="n">
        <f aca="false">Q69-0.735953570589188</f>
        <v>0.227679455656206</v>
      </c>
      <c r="T69" s="1" t="n">
        <f aca="false">R69/0.491239144480527</f>
        <v>0.463479871696649</v>
      </c>
      <c r="U69" s="1" t="n">
        <f aca="false">LOG(1+C69)</f>
        <v>2.0899051114394</v>
      </c>
      <c r="V69" s="1" t="n">
        <f aca="false">U69-1.80617997398389</f>
        <v>0.283725137455508</v>
      </c>
      <c r="X69" s="1" t="n">
        <f aca="false">V69/0.547928465163514</f>
        <v>0.51781419563745</v>
      </c>
      <c r="AA69" s="1" t="n">
        <f aca="false">C69-$Z$2</f>
        <v>-12.4492753623188</v>
      </c>
      <c r="AB69" s="1" t="n">
        <f aca="false">AA69/$Y$2</f>
        <v>-0.351208634012676</v>
      </c>
      <c r="AE69" s="1" t="n">
        <f aca="false">E69-$AD$2</f>
        <v>0.227285407573939</v>
      </c>
      <c r="AF69" s="1" t="n">
        <f aca="false">AE69/$AC$2</f>
        <v>0.103700746419967</v>
      </c>
    </row>
    <row r="70" customFormat="false" ht="12.8" hidden="false" customHeight="false" outlineLevel="0" collapsed="false">
      <c r="A70" s="10" t="n">
        <v>40</v>
      </c>
      <c r="B70" s="10" t="n">
        <v>2400</v>
      </c>
      <c r="C70" s="10" t="n">
        <v>126</v>
      </c>
      <c r="D70" s="11"/>
      <c r="E70" s="11" t="n">
        <f aca="false">1000/C70</f>
        <v>7.93650793650794</v>
      </c>
      <c r="F70" s="19" t="s">
        <v>32</v>
      </c>
      <c r="H70" s="11"/>
      <c r="J70" s="11" t="n">
        <f aca="false">7.96943590390147 -E70</f>
        <v>0.0329279673935297</v>
      </c>
      <c r="K70" s="11" t="n">
        <f aca="false">E70-9.259259259</f>
        <v>-1.32275132249206</v>
      </c>
      <c r="N70" s="1" t="n">
        <f aca="false">E70-4.444444</f>
        <v>3.49206393650794</v>
      </c>
      <c r="P70" s="1" t="n">
        <f aca="false">N70/11.428571429</f>
        <v>0.305555594432986</v>
      </c>
      <c r="Q70" s="1" t="n">
        <f aca="false">LOG(1+E70)</f>
        <v>0.951167845397764</v>
      </c>
      <c r="R70" s="1" t="n">
        <f aca="false">Q70-0.735953570589188</f>
        <v>0.215214274808576</v>
      </c>
      <c r="T70" s="1" t="n">
        <f aca="false">R70/0.491239144480527</f>
        <v>0.438104897027618</v>
      </c>
      <c r="U70" s="1" t="n">
        <f aca="false">LOG(1+C70)</f>
        <v>2.10380372095596</v>
      </c>
      <c r="V70" s="1" t="n">
        <f aca="false">U70-1.80617997398389</f>
        <v>0.297623746972067</v>
      </c>
      <c r="X70" s="1" t="n">
        <f aca="false">V70/0.547928465163514</f>
        <v>0.543179932955754</v>
      </c>
      <c r="AA70" s="1" t="n">
        <f aca="false">C70-$Z$2</f>
        <v>-8.44927536231884</v>
      </c>
      <c r="AB70" s="1" t="n">
        <f aca="false">AA70/$Y$2</f>
        <v>-0.238363950674494</v>
      </c>
      <c r="AE70" s="1" t="n">
        <f aca="false">E70-$AD$2</f>
        <v>-0.0329279673935297</v>
      </c>
      <c r="AF70" s="1" t="n">
        <f aca="false">AE70/$AC$2</f>
        <v>-0.0150236428869307</v>
      </c>
    </row>
    <row r="71" customFormat="false" ht="12.8" hidden="false" customHeight="false" outlineLevel="0" collapsed="false">
      <c r="J71" s="11"/>
      <c r="K7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Y1" colorId="64" zoomScale="130" zoomScaleNormal="130" zoomScalePageLayoutView="100" workbookViewId="0">
      <selection pane="topLeft" activeCell="AF10" activeCellId="0" sqref="AF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6.61"/>
    <col collapsed="false" customWidth="true" hidden="false" outlineLevel="0" max="3" min="3" style="1" width="9.14"/>
    <col collapsed="false" customWidth="true" hidden="false" outlineLevel="0" max="4" min="4" style="1" width="11.41"/>
    <col collapsed="false" customWidth="true" hidden="false" outlineLevel="0" max="5" min="5" style="1" width="13.05"/>
    <col collapsed="false" customWidth="true" hidden="false" outlineLevel="0" max="6" min="6" style="1" width="4.79"/>
    <col collapsed="false" customWidth="true" hidden="false" outlineLevel="0" max="7" min="7" style="1" width="7.16"/>
    <col collapsed="false" customWidth="true" hidden="false" outlineLevel="0" max="8" min="8" style="1" width="14.98"/>
    <col collapsed="false" customWidth="true" hidden="false" outlineLevel="0" max="9" min="9" style="1" width="8.09"/>
    <col collapsed="false" customWidth="true" hidden="false" outlineLevel="0" max="10" min="10" style="1" width="8.38"/>
    <col collapsed="false" customWidth="true" hidden="false" outlineLevel="0" max="11" min="11" style="1" width="10"/>
    <col collapsed="false" customWidth="true" hidden="false" outlineLevel="0" max="12" min="12" style="1" width="9.64"/>
    <col collapsed="false" customWidth="true" hidden="false" outlineLevel="0" max="13" min="13" style="1" width="13.32"/>
    <col collapsed="false" customWidth="true" hidden="false" outlineLevel="0" max="14" min="14" style="1" width="11.67"/>
    <col collapsed="false" customWidth="true" hidden="false" outlineLevel="0" max="15" min="15" style="1" width="11.85"/>
    <col collapsed="false" customWidth="true" hidden="false" outlineLevel="0" max="16" min="16" style="1" width="18.37"/>
    <col collapsed="false" customWidth="true" hidden="false" outlineLevel="0" max="17" min="17" style="1" width="17"/>
    <col collapsed="false" customWidth="true" hidden="false" outlineLevel="0" max="18" min="18" style="1" width="14.43"/>
    <col collapsed="false" customWidth="true" hidden="false" outlineLevel="0" max="19" min="19" style="1" width="16.72"/>
    <col collapsed="false" customWidth="true" hidden="false" outlineLevel="0" max="20" min="20" style="1" width="19.19"/>
    <col collapsed="false" customWidth="true" hidden="false" outlineLevel="0" max="21" min="21" style="1" width="14.43"/>
    <col collapsed="false" customWidth="true" hidden="false" outlineLevel="0" max="22" min="22" style="1" width="15.26"/>
    <col collapsed="false" customWidth="true" hidden="false" outlineLevel="0" max="23" min="23" style="1" width="14.05"/>
    <col collapsed="false" customWidth="true" hidden="false" outlineLevel="0" max="24" min="24" style="1" width="11.94"/>
    <col collapsed="false" customWidth="true" hidden="false" outlineLevel="0" max="25" min="25" style="1" width="17.89"/>
    <col collapsed="false" customWidth="true" hidden="false" outlineLevel="0" max="26" min="26" style="1" width="16.37"/>
    <col collapsed="false" customWidth="true" hidden="false" outlineLevel="0" max="27" min="27" style="1" width="14.67"/>
    <col collapsed="false" customWidth="true" hidden="false" outlineLevel="0" max="28" min="28" style="1" width="14.08"/>
    <col collapsed="false" customWidth="true" hidden="false" outlineLevel="0" max="29" min="29" style="1" width="16.2"/>
    <col collapsed="false" customWidth="true" hidden="false" outlineLevel="0" max="30" min="30" style="1" width="18.57"/>
    <col collapsed="false" customWidth="true" hidden="false" outlineLevel="0" max="31" min="31" style="1" width="15.85"/>
    <col collapsed="false" customWidth="true" hidden="false" outlineLevel="0" max="32" min="32" style="1" width="14.08"/>
    <col collapsed="false" customWidth="false" hidden="false" outlineLevel="0" max="1009" min="33" style="1" width="8.54"/>
    <col collapsed="false" customWidth="true" hidden="false" outlineLevel="0" max="1024" min="1024" style="0" width="9.14"/>
  </cols>
  <sheetData>
    <row r="1" customFormat="false" ht="49.35" hidden="false" customHeight="true" outlineLevel="0" collapsed="false">
      <c r="A1" s="2" t="s">
        <v>45</v>
      </c>
      <c r="B1" s="2" t="s">
        <v>1</v>
      </c>
      <c r="C1" s="2" t="s">
        <v>46</v>
      </c>
      <c r="D1" s="37" t="s">
        <v>47</v>
      </c>
      <c r="E1" s="2" t="s">
        <v>48</v>
      </c>
      <c r="F1" s="1" t="s">
        <v>5</v>
      </c>
      <c r="G1" s="2" t="s">
        <v>49</v>
      </c>
      <c r="H1" s="2" t="s">
        <v>7</v>
      </c>
      <c r="I1" s="2" t="s">
        <v>8</v>
      </c>
      <c r="J1" s="2" t="s">
        <v>50</v>
      </c>
      <c r="K1" s="2" t="s">
        <v>51</v>
      </c>
      <c r="L1" s="2" t="s">
        <v>11</v>
      </c>
      <c r="M1" s="2" t="s">
        <v>12</v>
      </c>
      <c r="N1" s="38" t="s">
        <v>52</v>
      </c>
      <c r="O1" s="38" t="s">
        <v>53</v>
      </c>
      <c r="P1" s="38" t="s">
        <v>54</v>
      </c>
      <c r="Q1" s="5" t="s">
        <v>16</v>
      </c>
      <c r="R1" s="5" t="s">
        <v>55</v>
      </c>
      <c r="S1" s="5" t="s">
        <v>56</v>
      </c>
      <c r="T1" s="5" t="s">
        <v>57</v>
      </c>
      <c r="U1" s="4" t="s">
        <v>58</v>
      </c>
      <c r="V1" s="7" t="s">
        <v>55</v>
      </c>
      <c r="W1" s="7" t="s">
        <v>56</v>
      </c>
      <c r="X1" s="7" t="s">
        <v>19</v>
      </c>
      <c r="Y1" s="6" t="s">
        <v>23</v>
      </c>
      <c r="Z1" s="5" t="s">
        <v>24</v>
      </c>
      <c r="AA1" s="5" t="s">
        <v>59</v>
      </c>
      <c r="AB1" s="5" t="s">
        <v>60</v>
      </c>
      <c r="AC1" s="9" t="s">
        <v>61</v>
      </c>
      <c r="AD1" s="9" t="s">
        <v>28</v>
      </c>
      <c r="AE1" s="9" t="s">
        <v>29</v>
      </c>
      <c r="AF1" s="9" t="s">
        <v>62</v>
      </c>
      <c r="AH1" s="37"/>
      <c r="AI1" s="37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3.8" hidden="false" customHeight="false" outlineLevel="0" collapsed="false">
      <c r="A2" s="39" t="n">
        <v>0</v>
      </c>
      <c r="B2" s="39" t="n">
        <v>0</v>
      </c>
      <c r="C2" s="39" t="n">
        <v>113</v>
      </c>
      <c r="D2" s="11" t="n">
        <f aca="false">C2-C3</f>
        <v>-38</v>
      </c>
      <c r="E2" s="11" t="n">
        <f aca="false">1000/C2</f>
        <v>8.84955752212389</v>
      </c>
      <c r="F2" s="12" t="s">
        <v>31</v>
      </c>
      <c r="G2" s="39" t="n">
        <f aca="false">ABS(B2-B3)</f>
        <v>4</v>
      </c>
      <c r="H2" s="40" t="n">
        <f aca="false">E2-E3</f>
        <v>2.2270409658325</v>
      </c>
      <c r="I2" s="1" t="n">
        <f aca="false">AVERAGE(E2:E64)</f>
        <v>6.46810225610262</v>
      </c>
      <c r="J2" s="11" t="n">
        <f aca="false">6.46810225610262-E2</f>
        <v>-2.38145526602127</v>
      </c>
      <c r="K2" s="1" t="n">
        <f aca="false">E2-8.84955752212389</f>
        <v>0</v>
      </c>
      <c r="L2" s="11" t="n">
        <f aca="false">MAX(E2:E64)</f>
        <v>10.5263157894737</v>
      </c>
      <c r="M2" s="11" t="n">
        <f aca="false">MIN(E2:E64)</f>
        <v>4.739336492891</v>
      </c>
      <c r="N2" s="11" t="n">
        <f aca="false">E2-4.739336492891</f>
        <v>4.11022102923289</v>
      </c>
      <c r="O2" s="11" t="n">
        <f aca="false">L2-M2</f>
        <v>5.7869792965827</v>
      </c>
      <c r="P2" s="11" t="n">
        <f aca="false">N2/5.7869792965827</f>
        <v>0.710253280439424</v>
      </c>
      <c r="Q2" s="11" t="n">
        <f aca="false">LOG(1+E2)</f>
        <v>0.993416720851288</v>
      </c>
      <c r="R2" s="11" t="n">
        <f aca="false">Q2-0.75886168784536</f>
        <v>0.234555033005928</v>
      </c>
      <c r="S2" s="11" t="n">
        <f aca="false">Q40-Q34</f>
        <v>0.30282882604193</v>
      </c>
      <c r="T2" s="11" t="n">
        <f aca="false">R2/0.30282882604193</f>
        <v>0.774546584853357</v>
      </c>
      <c r="U2" s="11" t="n">
        <f aca="false">LOG(1+C2)</f>
        <v>2.05690485133647</v>
      </c>
      <c r="V2" s="1" t="n">
        <f aca="false">U2-1.98227123303957</f>
        <v>0.0746336182969023</v>
      </c>
      <c r="W2" s="1" t="n">
        <f aca="false">V34-V40</f>
        <v>0.344064627889181</v>
      </c>
      <c r="X2" s="1" t="n">
        <f aca="false">V2/0.344064627889181</f>
        <v>0.216917440059955</v>
      </c>
      <c r="Y2" s="1" t="n">
        <f aca="false">_xlfn.STDEV.S(C2:C64)</f>
        <v>26.7918050764116</v>
      </c>
      <c r="Z2" s="1" t="n">
        <f aca="false">AVERAGE(C2:C64)</f>
        <v>159.460317460317</v>
      </c>
      <c r="AA2" s="1" t="n">
        <f aca="false">C2-$Z$2</f>
        <v>-46.4603174603175</v>
      </c>
      <c r="AB2" s="1" t="n">
        <f aca="false">AA2/$Y$2</f>
        <v>-1.73412419685088</v>
      </c>
      <c r="AC2" s="1" t="n">
        <f aca="false">_xlfn.STDEV.S(E2:E64)</f>
        <v>1.21894295967483</v>
      </c>
      <c r="AD2" s="1" t="n">
        <f aca="false">AVERAGE(E2:E64)</f>
        <v>6.46810225610262</v>
      </c>
      <c r="AE2" s="1" t="n">
        <f aca="false">E2-$AD$2</f>
        <v>2.38145526602127</v>
      </c>
      <c r="AF2" s="1" t="n">
        <f aca="false">AE2/$AC$2</f>
        <v>1.9537052551307</v>
      </c>
    </row>
    <row r="3" customFormat="false" ht="13.8" hidden="false" customHeight="false" outlineLevel="0" collapsed="false">
      <c r="A3" s="1" t="n">
        <v>0.04</v>
      </c>
      <c r="B3" s="1" t="n">
        <v>4</v>
      </c>
      <c r="C3" s="1" t="n">
        <v>151</v>
      </c>
      <c r="D3" s="11" t="n">
        <f aca="false">C3-C4</f>
        <v>-2</v>
      </c>
      <c r="E3" s="11" t="n">
        <f aca="false">1000/C3</f>
        <v>6.62251655629139</v>
      </c>
      <c r="F3" s="14" t="s">
        <v>32</v>
      </c>
      <c r="G3" s="1" t="n">
        <f aca="false">ABS(B3-B4)</f>
        <v>3</v>
      </c>
      <c r="H3" s="11" t="n">
        <f aca="false">E3-E4</f>
        <v>0.0865688438730903</v>
      </c>
      <c r="I3" s="41"/>
      <c r="J3" s="11" t="n">
        <f aca="false">6.46810225610262-E3</f>
        <v>-0.15441430018877</v>
      </c>
      <c r="K3" s="1" t="n">
        <f aca="false">E3-8.84955752212389</f>
        <v>-2.2270409658325</v>
      </c>
      <c r="N3" s="11" t="n">
        <f aca="false">E3-4.739336492891</f>
        <v>1.88318006340039</v>
      </c>
      <c r="P3" s="11" t="n">
        <f aca="false">N3/5.7869792965827</f>
        <v>0.325416761817765</v>
      </c>
      <c r="Q3" s="11" t="n">
        <f aca="false">LOG(1+E3)</f>
        <v>0.882098376336622</v>
      </c>
      <c r="R3" s="11" t="n">
        <f aca="false">Q3-0.75886168784536</f>
        <v>0.123236688491262</v>
      </c>
      <c r="S3" s="11"/>
      <c r="T3" s="11" t="n">
        <f aca="false">R3/0.30282882604193</f>
        <v>0.406951643613342</v>
      </c>
      <c r="U3" s="11" t="n">
        <f aca="false">LOG(1+C3)</f>
        <v>2.18184358794477</v>
      </c>
      <c r="V3" s="1" t="n">
        <f aca="false">U3-1.98227123303957</f>
        <v>0.199572354905202</v>
      </c>
      <c r="X3" s="1" t="n">
        <f aca="false">V3/0.344064627889181</f>
        <v>0.580043220744801</v>
      </c>
      <c r="AA3" s="1" t="n">
        <f aca="false">C3-$Z$2</f>
        <v>-8.46031746031747</v>
      </c>
      <c r="AB3" s="1" t="n">
        <f aca="false">AA3/$Y$2</f>
        <v>-0.31578004677879</v>
      </c>
      <c r="AE3" s="1" t="n">
        <f aca="false">E3-$AD$2</f>
        <v>0.154414300188775</v>
      </c>
      <c r="AF3" s="1" t="n">
        <f aca="false">AE3/$AC$2</f>
        <v>0.126678856433092</v>
      </c>
    </row>
    <row r="4" customFormat="false" ht="13.8" hidden="false" customHeight="false" outlineLevel="0" collapsed="false">
      <c r="A4" s="1" t="n">
        <v>0.07</v>
      </c>
      <c r="B4" s="1" t="n">
        <v>7</v>
      </c>
      <c r="C4" s="1" t="n">
        <v>153</v>
      </c>
      <c r="D4" s="11" t="n">
        <f aca="false">C4-C5</f>
        <v>7</v>
      </c>
      <c r="E4" s="11" t="n">
        <f aca="false">1000/C4</f>
        <v>6.5359477124183</v>
      </c>
      <c r="F4" s="14" t="s">
        <v>33</v>
      </c>
      <c r="G4" s="1" t="n">
        <f aca="false">ABS(B4-B5)</f>
        <v>53</v>
      </c>
      <c r="H4" s="11" t="n">
        <f aca="false">E4-E5</f>
        <v>-0.31336735607485</v>
      </c>
      <c r="I4" s="41"/>
      <c r="J4" s="11" t="n">
        <f aca="false">6.46810225610262-E4</f>
        <v>-0.0678454563156796</v>
      </c>
      <c r="K4" s="1" t="n">
        <f aca="false">E4-8.84955752212389</f>
        <v>-2.31360980970559</v>
      </c>
      <c r="N4" s="11" t="n">
        <f aca="false">E4-4.739336492891</f>
        <v>1.7966112195273</v>
      </c>
      <c r="O4" s="1" t="n">
        <f aca="false">MAX(N2:N65)</f>
        <v>5.7869792965827</v>
      </c>
      <c r="P4" s="11" t="n">
        <f aca="false">N4/5.7869792965827</f>
        <v>0.310457516339868</v>
      </c>
      <c r="Q4" s="11" t="n">
        <f aca="false">LOG(1+E4)</f>
        <v>0.8771378764771</v>
      </c>
      <c r="R4" s="11" t="n">
        <f aca="false">Q4-0.75886168784536</f>
        <v>0.11827618863174</v>
      </c>
      <c r="S4" s="11"/>
      <c r="T4" s="11" t="n">
        <f aca="false">R4/0.30282882604193</f>
        <v>0.390571103080403</v>
      </c>
      <c r="U4" s="11" t="n">
        <f aca="false">LOG(1+C4)</f>
        <v>2.18752072083646</v>
      </c>
      <c r="V4" s="1" t="n">
        <f aca="false">U4-1.98227123303957</f>
        <v>0.205249487796893</v>
      </c>
      <c r="X4" s="1" t="n">
        <f aca="false">V4/0.344064627889181</f>
        <v>0.596543414114053</v>
      </c>
      <c r="Z4" s="1" t="n">
        <f aca="false">MIN(AB2:AB64)</f>
        <v>-2.40597142583239</v>
      </c>
      <c r="AA4" s="1" t="n">
        <f aca="false">C4-$Z$2</f>
        <v>-6.46031746031747</v>
      </c>
      <c r="AB4" s="1" t="n">
        <f aca="false">AA4/$Y$2</f>
        <v>-0.241130354669733</v>
      </c>
      <c r="AE4" s="1" t="n">
        <f aca="false">E4-$AD$2</f>
        <v>0.067845456315685</v>
      </c>
      <c r="AF4" s="1" t="n">
        <f aca="false">AE4/$AC$2</f>
        <v>0.0556592544197342</v>
      </c>
    </row>
    <row r="5" customFormat="false" ht="13.8" hidden="false" customHeight="false" outlineLevel="0" collapsed="false">
      <c r="A5" s="1" t="n">
        <v>1</v>
      </c>
      <c r="B5" s="1" t="n">
        <v>60</v>
      </c>
      <c r="C5" s="1" t="n">
        <v>146</v>
      </c>
      <c r="D5" s="11" t="n">
        <f aca="false">C5-C6</f>
        <v>-21</v>
      </c>
      <c r="E5" s="11" t="n">
        <f aca="false">1000/C5</f>
        <v>6.84931506849315</v>
      </c>
      <c r="F5" s="14" t="s">
        <v>37</v>
      </c>
      <c r="G5" s="1" t="n">
        <f aca="false">ABS(B5-B6)</f>
        <v>20</v>
      </c>
      <c r="H5" s="11" t="n">
        <f aca="false">E5-E6</f>
        <v>0.861291116397339</v>
      </c>
      <c r="J5" s="11" t="n">
        <f aca="false">6.46810225610262-E5</f>
        <v>-0.38121281239053</v>
      </c>
      <c r="K5" s="1" t="n">
        <f aca="false">E5-8.84955752212389</f>
        <v>-2.00024245363074</v>
      </c>
      <c r="N5" s="11" t="n">
        <f aca="false">E5-4.739336492891</f>
        <v>2.10997857560215</v>
      </c>
      <c r="P5" s="11" t="n">
        <f aca="false">N5/5.7869792965827</f>
        <v>0.364607935758147</v>
      </c>
      <c r="Q5" s="11" t="n">
        <f aca="false">LOG(1+E5)</f>
        <v>0.894831761846934</v>
      </c>
      <c r="R5" s="11" t="n">
        <f aca="false">Q5-0.75886168784536</f>
        <v>0.135970074001574</v>
      </c>
      <c r="S5" s="11"/>
      <c r="T5" s="11" t="n">
        <f aca="false">R5/0.30282882604193</f>
        <v>0.448999772507613</v>
      </c>
      <c r="U5" s="11" t="n">
        <f aca="false">LOG(1+C5)</f>
        <v>2.16731733474818</v>
      </c>
      <c r="V5" s="1" t="n">
        <f aca="false">U5-1.98227123303957</f>
        <v>0.185046101708606</v>
      </c>
      <c r="X5" s="1" t="n">
        <f aca="false">V5/0.344064627889181</f>
        <v>0.537823672383453</v>
      </c>
      <c r="AA5" s="1" t="n">
        <f aca="false">C5-$Z$2</f>
        <v>-13.4603174603175</v>
      </c>
      <c r="AB5" s="1" t="n">
        <f aca="false">AA5/$Y$2</f>
        <v>-0.502404277051433</v>
      </c>
      <c r="AE5" s="1" t="n">
        <f aca="false">E5-$AD$2</f>
        <v>0.381212812390535</v>
      </c>
      <c r="AF5" s="1" t="n">
        <f aca="false">AE5/$AC$2</f>
        <v>0.312740484995483</v>
      </c>
    </row>
    <row r="6" customFormat="false" ht="13.8" hidden="false" customHeight="false" outlineLevel="0" collapsed="false">
      <c r="A6" s="1" t="n">
        <v>1.2</v>
      </c>
      <c r="B6" s="1" t="n">
        <v>80</v>
      </c>
      <c r="C6" s="1" t="n">
        <v>167</v>
      </c>
      <c r="D6" s="11" t="n">
        <f aca="false">C6-C7</f>
        <v>-13</v>
      </c>
      <c r="E6" s="11" t="n">
        <f aca="false">1000/C6</f>
        <v>5.98802395209581</v>
      </c>
      <c r="F6" s="14" t="s">
        <v>38</v>
      </c>
      <c r="G6" s="1" t="n">
        <f aca="false">ABS(B6-B7)</f>
        <v>10</v>
      </c>
      <c r="H6" s="11" t="n">
        <f aca="false">E6-E7</f>
        <v>0.432468396540251</v>
      </c>
      <c r="I6" s="41"/>
      <c r="J6" s="11" t="n">
        <f aca="false">6.46810225610262-E6</f>
        <v>0.48007830400681</v>
      </c>
      <c r="K6" s="1" t="n">
        <f aca="false">E6-8.84955752212389</f>
        <v>-2.86153357002808</v>
      </c>
      <c r="N6" s="11" t="n">
        <f aca="false">E6-4.739336492891</f>
        <v>1.24868745920481</v>
      </c>
      <c r="P6" s="11" t="n">
        <f aca="false">N6/5.7869792965827</f>
        <v>0.215775345860003</v>
      </c>
      <c r="Q6" s="11" t="n">
        <f aca="false">LOG(1+E6)</f>
        <v>0.844354384897787</v>
      </c>
      <c r="R6" s="11" t="n">
        <f aca="false">Q6-0.75886168784536</f>
        <v>0.0854926970524269</v>
      </c>
      <c r="S6" s="11"/>
      <c r="T6" s="11" t="n">
        <f aca="false">R6/0.30282882604193</f>
        <v>0.282313603265065</v>
      </c>
      <c r="U6" s="11" t="n">
        <f aca="false">LOG(1+C6)</f>
        <v>2.22530928172586</v>
      </c>
      <c r="V6" s="1" t="n">
        <f aca="false">U6-1.98227123303957</f>
        <v>0.243038048686292</v>
      </c>
      <c r="X6" s="1" t="n">
        <f aca="false">V6/0.344064627889181</f>
        <v>0.706373247890428</v>
      </c>
      <c r="AA6" s="1" t="n">
        <f aca="false">C6-$Z$2</f>
        <v>7.53968253968253</v>
      </c>
      <c r="AB6" s="1" t="n">
        <f aca="false">AA6/$Y$2</f>
        <v>0.281417490093668</v>
      </c>
      <c r="AE6" s="1" t="n">
        <f aca="false">E6-$AD$2</f>
        <v>-0.480078304006804</v>
      </c>
      <c r="AF6" s="1" t="n">
        <f aca="false">AE6/$AC$2</f>
        <v>-0.393848046946244</v>
      </c>
    </row>
    <row r="7" customFormat="false" ht="13.8" hidden="false" customHeight="false" outlineLevel="0" collapsed="false">
      <c r="A7" s="1" t="n">
        <v>1.3</v>
      </c>
      <c r="B7" s="1" t="n">
        <v>90</v>
      </c>
      <c r="C7" s="1" t="n">
        <v>180</v>
      </c>
      <c r="D7" s="11" t="n">
        <f aca="false">C7-C8</f>
        <v>10</v>
      </c>
      <c r="E7" s="11" t="n">
        <f aca="false">1000/C7</f>
        <v>5.55555555555556</v>
      </c>
      <c r="F7" s="14" t="s">
        <v>39</v>
      </c>
      <c r="G7" s="12" t="n">
        <f aca="false">ABS(B7-B8)</f>
        <v>30</v>
      </c>
      <c r="H7" s="11" t="n">
        <f aca="false">E7-E8</f>
        <v>-0.32679738562091</v>
      </c>
      <c r="I7" s="41"/>
      <c r="J7" s="11" t="n">
        <f aca="false">6.46810225610262-E7</f>
        <v>0.91254670054706</v>
      </c>
      <c r="K7" s="1" t="n">
        <f aca="false">E7-8.84955752212389</f>
        <v>-3.29400196656833</v>
      </c>
      <c r="N7" s="11" t="n">
        <f aca="false">E7-4.739336492891</f>
        <v>0.81621906266456</v>
      </c>
      <c r="P7" s="11" t="n">
        <f aca="false">N7/5.7869792965827</f>
        <v>0.141044061302682</v>
      </c>
      <c r="Q7" s="11" t="n">
        <f aca="false">LOG(1+E7)</f>
        <v>0.81660950220282</v>
      </c>
      <c r="R7" s="11" t="n">
        <f aca="false">Q7-0.75886168784536</f>
        <v>0.0577478143574596</v>
      </c>
      <c r="S7" s="11"/>
      <c r="T7" s="11" t="n">
        <f aca="false">R7/0.30282882604193</f>
        <v>0.190694575256398</v>
      </c>
      <c r="U7" s="11" t="n">
        <f aca="false">LOG(1+C7)</f>
        <v>2.25767857486918</v>
      </c>
      <c r="V7" s="1" t="n">
        <f aca="false">U7-1.98227123303957</f>
        <v>0.275407341829615</v>
      </c>
      <c r="X7" s="1" t="n">
        <f aca="false">V7/0.344064627889181</f>
        <v>0.800452355475262</v>
      </c>
      <c r="AA7" s="1" t="n">
        <f aca="false">C7-$Z$2</f>
        <v>20.5396825396825</v>
      </c>
      <c r="AB7" s="1" t="n">
        <f aca="false">AA7/$Y$2</f>
        <v>0.76664048880254</v>
      </c>
      <c r="AE7" s="1" t="n">
        <f aca="false">E7-$AD$2</f>
        <v>-0.912546700547055</v>
      </c>
      <c r="AF7" s="1" t="n">
        <f aca="false">AE7/$AC$2</f>
        <v>-0.748637738381534</v>
      </c>
    </row>
    <row r="8" customFormat="false" ht="13.8" hidden="false" customHeight="false" outlineLevel="0" collapsed="false">
      <c r="A8" s="1" t="n">
        <v>2</v>
      </c>
      <c r="B8" s="1" t="n">
        <v>120</v>
      </c>
      <c r="C8" s="1" t="n">
        <v>170</v>
      </c>
      <c r="D8" s="11" t="n">
        <f aca="false">C8-C9</f>
        <v>-4</v>
      </c>
      <c r="E8" s="11" t="n">
        <f aca="false">1000/C8</f>
        <v>5.88235294117647</v>
      </c>
      <c r="F8" s="14" t="s">
        <v>38</v>
      </c>
      <c r="G8" s="1" t="n">
        <f aca="false">ABS(B8-B9)</f>
        <v>40</v>
      </c>
      <c r="H8" s="11" t="n">
        <f aca="false">E8-E9</f>
        <v>0.13522650439486</v>
      </c>
      <c r="J8" s="11" t="n">
        <f aca="false">6.46810225610262-E8</f>
        <v>0.58574931492615</v>
      </c>
      <c r="K8" s="1" t="n">
        <f aca="false">E8-8.84955752212389</f>
        <v>-2.96720458094742</v>
      </c>
      <c r="N8" s="11" t="n">
        <f aca="false">E8-4.739336492891</f>
        <v>1.14301644828547</v>
      </c>
      <c r="P8" s="11" t="n">
        <f aca="false">N8/5.7869792965827</f>
        <v>0.197515212981743</v>
      </c>
      <c r="Q8" s="11" t="n">
        <f aca="false">LOG(1+E8)</f>
        <v>0.837736940367888</v>
      </c>
      <c r="R8" s="11" t="n">
        <f aca="false">Q8-0.75886168784536</f>
        <v>0.0788752525225276</v>
      </c>
      <c r="S8" s="11"/>
      <c r="T8" s="11" t="n">
        <f aca="false">R8/0.30282882604193</f>
        <v>0.260461507424681</v>
      </c>
      <c r="U8" s="11" t="n">
        <f aca="false">LOG(1+C8)</f>
        <v>2.23299611039215</v>
      </c>
      <c r="V8" s="1" t="n">
        <f aca="false">U8-1.98227123303957</f>
        <v>0.250724877352584</v>
      </c>
      <c r="X8" s="1" t="n">
        <f aca="false">V8/0.344064627889181</f>
        <v>0.728714482772519</v>
      </c>
      <c r="AA8" s="1" t="n">
        <f aca="false">C8-$Z$2</f>
        <v>10.5396825396825</v>
      </c>
      <c r="AB8" s="1" t="n">
        <f aca="false">AA8/$Y$2</f>
        <v>0.393392028257254</v>
      </c>
      <c r="AE8" s="1" t="n">
        <f aca="false">E8-$AD$2</f>
        <v>-0.585749314926145</v>
      </c>
      <c r="AF8" s="1" t="n">
        <f aca="false">AE8/$AC$2</f>
        <v>-0.480538740781114</v>
      </c>
    </row>
    <row r="9" customFormat="false" ht="13.8" hidden="false" customHeight="false" outlineLevel="0" collapsed="false">
      <c r="A9" s="1" t="n">
        <v>2.4</v>
      </c>
      <c r="B9" s="1" t="n">
        <v>160</v>
      </c>
      <c r="C9" s="1" t="n">
        <v>174</v>
      </c>
      <c r="D9" s="11" t="n">
        <f aca="false">C9-C10</f>
        <v>-1</v>
      </c>
      <c r="E9" s="11" t="n">
        <f aca="false">1000/C9</f>
        <v>5.74712643678161</v>
      </c>
      <c r="F9" s="14" t="s">
        <v>38</v>
      </c>
      <c r="G9" s="1" t="n">
        <f aca="false">ABS(B9-B10)</f>
        <v>20</v>
      </c>
      <c r="H9" s="11" t="n">
        <f aca="false">E9-E10</f>
        <v>0.0328407224958998</v>
      </c>
      <c r="I9" s="41"/>
      <c r="J9" s="11" t="n">
        <f aca="false">6.46810225610262-E9</f>
        <v>0.72097581932101</v>
      </c>
      <c r="K9" s="1" t="n">
        <f aca="false">E9-8.84955752212389</f>
        <v>-3.10243108534228</v>
      </c>
      <c r="N9" s="11" t="n">
        <f aca="false">E9-4.739336492891</f>
        <v>1.00778994389061</v>
      </c>
      <c r="P9" s="11" t="n">
        <f aca="false">N9/5.7869792965827</f>
        <v>0.174147839873166</v>
      </c>
      <c r="Q9" s="11" t="n">
        <f aca="false">LOG(1+E9)</f>
        <v>0.829118848628996</v>
      </c>
      <c r="R9" s="11" t="n">
        <f aca="false">Q9-0.75886168784536</f>
        <v>0.0702571607836359</v>
      </c>
      <c r="S9" s="11"/>
      <c r="T9" s="11" t="n">
        <f aca="false">R9/0.30282882604193</f>
        <v>0.232002883285318</v>
      </c>
      <c r="U9" s="11" t="n">
        <f aca="false">LOG(1+C9)</f>
        <v>2.24303804868629</v>
      </c>
      <c r="V9" s="1" t="n">
        <f aca="false">U9-1.98227123303957</f>
        <v>0.260766815646724</v>
      </c>
      <c r="X9" s="1" t="n">
        <f aca="false">V9/0.344064627889181</f>
        <v>0.757900680597467</v>
      </c>
      <c r="AA9" s="1" t="n">
        <f aca="false">C9-$Z$2</f>
        <v>14.5396825396825</v>
      </c>
      <c r="AB9" s="1" t="n">
        <f aca="false">AA9/$Y$2</f>
        <v>0.542691412475368</v>
      </c>
      <c r="AE9" s="1" t="n">
        <f aca="false">E9-$AD$2</f>
        <v>-0.720975819321005</v>
      </c>
      <c r="AF9" s="1" t="n">
        <f aca="false">AE9/$AC$2</f>
        <v>-0.591476257029564</v>
      </c>
    </row>
    <row r="10" customFormat="false" ht="13.8" hidden="false" customHeight="false" outlineLevel="0" collapsed="false">
      <c r="A10" s="1" t="n">
        <v>3</v>
      </c>
      <c r="B10" s="1" t="n">
        <v>180</v>
      </c>
      <c r="C10" s="1" t="n">
        <v>175</v>
      </c>
      <c r="D10" s="11" t="n">
        <f aca="false">C10-C11</f>
        <v>-8</v>
      </c>
      <c r="E10" s="11" t="n">
        <f aca="false">1000/C10</f>
        <v>5.71428571428571</v>
      </c>
      <c r="F10" s="14" t="s">
        <v>39</v>
      </c>
      <c r="G10" s="1" t="n">
        <f aca="false">ABS(B10-B11)</f>
        <v>40</v>
      </c>
      <c r="H10" s="11" t="n">
        <f aca="false">E10-E11</f>
        <v>0.24980483996877</v>
      </c>
      <c r="I10" s="41"/>
      <c r="J10" s="11" t="n">
        <f aca="false">6.46810225610262-E10</f>
        <v>0.75381654181691</v>
      </c>
      <c r="K10" s="1" t="n">
        <f aca="false">E10-8.84955752212389</f>
        <v>-3.13527180783818</v>
      </c>
      <c r="N10" s="11" t="n">
        <f aca="false">E10-4.739336492891</f>
        <v>0.97494922139471</v>
      </c>
      <c r="P10" s="11" t="n">
        <f aca="false">N10/5.7869792965827</f>
        <v>0.168472906403939</v>
      </c>
      <c r="Q10" s="11" t="n">
        <f aca="false">LOG(1+E10)</f>
        <v>0.82699981792146</v>
      </c>
      <c r="R10" s="11" t="n">
        <f aca="false">Q10-0.75886168784536</f>
        <v>0.0681381300761003</v>
      </c>
      <c r="S10" s="11"/>
      <c r="T10" s="11" t="n">
        <f aca="false">R10/0.30282882604193</f>
        <v>0.225005429524948</v>
      </c>
      <c r="U10" s="11" t="n">
        <f aca="false">LOG(1+C10)</f>
        <v>2.24551266781415</v>
      </c>
      <c r="V10" s="1" t="n">
        <f aca="false">U10-1.98227123303957</f>
        <v>0.263241434774579</v>
      </c>
      <c r="X10" s="1" t="n">
        <f aca="false">V10/0.344064627889181</f>
        <v>0.765092989621026</v>
      </c>
      <c r="AA10" s="1" t="n">
        <f aca="false">C10-$Z$2</f>
        <v>15.5396825396825</v>
      </c>
      <c r="AB10" s="1" t="n">
        <f aca="false">AA10/$Y$2</f>
        <v>0.580016258529897</v>
      </c>
      <c r="AE10" s="1" t="n">
        <f aca="false">E10-$AD$2</f>
        <v>-0.753816541816905</v>
      </c>
      <c r="AF10" s="1" t="n">
        <f aca="false">AE10/$AC$2</f>
        <v>-0.618418225261335</v>
      </c>
    </row>
    <row r="11" customFormat="false" ht="13.8" hidden="false" customHeight="false" outlineLevel="0" collapsed="false">
      <c r="A11" s="1" t="n">
        <v>3.4</v>
      </c>
      <c r="B11" s="1" t="n">
        <v>220</v>
      </c>
      <c r="C11" s="1" t="n">
        <v>183</v>
      </c>
      <c r="D11" s="11" t="n">
        <f aca="false">C11-C12</f>
        <v>-8</v>
      </c>
      <c r="E11" s="11" t="n">
        <f aca="false">1000/C11</f>
        <v>5.46448087431694</v>
      </c>
      <c r="F11" s="14" t="s">
        <v>39</v>
      </c>
      <c r="G11" s="1" t="n">
        <f aca="false">ABS(B11-B12)</f>
        <v>20</v>
      </c>
      <c r="H11" s="11" t="n">
        <f aca="false">E11-E12</f>
        <v>0.2288787800761</v>
      </c>
      <c r="J11" s="11" t="n">
        <f aca="false">6.46810225610262-E11</f>
        <v>1.00362138178568</v>
      </c>
      <c r="K11" s="1" t="n">
        <f aca="false">E11-8.84955752212389</f>
        <v>-3.38507664780695</v>
      </c>
      <c r="N11" s="11" t="n">
        <f aca="false">E11-4.739336492891</f>
        <v>0.72514438142594</v>
      </c>
      <c r="P11" s="11" t="n">
        <f aca="false">N11/5.7869792965827</f>
        <v>0.125306199359336</v>
      </c>
      <c r="Q11" s="11" t="n">
        <f aca="false">LOG(1+E11)</f>
        <v>0.810533654897501</v>
      </c>
      <c r="R11" s="11" t="n">
        <f aca="false">Q11-0.75886168784536</f>
        <v>0.0516719670521408</v>
      </c>
      <c r="S11" s="11"/>
      <c r="T11" s="11" t="n">
        <f aca="false">R11/0.30282882604193</f>
        <v>0.170630939357755</v>
      </c>
      <c r="U11" s="11" t="n">
        <f aca="false">LOG(1+C11)</f>
        <v>2.26481782300954</v>
      </c>
      <c r="V11" s="1" t="n">
        <f aca="false">U11-1.98227123303957</f>
        <v>0.282546589969966</v>
      </c>
      <c r="X11" s="1" t="n">
        <f aca="false">V11/0.344064627889181</f>
        <v>0.821202085501713</v>
      </c>
      <c r="AA11" s="1" t="n">
        <f aca="false">C11-$Z$2</f>
        <v>23.5396825396825</v>
      </c>
      <c r="AB11" s="1" t="n">
        <f aca="false">AA11/$Y$2</f>
        <v>0.878615026966126</v>
      </c>
      <c r="AE11" s="1" t="n">
        <f aca="false">E11-$AD$2</f>
        <v>-1.00362138178568</v>
      </c>
      <c r="AF11" s="1" t="n">
        <f aca="false">AE11/$AC$2</f>
        <v>-0.823353852466902</v>
      </c>
    </row>
    <row r="12" customFormat="false" ht="13.8" hidden="false" customHeight="false" outlineLevel="0" collapsed="false">
      <c r="A12" s="1" t="n">
        <v>4</v>
      </c>
      <c r="B12" s="1" t="n">
        <v>240</v>
      </c>
      <c r="C12" s="1" t="n">
        <v>191</v>
      </c>
      <c r="D12" s="11" t="n">
        <f aca="false">C12-C13</f>
        <v>3</v>
      </c>
      <c r="E12" s="11" t="n">
        <f aca="false">1000/C12</f>
        <v>5.23560209424084</v>
      </c>
      <c r="F12" s="14" t="s">
        <v>40</v>
      </c>
      <c r="G12" s="1" t="n">
        <f aca="false">ABS(B12-B13)</f>
        <v>40</v>
      </c>
      <c r="H12" s="11" t="n">
        <f aca="false">E12-E13</f>
        <v>-0.0835468419293699</v>
      </c>
      <c r="I12" s="41"/>
      <c r="J12" s="11" t="n">
        <f aca="false">6.46810225610262-E12</f>
        <v>1.23250016186178</v>
      </c>
      <c r="K12" s="1" t="n">
        <f aca="false">E12-8.84955752212389</f>
        <v>-3.61395542788305</v>
      </c>
      <c r="N12" s="11" t="n">
        <f aca="false">E12-4.739336492891</f>
        <v>0.49626560134984</v>
      </c>
      <c r="P12" s="11" t="n">
        <f aca="false">N12/5.7869792965827</f>
        <v>0.0857555515435994</v>
      </c>
      <c r="Q12" s="11" t="n">
        <f aca="false">LOG(1+E12)</f>
        <v>0.79487839423505</v>
      </c>
      <c r="R12" s="11" t="n">
        <f aca="false">Q12-0.75886168784536</f>
        <v>0.03601670638969</v>
      </c>
      <c r="S12" s="11"/>
      <c r="T12" s="11" t="n">
        <f aca="false">R12/0.30282882604193</f>
        <v>0.118934207355488</v>
      </c>
      <c r="U12" s="11" t="n">
        <f aca="false">LOG(1+C12)</f>
        <v>2.28330122870355</v>
      </c>
      <c r="V12" s="1" t="n">
        <f aca="false">U12-1.98227123303957</f>
        <v>0.301029995663979</v>
      </c>
      <c r="X12" s="1" t="n">
        <f aca="false">V12/0.344064627889181</f>
        <v>0.874922823397403</v>
      </c>
      <c r="AA12" s="1" t="n">
        <f aca="false">C12-$Z$2</f>
        <v>31.5396825396825</v>
      </c>
      <c r="AB12" s="1" t="n">
        <f aca="false">AA12/$Y$2</f>
        <v>1.17721379540236</v>
      </c>
      <c r="AE12" s="1" t="n">
        <f aca="false">E12-$AD$2</f>
        <v>-1.23250016186177</v>
      </c>
      <c r="AF12" s="1" t="n">
        <f aca="false">AE12/$AC$2</f>
        <v>-1.01112209728876</v>
      </c>
    </row>
    <row r="13" customFormat="false" ht="13.8" hidden="false" customHeight="false" outlineLevel="0" collapsed="false">
      <c r="A13" s="1" t="n">
        <v>4.4</v>
      </c>
      <c r="B13" s="1" t="n">
        <v>280</v>
      </c>
      <c r="C13" s="1" t="n">
        <v>188</v>
      </c>
      <c r="D13" s="11" t="n">
        <f aca="false">C13-C14</f>
        <v>-7</v>
      </c>
      <c r="E13" s="11" t="n">
        <f aca="false">1000/C13</f>
        <v>5.31914893617021</v>
      </c>
      <c r="F13" s="14" t="s">
        <v>39</v>
      </c>
      <c r="G13" s="1" t="n">
        <f aca="false">ABS(B13-B14)</f>
        <v>20</v>
      </c>
      <c r="H13" s="11" t="n">
        <f aca="false">E13-E14</f>
        <v>0.19094380796508</v>
      </c>
      <c r="I13" s="41"/>
      <c r="J13" s="11" t="n">
        <f aca="false">6.46810225610262-E13</f>
        <v>1.14895331993241</v>
      </c>
      <c r="K13" s="1" t="n">
        <f aca="false">E13-8.84955752212389</f>
        <v>-3.53040858595368</v>
      </c>
      <c r="N13" s="11" t="n">
        <f aca="false">E13-4.739336492891</f>
        <v>0.57981244327921</v>
      </c>
      <c r="P13" s="11" t="n">
        <f aca="false">N13/5.7869792965827</f>
        <v>0.100192589875274</v>
      </c>
      <c r="Q13" s="11" t="n">
        <f aca="false">LOG(1+E13)</f>
        <v>0.800658591381495</v>
      </c>
      <c r="R13" s="11" t="n">
        <f aca="false">Q13-0.75886168784536</f>
        <v>0.0417969035361346</v>
      </c>
      <c r="S13" s="11"/>
      <c r="T13" s="11" t="n">
        <f aca="false">R13/0.30282882604193</f>
        <v>0.138021548616866</v>
      </c>
      <c r="U13" s="11" t="n">
        <f aca="false">LOG(1+C13)</f>
        <v>2.27646180417324</v>
      </c>
      <c r="V13" s="1" t="n">
        <f aca="false">U13-1.98227123303957</f>
        <v>0.294190571133674</v>
      </c>
      <c r="X13" s="1" t="n">
        <f aca="false">V13/0.344064627889181</f>
        <v>0.855044509918145</v>
      </c>
      <c r="AA13" s="1" t="n">
        <f aca="false">C13-$Z$2</f>
        <v>28.5396825396825</v>
      </c>
      <c r="AB13" s="1" t="n">
        <f aca="false">AA13/$Y$2</f>
        <v>1.06523925723877</v>
      </c>
      <c r="AE13" s="1" t="n">
        <f aca="false">E13-$AD$2</f>
        <v>-1.1489533199324</v>
      </c>
      <c r="AF13" s="1" t="n">
        <f aca="false">AE13/$AC$2</f>
        <v>-0.942581694092485</v>
      </c>
    </row>
    <row r="14" customFormat="false" ht="13.8" hidden="false" customHeight="false" outlineLevel="0" collapsed="false">
      <c r="A14" s="39" t="n">
        <v>5</v>
      </c>
      <c r="B14" s="39" t="n">
        <v>300</v>
      </c>
      <c r="C14" s="39" t="n">
        <v>195</v>
      </c>
      <c r="D14" s="11" t="n">
        <f aca="false">C14-C15</f>
        <v>35</v>
      </c>
      <c r="E14" s="11" t="n">
        <f aca="false">1000/C14</f>
        <v>5.12820512820513</v>
      </c>
      <c r="F14" s="42" t="s">
        <v>40</v>
      </c>
      <c r="G14" s="39" t="n">
        <f aca="false">ABS(B14-B15)</f>
        <v>60</v>
      </c>
      <c r="H14" s="11" t="n">
        <f aca="false">E14-E15</f>
        <v>-1.12179487179487</v>
      </c>
      <c r="J14" s="11" t="n">
        <f aca="false">6.46810225610262-E14</f>
        <v>1.33989712789749</v>
      </c>
      <c r="K14" s="1" t="n">
        <f aca="false">E14-8.84955752212389</f>
        <v>-3.72135239391876</v>
      </c>
      <c r="N14" s="11" t="n">
        <f aca="false">E14-4.739336492891</f>
        <v>0.388868635314131</v>
      </c>
      <c r="P14" s="11" t="n">
        <f aca="false">N14/5.7869792965827</f>
        <v>0.067197170645446</v>
      </c>
      <c r="Q14" s="11" t="n">
        <f aca="false">LOG(1+E14)</f>
        <v>0.787333293921639</v>
      </c>
      <c r="R14" s="11" t="n">
        <f aca="false">Q14-0.75886168784536</f>
        <v>0.0284716060762785</v>
      </c>
      <c r="S14" s="11"/>
      <c r="T14" s="11" t="n">
        <f aca="false">R14/0.30282882604193</f>
        <v>0.0940188107202724</v>
      </c>
      <c r="U14" s="11" t="n">
        <f aca="false">LOG(1+C14)</f>
        <v>2.29225607135648</v>
      </c>
      <c r="V14" s="1" t="n">
        <f aca="false">U14-1.98227123303957</f>
        <v>0.309984838316905</v>
      </c>
      <c r="X14" s="1" t="n">
        <f aca="false">V14/0.344064627889181</f>
        <v>0.900949453068299</v>
      </c>
      <c r="AA14" s="1" t="n">
        <f aca="false">C14-$Z$2</f>
        <v>35.5396825396825</v>
      </c>
      <c r="AB14" s="1" t="n">
        <f aca="false">AA14/$Y$2</f>
        <v>1.32651317962047</v>
      </c>
      <c r="AE14" s="1" t="n">
        <f aca="false">E14-$AD$2</f>
        <v>-1.33989712789748</v>
      </c>
      <c r="AF14" s="1" t="n">
        <f aca="false">AE14/$AC$2</f>
        <v>-1.09922873524363</v>
      </c>
    </row>
    <row r="15" customFormat="false" ht="13.8" hidden="false" customHeight="false" outlineLevel="0" collapsed="false">
      <c r="A15" s="1" t="n">
        <v>6</v>
      </c>
      <c r="B15" s="1" t="n">
        <v>360</v>
      </c>
      <c r="C15" s="1" t="n">
        <v>160</v>
      </c>
      <c r="D15" s="11" t="n">
        <f aca="false">C15-C16</f>
        <v>-29</v>
      </c>
      <c r="E15" s="11" t="n">
        <f aca="false">1000/C15</f>
        <v>6.25</v>
      </c>
      <c r="F15" s="14" t="s">
        <v>38</v>
      </c>
      <c r="G15" s="1" t="n">
        <f aca="false">ABS(B15-B16)</f>
        <v>60</v>
      </c>
      <c r="H15" s="11" t="n">
        <f aca="false">E15-E16</f>
        <v>0.95899470899471</v>
      </c>
      <c r="I15" s="41"/>
      <c r="J15" s="11" t="n">
        <f aca="false">6.46810225610262-E15</f>
        <v>0.21810225610262</v>
      </c>
      <c r="K15" s="1" t="n">
        <f aca="false">E15-8.84955752212389</f>
        <v>-2.59955752212389</v>
      </c>
      <c r="N15" s="11" t="n">
        <f aca="false">E15-4.739336492891</f>
        <v>1.510663507109</v>
      </c>
      <c r="P15" s="11" t="n">
        <f aca="false">N15/5.7869792965827</f>
        <v>0.261045258620688</v>
      </c>
      <c r="Q15" s="11" t="n">
        <f aca="false">LOG(1+E15)</f>
        <v>0.860338006570994</v>
      </c>
      <c r="R15" s="11" t="n">
        <f aca="false">Q15-0.75886168784536</f>
        <v>0.101476318725634</v>
      </c>
      <c r="S15" s="11"/>
      <c r="T15" s="11" t="n">
        <f aca="false">R15/0.30282882604193</f>
        <v>0.335094647533927</v>
      </c>
      <c r="U15" s="11" t="n">
        <f aca="false">LOG(1+C15)</f>
        <v>2.20682587603185</v>
      </c>
      <c r="V15" s="1" t="n">
        <f aca="false">U15-1.98227123303957</f>
        <v>0.22455464299228</v>
      </c>
      <c r="X15" s="1" t="n">
        <f aca="false">V15/0.344064627889181</f>
        <v>0.652652509994738</v>
      </c>
      <c r="AA15" s="1" t="n">
        <f aca="false">C15-$Z$2</f>
        <v>0.539682539682531</v>
      </c>
      <c r="AB15" s="1" t="n">
        <f aca="false">AA15/$Y$2</f>
        <v>0.0201435677119675</v>
      </c>
      <c r="AE15" s="1" t="n">
        <f aca="false">E15-$AD$2</f>
        <v>-0.218102256102615</v>
      </c>
      <c r="AF15" s="1" t="n">
        <f aca="false">AE15/$AC$2</f>
        <v>-0.178927368480636</v>
      </c>
    </row>
    <row r="16" customFormat="false" ht="13.8" hidden="false" customHeight="false" outlineLevel="0" collapsed="false">
      <c r="A16" s="1" t="n">
        <v>7</v>
      </c>
      <c r="B16" s="1" t="n">
        <v>420</v>
      </c>
      <c r="C16" s="1" t="n">
        <v>189</v>
      </c>
      <c r="D16" s="11" t="n">
        <f aca="false">C16-C17</f>
        <v>-1</v>
      </c>
      <c r="E16" s="11" t="n">
        <f aca="false">1000/C16</f>
        <v>5.29100529100529</v>
      </c>
      <c r="F16" s="14" t="s">
        <v>39</v>
      </c>
      <c r="G16" s="1" t="n">
        <f aca="false">ABS(B16-B17)</f>
        <v>60</v>
      </c>
      <c r="H16" s="11" t="n">
        <f aca="false">E16-E17</f>
        <v>0.0278473962684505</v>
      </c>
      <c r="I16" s="41"/>
      <c r="J16" s="11" t="n">
        <f aca="false">6.46810225610262-E16</f>
        <v>1.17709696509733</v>
      </c>
      <c r="K16" s="1" t="n">
        <f aca="false">E16-8.84955752212389</f>
        <v>-3.5585522311186</v>
      </c>
      <c r="N16" s="11" t="n">
        <f aca="false">E16-4.739336492891</f>
        <v>0.551668798114291</v>
      </c>
      <c r="P16" s="11" t="n">
        <f aca="false">N16/5.7869792965827</f>
        <v>0.0953293194672494</v>
      </c>
      <c r="Q16" s="11" t="n">
        <f aca="false">LOG(1+E16)</f>
        <v>0.798720050445447</v>
      </c>
      <c r="R16" s="11" t="n">
        <f aca="false">Q16-0.75886168784536</f>
        <v>0.0398583626000872</v>
      </c>
      <c r="S16" s="11"/>
      <c r="T16" s="11" t="n">
        <f aca="false">R16/0.30282882604193</f>
        <v>0.131620107375671</v>
      </c>
      <c r="U16" s="11" t="n">
        <f aca="false">LOG(1+C16)</f>
        <v>2.27875360095283</v>
      </c>
      <c r="V16" s="1" t="n">
        <f aca="false">U16-1.98227123303957</f>
        <v>0.296482367913259</v>
      </c>
      <c r="X16" s="1" t="n">
        <f aca="false">V16/0.344064627889181</f>
        <v>0.861705458454602</v>
      </c>
      <c r="AA16" s="1" t="n">
        <f aca="false">C16-$Z$2</f>
        <v>29.5396825396825</v>
      </c>
      <c r="AB16" s="1" t="n">
        <f aca="false">AA16/$Y$2</f>
        <v>1.1025641032933</v>
      </c>
      <c r="AE16" s="1" t="n">
        <f aca="false">E16-$AD$2</f>
        <v>-1.17709696509732</v>
      </c>
      <c r="AF16" s="1" t="n">
        <f aca="false">AE16/$AC$2</f>
        <v>-0.965670260248548</v>
      </c>
    </row>
    <row r="17" customFormat="false" ht="13.8" hidden="false" customHeight="false" outlineLevel="0" collapsed="false">
      <c r="A17" s="1" t="n">
        <v>8</v>
      </c>
      <c r="B17" s="1" t="n">
        <v>480</v>
      </c>
      <c r="C17" s="1" t="n">
        <v>190</v>
      </c>
      <c r="D17" s="11" t="n">
        <f aca="false">C17-C18</f>
        <v>35</v>
      </c>
      <c r="E17" s="11" t="n">
        <f aca="false">1000/C17</f>
        <v>5.26315789473684</v>
      </c>
      <c r="F17" s="14" t="s">
        <v>39</v>
      </c>
      <c r="G17" s="12" t="n">
        <f aca="false">ABS(B17-B18)</f>
        <v>60</v>
      </c>
      <c r="H17" s="11" t="n">
        <f aca="false">E17-E18</f>
        <v>-1.18845500848897</v>
      </c>
      <c r="J17" s="11" t="n">
        <f aca="false">6.46810225610262-E17</f>
        <v>1.20494436136578</v>
      </c>
      <c r="K17" s="1" t="n">
        <f aca="false">E17-8.84955752212389</f>
        <v>-3.58639962738705</v>
      </c>
      <c r="N17" s="11" t="n">
        <f aca="false">E17-4.739336492891</f>
        <v>0.52382140184584</v>
      </c>
      <c r="P17" s="11" t="n">
        <f aca="false">N17/5.7869792965827</f>
        <v>0.090517241379309</v>
      </c>
      <c r="Q17" s="11" t="n">
        <f aca="false">LOG(1+E17)</f>
        <v>0.796793360439701</v>
      </c>
      <c r="R17" s="11" t="n">
        <f aca="false">Q17-0.75886168784536</f>
        <v>0.0379316725943415</v>
      </c>
      <c r="S17" s="11"/>
      <c r="T17" s="11" t="n">
        <f aca="false">R17/0.30282882604193</f>
        <v>0.125257800223713</v>
      </c>
      <c r="U17" s="11" t="n">
        <f aca="false">LOG(1+C17)</f>
        <v>2.28103336724773</v>
      </c>
      <c r="V17" s="1" t="n">
        <f aca="false">U17-1.98227123303957</f>
        <v>0.298762134208157</v>
      </c>
      <c r="X17" s="1" t="n">
        <f aca="false">V17/0.344064627889181</f>
        <v>0.868331441220935</v>
      </c>
      <c r="AA17" s="1" t="n">
        <f aca="false">C17-$Z$2</f>
        <v>30.5396825396825</v>
      </c>
      <c r="AB17" s="1" t="n">
        <f aca="false">AA17/$Y$2</f>
        <v>1.13988894934783</v>
      </c>
      <c r="AE17" s="1" t="n">
        <f aca="false">E17-$AD$2</f>
        <v>-1.20494436136577</v>
      </c>
      <c r="AF17" s="1" t="n">
        <f aca="false">AE17/$AC$2</f>
        <v>-0.98851578886613</v>
      </c>
    </row>
    <row r="18" customFormat="false" ht="13.8" hidden="false" customHeight="false" outlineLevel="0" collapsed="false">
      <c r="A18" s="1" t="n">
        <v>9</v>
      </c>
      <c r="B18" s="1" t="n">
        <v>540</v>
      </c>
      <c r="C18" s="1" t="n">
        <v>155</v>
      </c>
      <c r="D18" s="11" t="n">
        <f aca="false">C18-C19</f>
        <v>-17</v>
      </c>
      <c r="E18" s="11" t="n">
        <f aca="false">1000/C18</f>
        <v>6.45161290322581</v>
      </c>
      <c r="F18" s="14" t="s">
        <v>38</v>
      </c>
      <c r="G18" s="1" t="n">
        <f aca="false">ABS(B18-B19)</f>
        <v>20</v>
      </c>
      <c r="H18" s="11" t="n">
        <f aca="false">E18-E19</f>
        <v>0.63765941485372</v>
      </c>
      <c r="J18" s="11" t="n">
        <f aca="false">6.46810225610262-E18</f>
        <v>0.0164893528768104</v>
      </c>
      <c r="K18" s="1" t="n">
        <f aca="false">E18-8.84955752212389</f>
        <v>-2.39794461889808</v>
      </c>
      <c r="N18" s="11" t="n">
        <f aca="false">E18-4.739336492891</f>
        <v>1.71227641033481</v>
      </c>
      <c r="P18" s="11" t="n">
        <f aca="false">N18/5.7869792965827</f>
        <v>0.295884315906562</v>
      </c>
      <c r="Q18" s="11" t="n">
        <f aca="false">LOG(1+E18)</f>
        <v>0.872250286057872</v>
      </c>
      <c r="R18" s="11" t="n">
        <f aca="false">Q18-0.75886168784536</f>
        <v>0.113388598212512</v>
      </c>
      <c r="S18" s="11"/>
      <c r="T18" s="11" t="n">
        <f aca="false">R18/0.30282882604193</f>
        <v>0.37443132377633</v>
      </c>
      <c r="U18" s="11" t="n">
        <f aca="false">LOG(1+C18)</f>
        <v>2.19312459835446</v>
      </c>
      <c r="V18" s="1" t="n">
        <f aca="false">U18-1.98227123303957</f>
        <v>0.210853365314892</v>
      </c>
      <c r="X18" s="1" t="n">
        <f aca="false">V18/0.344064627889181</f>
        <v>0.612830695815685</v>
      </c>
      <c r="AA18" s="1" t="n">
        <f aca="false">C18-$Z$2</f>
        <v>-4.46031746031747</v>
      </c>
      <c r="AB18" s="1" t="n">
        <f aca="false">AA18/$Y$2</f>
        <v>-0.166480662560676</v>
      </c>
      <c r="AE18" s="1" t="n">
        <f aca="false">E18-$AD$2</f>
        <v>-0.0164893528768051</v>
      </c>
      <c r="AF18" s="1" t="n">
        <f aca="false">AE18/$AC$2</f>
        <v>-0.0135275836706944</v>
      </c>
    </row>
    <row r="19" customFormat="false" ht="13.8" hidden="false" customHeight="false" outlineLevel="0" collapsed="false">
      <c r="A19" s="1" t="n">
        <v>9.2</v>
      </c>
      <c r="B19" s="1" t="n">
        <v>560</v>
      </c>
      <c r="C19" s="1" t="n">
        <v>172</v>
      </c>
      <c r="D19" s="11" t="n">
        <f aca="false">C19-C20</f>
        <v>-20</v>
      </c>
      <c r="E19" s="11" t="n">
        <f aca="false">1000/C19</f>
        <v>5.81395348837209</v>
      </c>
      <c r="F19" s="14" t="s">
        <v>38</v>
      </c>
      <c r="G19" s="1" t="n">
        <f aca="false">ABS(B19-B20)</f>
        <v>40</v>
      </c>
      <c r="H19" s="11" t="n">
        <f aca="false">E19-E20</f>
        <v>0.60562015503876</v>
      </c>
      <c r="I19" s="41"/>
      <c r="J19" s="11" t="n">
        <f aca="false">6.46810225610262-E19</f>
        <v>0.65414876773053</v>
      </c>
      <c r="K19" s="1" t="n">
        <f aca="false">E19-8.84955752212389</f>
        <v>-3.0356040337518</v>
      </c>
      <c r="N19" s="11" t="n">
        <f aca="false">E19-4.739336492891</f>
        <v>1.07461699548109</v>
      </c>
      <c r="P19" s="11" t="n">
        <f aca="false">N19/5.7869792965827</f>
        <v>0.185695669607055</v>
      </c>
      <c r="Q19" s="11" t="n">
        <f aca="false">LOG(1+E19)</f>
        <v>0.833399164774523</v>
      </c>
      <c r="R19" s="11" t="n">
        <f aca="false">Q19-0.75886168784536</f>
        <v>0.0745374769291626</v>
      </c>
      <c r="S19" s="11"/>
      <c r="T19" s="11" t="n">
        <f aca="false">R19/0.30282882604193</f>
        <v>0.246137324188689</v>
      </c>
      <c r="U19" s="11" t="n">
        <f aca="false">LOG(1+C19)</f>
        <v>2.2380461031288</v>
      </c>
      <c r="V19" s="1" t="n">
        <f aca="false">U19-1.98227123303957</f>
        <v>0.255774870089225</v>
      </c>
      <c r="X19" s="1" t="n">
        <f aca="false">V19/0.344064627889181</f>
        <v>0.743391936736977</v>
      </c>
      <c r="AA19" s="1" t="n">
        <f aca="false">C19-$Z$2</f>
        <v>12.5396825396825</v>
      </c>
      <c r="AB19" s="1" t="n">
        <f aca="false">AA19/$Y$2</f>
        <v>0.468041720366311</v>
      </c>
      <c r="AE19" s="1" t="n">
        <f aca="false">E19-$AD$2</f>
        <v>-0.654148767730525</v>
      </c>
      <c r="AF19" s="1" t="n">
        <f aca="false">AE19/$AC$2</f>
        <v>-0.536652484464926</v>
      </c>
    </row>
    <row r="20" customFormat="false" ht="13.8" hidden="false" customHeight="false" outlineLevel="0" collapsed="false">
      <c r="A20" s="39" t="n">
        <v>10</v>
      </c>
      <c r="B20" s="39" t="n">
        <v>600</v>
      </c>
      <c r="C20" s="39" t="n">
        <v>192</v>
      </c>
      <c r="D20" s="11" t="n">
        <f aca="false">C20-C21</f>
        <v>-1</v>
      </c>
      <c r="E20" s="11" t="n">
        <f aca="false">1000/C20</f>
        <v>5.20833333333333</v>
      </c>
      <c r="F20" s="42" t="s">
        <v>39</v>
      </c>
      <c r="G20" s="39" t="n">
        <f aca="false">ABS(B20-B21)</f>
        <v>60</v>
      </c>
      <c r="H20" s="11" t="n">
        <f aca="false">E20-E21</f>
        <v>0.0269861830742606</v>
      </c>
      <c r="I20" s="41"/>
      <c r="J20" s="11" t="n">
        <f aca="false">6.46810225610262-E20</f>
        <v>1.25976892276929</v>
      </c>
      <c r="K20" s="1" t="n">
        <f aca="false">E20-8.84955752212389</f>
        <v>-3.64122418879056</v>
      </c>
      <c r="N20" s="11" t="n">
        <f aca="false">E20-4.739336492891</f>
        <v>0.468996840442331</v>
      </c>
      <c r="P20" s="11" t="n">
        <f aca="false">N20/5.7869792965827</f>
        <v>0.0810434626436767</v>
      </c>
      <c r="Q20" s="11" t="n">
        <f aca="false">LOG(1+E20)</f>
        <v>0.792975026700668</v>
      </c>
      <c r="R20" s="11" t="n">
        <f aca="false">Q20-0.75886168784536</f>
        <v>0.0341133388553076</v>
      </c>
      <c r="S20" s="11"/>
      <c r="T20" s="11" t="n">
        <f aca="false">R20/0.30282882604193</f>
        <v>0.112648915564545</v>
      </c>
      <c r="U20" s="11" t="n">
        <f aca="false">LOG(1+C20)</f>
        <v>2.28555730900777</v>
      </c>
      <c r="V20" s="1" t="n">
        <f aca="false">U20-1.98227123303957</f>
        <v>0.303286075968203</v>
      </c>
      <c r="X20" s="1" t="n">
        <f aca="false">V20/0.344064627889181</f>
        <v>0.881479964473094</v>
      </c>
      <c r="AA20" s="1" t="n">
        <f aca="false">C20-$Z$2</f>
        <v>32.5396825396825</v>
      </c>
      <c r="AB20" s="1" t="n">
        <f aca="false">AA20/$Y$2</f>
        <v>1.21453864145688</v>
      </c>
      <c r="AE20" s="1" t="n">
        <f aca="false">E20-$AD$2</f>
        <v>-1.25976892276928</v>
      </c>
      <c r="AF20" s="1" t="n">
        <f aca="false">AE20/$AC$2</f>
        <v>-1.03349292333199</v>
      </c>
    </row>
    <row r="21" customFormat="false" ht="13.8" hidden="false" customHeight="false" outlineLevel="0" collapsed="false">
      <c r="A21" s="1" t="n">
        <v>11</v>
      </c>
      <c r="B21" s="1" t="n">
        <v>660</v>
      </c>
      <c r="C21" s="1" t="n">
        <v>193</v>
      </c>
      <c r="D21" s="11" t="n">
        <f aca="false">C21-C22</f>
        <v>23</v>
      </c>
      <c r="E21" s="11" t="n">
        <f aca="false">1000/C21</f>
        <v>5.18134715025907</v>
      </c>
      <c r="F21" s="14" t="s">
        <v>40</v>
      </c>
      <c r="G21" s="12" t="n">
        <f aca="false">ABS(B21-B22)</f>
        <v>60</v>
      </c>
      <c r="H21" s="11" t="n">
        <f aca="false">E21-E22</f>
        <v>-0.7010057909174</v>
      </c>
      <c r="J21" s="11" t="n">
        <f aca="false">6.46810225610262-E21</f>
        <v>1.28675510584355</v>
      </c>
      <c r="K21" s="1" t="n">
        <f aca="false">E21-8.84955752212389</f>
        <v>-3.66821037186482</v>
      </c>
      <c r="N21" s="11" t="n">
        <f aca="false">E21-4.739336492891</f>
        <v>0.44201065736807</v>
      </c>
      <c r="P21" s="11" t="n">
        <f aca="false">N21/5.7869792965827</f>
        <v>0.0763802036805426</v>
      </c>
      <c r="Q21" s="11" t="n">
        <f aca="false">LOG(1+E21)</f>
        <v>0.791083134662568</v>
      </c>
      <c r="R21" s="11" t="n">
        <f aca="false">Q21-0.75886168784536</f>
        <v>0.0322214468172082</v>
      </c>
      <c r="S21" s="11"/>
      <c r="T21" s="11" t="n">
        <f aca="false">R21/0.30282882604193</f>
        <v>0.106401518106294</v>
      </c>
      <c r="U21" s="11" t="n">
        <f aca="false">LOG(1+C21)</f>
        <v>2.28780172993023</v>
      </c>
      <c r="V21" s="1" t="n">
        <f aca="false">U21-1.98227123303957</f>
        <v>0.305530496890656</v>
      </c>
      <c r="X21" s="1" t="n">
        <f aca="false">V21/0.344064627889181</f>
        <v>0.888003218363568</v>
      </c>
      <c r="AA21" s="1" t="n">
        <f aca="false">C21-$Z$2</f>
        <v>33.5396825396825</v>
      </c>
      <c r="AB21" s="1" t="n">
        <f aca="false">AA21/$Y$2</f>
        <v>1.25186348751141</v>
      </c>
      <c r="AE21" s="1" t="n">
        <f aca="false">E21-$AD$2</f>
        <v>-1.28675510584355</v>
      </c>
      <c r="AF21" s="1" t="n">
        <f aca="false">AE21/$AC$2</f>
        <v>-1.05563192734368</v>
      </c>
    </row>
    <row r="22" customFormat="false" ht="13.8" hidden="false" customHeight="false" outlineLevel="0" collapsed="false">
      <c r="A22" s="1" t="n">
        <v>12</v>
      </c>
      <c r="B22" s="1" t="n">
        <v>720</v>
      </c>
      <c r="C22" s="1" t="n">
        <v>170</v>
      </c>
      <c r="D22" s="11" t="n">
        <f aca="false">C22-C23</f>
        <v>-3</v>
      </c>
      <c r="E22" s="11" t="n">
        <f aca="false">1000/C22</f>
        <v>5.88235294117647</v>
      </c>
      <c r="F22" s="14" t="s">
        <v>38</v>
      </c>
      <c r="G22" s="1" t="n">
        <f aca="false">ABS(B22-B23)</f>
        <v>30</v>
      </c>
      <c r="H22" s="11" t="n">
        <f aca="false">E22-E23</f>
        <v>0.10200612036722</v>
      </c>
      <c r="J22" s="11" t="n">
        <f aca="false">6.46810225610262-E22</f>
        <v>0.58574931492615</v>
      </c>
      <c r="K22" s="1" t="n">
        <f aca="false">E22-8.84955752212389</f>
        <v>-2.96720458094742</v>
      </c>
      <c r="N22" s="11" t="n">
        <f aca="false">E22-4.739336492891</f>
        <v>1.14301644828547</v>
      </c>
      <c r="P22" s="11" t="n">
        <f aca="false">N22/5.7869792965827</f>
        <v>0.197515212981743</v>
      </c>
      <c r="Q22" s="11" t="n">
        <f aca="false">LOG(1+E22)</f>
        <v>0.837736940367888</v>
      </c>
      <c r="R22" s="11" t="n">
        <f aca="false">Q22-0.75886168784536</f>
        <v>0.0788752525225276</v>
      </c>
      <c r="S22" s="11"/>
      <c r="T22" s="11" t="n">
        <f aca="false">R22/0.30282882604193</f>
        <v>0.260461507424681</v>
      </c>
      <c r="U22" s="11" t="n">
        <f aca="false">LOG(1+C22)</f>
        <v>2.23299611039215</v>
      </c>
      <c r="V22" s="1" t="n">
        <f aca="false">U22-1.98227123303957</f>
        <v>0.250724877352584</v>
      </c>
      <c r="X22" s="1" t="n">
        <f aca="false">V22/0.344064627889181</f>
        <v>0.728714482772519</v>
      </c>
      <c r="AA22" s="1" t="n">
        <f aca="false">C22-$Z$2</f>
        <v>10.5396825396825</v>
      </c>
      <c r="AB22" s="1" t="n">
        <f aca="false">AA22/$Y$2</f>
        <v>0.393392028257254</v>
      </c>
      <c r="AE22" s="1" t="n">
        <f aca="false">E22-$AD$2</f>
        <v>-0.585749314926145</v>
      </c>
      <c r="AF22" s="1" t="n">
        <f aca="false">AE22/$AC$2</f>
        <v>-0.480538740781114</v>
      </c>
    </row>
    <row r="23" customFormat="false" ht="13.8" hidden="false" customHeight="false" outlineLevel="0" collapsed="false">
      <c r="A23" s="1" t="n">
        <v>12.3</v>
      </c>
      <c r="B23" s="1" t="n">
        <v>750</v>
      </c>
      <c r="C23" s="1" t="n">
        <v>173</v>
      </c>
      <c r="D23" s="11" t="n">
        <f aca="false">C23-C24</f>
        <v>-20</v>
      </c>
      <c r="E23" s="11" t="n">
        <f aca="false">1000/C23</f>
        <v>5.78034682080925</v>
      </c>
      <c r="F23" s="14" t="s">
        <v>38</v>
      </c>
      <c r="G23" s="1" t="n">
        <f aca="false">ABS(B23-B24)</f>
        <v>30</v>
      </c>
      <c r="H23" s="11" t="n">
        <f aca="false">E23-E24</f>
        <v>0.59899967055018</v>
      </c>
      <c r="I23" s="41"/>
      <c r="J23" s="11" t="n">
        <f aca="false">6.46810225610262-E23</f>
        <v>0.68775543529337</v>
      </c>
      <c r="K23" s="1" t="n">
        <f aca="false">E23-8.84955752212389</f>
        <v>-3.06921070131464</v>
      </c>
      <c r="N23" s="11" t="n">
        <f aca="false">E23-4.739336492891</f>
        <v>1.04101032791825</v>
      </c>
      <c r="P23" s="11" t="n">
        <f aca="false">N23/5.7869792965827</f>
        <v>0.179888379509666</v>
      </c>
      <c r="Q23" s="11" t="n">
        <f aca="false">LOG(1+E23)</f>
        <v>0.831251908986734</v>
      </c>
      <c r="R23" s="11" t="n">
        <f aca="false">Q23-0.75886168784536</f>
        <v>0.0723902211413738</v>
      </c>
      <c r="S23" s="11"/>
      <c r="T23" s="11" t="n">
        <f aca="false">R23/0.30282882604193</f>
        <v>0.239046665694073</v>
      </c>
      <c r="U23" s="11" t="n">
        <f aca="false">LOG(1+C23)</f>
        <v>2.2405492482826</v>
      </c>
      <c r="V23" s="1" t="n">
        <f aca="false">U23-1.98227123303957</f>
        <v>0.25827801524303</v>
      </c>
      <c r="X23" s="1" t="n">
        <f aca="false">V23/0.344064627889181</f>
        <v>0.750667154678329</v>
      </c>
      <c r="AA23" s="1" t="n">
        <f aca="false">C23-$Z$2</f>
        <v>13.5396825396825</v>
      </c>
      <c r="AB23" s="1" t="n">
        <f aca="false">AA23/$Y$2</f>
        <v>0.50536656642084</v>
      </c>
      <c r="AE23" s="1" t="n">
        <f aca="false">E23-$AD$2</f>
        <v>-0.687755435293365</v>
      </c>
      <c r="AF23" s="1" t="n">
        <f aca="false">AE23/$AC$2</f>
        <v>-0.564222820956968</v>
      </c>
    </row>
    <row r="24" customFormat="false" ht="13.8" hidden="false" customHeight="false" outlineLevel="0" collapsed="false">
      <c r="A24" s="1" t="n">
        <v>13</v>
      </c>
      <c r="B24" s="1" t="n">
        <v>780</v>
      </c>
      <c r="C24" s="1" t="n">
        <v>193</v>
      </c>
      <c r="D24" s="11" t="n">
        <f aca="false">C24-C25</f>
        <v>17</v>
      </c>
      <c r="E24" s="11" t="n">
        <f aca="false">1000/C24</f>
        <v>5.18134715025907</v>
      </c>
      <c r="F24" s="14" t="s">
        <v>40</v>
      </c>
      <c r="G24" s="1" t="n">
        <f aca="false">ABS(B24-B25)</f>
        <v>60</v>
      </c>
      <c r="H24" s="11" t="n">
        <f aca="false">E24-E25</f>
        <v>-0.50047103155911</v>
      </c>
      <c r="I24" s="41"/>
      <c r="J24" s="11" t="n">
        <f aca="false">6.46810225610262-E24</f>
        <v>1.28675510584355</v>
      </c>
      <c r="K24" s="1" t="n">
        <f aca="false">E24-8.84955752212389</f>
        <v>-3.66821037186482</v>
      </c>
      <c r="N24" s="11" t="n">
        <f aca="false">E24-4.739336492891</f>
        <v>0.44201065736807</v>
      </c>
      <c r="P24" s="11" t="n">
        <f aca="false">N24/5.7869792965827</f>
        <v>0.0763802036805426</v>
      </c>
      <c r="Q24" s="11" t="n">
        <f aca="false">LOG(1+E24)</f>
        <v>0.791083134662568</v>
      </c>
      <c r="R24" s="11" t="n">
        <f aca="false">Q24-0.75886168784536</f>
        <v>0.0322214468172082</v>
      </c>
      <c r="S24" s="11"/>
      <c r="T24" s="11" t="n">
        <f aca="false">R24/0.30282882604193</f>
        <v>0.106401518106294</v>
      </c>
      <c r="U24" s="11" t="n">
        <f aca="false">LOG(1+C24)</f>
        <v>2.28780172993023</v>
      </c>
      <c r="V24" s="1" t="n">
        <f aca="false">U24-1.98227123303957</f>
        <v>0.305530496890656</v>
      </c>
      <c r="X24" s="1" t="n">
        <f aca="false">V24/0.344064627889181</f>
        <v>0.888003218363568</v>
      </c>
      <c r="AA24" s="1" t="n">
        <f aca="false">C24-$Z$2</f>
        <v>33.5396825396825</v>
      </c>
      <c r="AB24" s="1" t="n">
        <f aca="false">AA24/$Y$2</f>
        <v>1.25186348751141</v>
      </c>
      <c r="AE24" s="1" t="n">
        <f aca="false">E24-$AD$2</f>
        <v>-1.28675510584355</v>
      </c>
      <c r="AF24" s="1" t="n">
        <f aca="false">AE24/$AC$2</f>
        <v>-1.05563192734368</v>
      </c>
    </row>
    <row r="25" customFormat="false" ht="13.8" hidden="false" customHeight="false" outlineLevel="0" collapsed="false">
      <c r="A25" s="1" t="n">
        <v>14</v>
      </c>
      <c r="B25" s="1" t="n">
        <v>840</v>
      </c>
      <c r="C25" s="1" t="n">
        <v>176</v>
      </c>
      <c r="D25" s="11" t="n">
        <f aca="false">C25-C26</f>
        <v>-6</v>
      </c>
      <c r="E25" s="11" t="n">
        <f aca="false">1000/C25</f>
        <v>5.68181818181818</v>
      </c>
      <c r="F25" s="14" t="s">
        <v>38</v>
      </c>
      <c r="G25" s="1" t="n">
        <f aca="false">ABS(B25-B26)</f>
        <v>60</v>
      </c>
      <c r="H25" s="11" t="n">
        <f aca="false">E25-E26</f>
        <v>0.18731268731269</v>
      </c>
      <c r="J25" s="11" t="n">
        <f aca="false">6.46810225610262-E25</f>
        <v>0.78628407428444</v>
      </c>
      <c r="K25" s="1" t="n">
        <f aca="false">E25-8.84955752212389</f>
        <v>-3.16773934030571</v>
      </c>
      <c r="N25" s="11" t="n">
        <f aca="false">E25-4.739336492891</f>
        <v>0.94248168892718</v>
      </c>
      <c r="P25" s="11" t="n">
        <f aca="false">N25/5.7869792965827</f>
        <v>0.162862460815046</v>
      </c>
      <c r="Q25" s="11" t="n">
        <f aca="false">LOG(1+E25)</f>
        <v>0.82489465392597</v>
      </c>
      <c r="R25" s="11" t="n">
        <f aca="false">Q25-0.75886168784536</f>
        <v>0.0660329660806097</v>
      </c>
      <c r="S25" s="11"/>
      <c r="T25" s="11" t="n">
        <f aca="false">R25/0.30282882604193</f>
        <v>0.218053766359305</v>
      </c>
      <c r="U25" s="11" t="n">
        <f aca="false">LOG(1+C25)</f>
        <v>2.24797326636181</v>
      </c>
      <c r="V25" s="1" t="n">
        <f aca="false">U25-1.98227123303957</f>
        <v>0.265702033322236</v>
      </c>
      <c r="X25" s="1" t="n">
        <f aca="false">V25/0.344064627889181</f>
        <v>0.772244548799756</v>
      </c>
      <c r="AA25" s="1" t="n">
        <f aca="false">C25-$Z$2</f>
        <v>16.5396825396825</v>
      </c>
      <c r="AB25" s="1" t="n">
        <f aca="false">AA25/$Y$2</f>
        <v>0.617341104584426</v>
      </c>
      <c r="AE25" s="1" t="n">
        <f aca="false">E25-$AD$2</f>
        <v>-0.786284074284435</v>
      </c>
      <c r="AF25" s="1" t="n">
        <f aca="false">AE25/$AC$2</f>
        <v>-0.645054034763194</v>
      </c>
    </row>
    <row r="26" customFormat="false" ht="13.8" hidden="false" customHeight="false" outlineLevel="0" collapsed="false">
      <c r="A26" s="39" t="n">
        <v>15</v>
      </c>
      <c r="B26" s="39" t="n">
        <v>900</v>
      </c>
      <c r="C26" s="39" t="n">
        <v>182</v>
      </c>
      <c r="D26" s="11" t="n">
        <f aca="false">C26-C27</f>
        <v>-11</v>
      </c>
      <c r="E26" s="11" t="n">
        <f aca="false">1000/C26</f>
        <v>5.49450549450549</v>
      </c>
      <c r="F26" s="42" t="s">
        <v>39</v>
      </c>
      <c r="G26" s="39" t="n">
        <f aca="false">ABS(B26-B27)</f>
        <v>60</v>
      </c>
      <c r="H26" s="11" t="n">
        <f aca="false">E26-E27</f>
        <v>0.31315834424642</v>
      </c>
      <c r="J26" s="11" t="n">
        <f aca="false">6.46810225610262-E26</f>
        <v>0.97359676159713</v>
      </c>
      <c r="K26" s="1" t="n">
        <f aca="false">E26-8.84955752212389</f>
        <v>-3.3550520276184</v>
      </c>
      <c r="N26" s="11" t="n">
        <f aca="false">E26-4.739336492891</f>
        <v>0.75516900161449</v>
      </c>
      <c r="P26" s="11" t="n">
        <f aca="false">N26/5.7869792965827</f>
        <v>0.130494505494504</v>
      </c>
      <c r="Q26" s="11" t="n">
        <f aca="false">LOG(1+E26)</f>
        <v>0.812546088560161</v>
      </c>
      <c r="R26" s="11" t="n">
        <f aca="false">Q26-0.75886168784536</f>
        <v>0.0536844007148014</v>
      </c>
      <c r="S26" s="11"/>
      <c r="T26" s="11" t="n">
        <f aca="false">R26/0.30282882604193</f>
        <v>0.177276388831518</v>
      </c>
      <c r="U26" s="11" t="n">
        <f aca="false">LOG(1+C26)</f>
        <v>2.26245108973043</v>
      </c>
      <c r="V26" s="1" t="n">
        <f aca="false">U26-1.98227123303957</f>
        <v>0.280179856690859</v>
      </c>
      <c r="X26" s="1" t="n">
        <f aca="false">V26/0.344064627889181</f>
        <v>0.814323339221903</v>
      </c>
      <c r="AA26" s="1" t="n">
        <f aca="false">C26-$Z$2</f>
        <v>22.5396825396825</v>
      </c>
      <c r="AB26" s="1" t="n">
        <f aca="false">AA26/$Y$2</f>
        <v>0.841290180911597</v>
      </c>
      <c r="AE26" s="1" t="n">
        <f aca="false">E26-$AD$2</f>
        <v>-0.973596761597125</v>
      </c>
      <c r="AF26" s="1" t="n">
        <f aca="false">AE26/$AC$2</f>
        <v>-0.798722166504698</v>
      </c>
    </row>
    <row r="27" customFormat="false" ht="13.8" hidden="false" customHeight="false" outlineLevel="0" collapsed="false">
      <c r="A27" s="1" t="n">
        <v>16</v>
      </c>
      <c r="B27" s="1" t="n">
        <v>960</v>
      </c>
      <c r="C27" s="1" t="n">
        <v>193</v>
      </c>
      <c r="D27" s="11" t="n">
        <f aca="false">C27-C28</f>
        <v>13</v>
      </c>
      <c r="E27" s="11" t="n">
        <f aca="false">1000/C27</f>
        <v>5.18134715025907</v>
      </c>
      <c r="F27" s="14" t="s">
        <v>40</v>
      </c>
      <c r="G27" s="1" t="n">
        <f aca="false">ABS(B27-B28)</f>
        <v>60</v>
      </c>
      <c r="H27" s="11" t="n">
        <f aca="false">E27-E28</f>
        <v>-0.37420840529649</v>
      </c>
      <c r="I27" s="41"/>
      <c r="J27" s="11" t="n">
        <f aca="false">6.46810225610262-E27</f>
        <v>1.28675510584355</v>
      </c>
      <c r="K27" s="1" t="n">
        <f aca="false">E27-8.84955752212389</f>
        <v>-3.66821037186482</v>
      </c>
      <c r="N27" s="11" t="n">
        <f aca="false">E27-4.739336492891</f>
        <v>0.44201065736807</v>
      </c>
      <c r="P27" s="11" t="n">
        <f aca="false">N27/5.7869792965827</f>
        <v>0.0763802036805426</v>
      </c>
      <c r="Q27" s="11" t="n">
        <f aca="false">LOG(1+E27)</f>
        <v>0.791083134662568</v>
      </c>
      <c r="R27" s="11" t="n">
        <f aca="false">Q27-0.75886168784536</f>
        <v>0.0322214468172082</v>
      </c>
      <c r="S27" s="11"/>
      <c r="T27" s="11" t="n">
        <f aca="false">R27/0.30282882604193</f>
        <v>0.106401518106294</v>
      </c>
      <c r="U27" s="11" t="n">
        <f aca="false">LOG(1+C27)</f>
        <v>2.28780172993023</v>
      </c>
      <c r="V27" s="1" t="n">
        <f aca="false">U27-1.98227123303957</f>
        <v>0.305530496890656</v>
      </c>
      <c r="X27" s="1" t="n">
        <f aca="false">V27/0.344064627889181</f>
        <v>0.888003218363568</v>
      </c>
      <c r="AA27" s="1" t="n">
        <f aca="false">C27-$Z$2</f>
        <v>33.5396825396825</v>
      </c>
      <c r="AB27" s="1" t="n">
        <f aca="false">AA27/$Y$2</f>
        <v>1.25186348751141</v>
      </c>
      <c r="AE27" s="1" t="n">
        <f aca="false">E27-$AD$2</f>
        <v>-1.28675510584355</v>
      </c>
      <c r="AF27" s="1" t="n">
        <f aca="false">AE27/$AC$2</f>
        <v>-1.05563192734368</v>
      </c>
    </row>
    <row r="28" customFormat="false" ht="13.8" hidden="false" customHeight="false" outlineLevel="0" collapsed="false">
      <c r="A28" s="1" t="n">
        <v>17</v>
      </c>
      <c r="B28" s="1" t="n">
        <v>1020</v>
      </c>
      <c r="C28" s="1" t="n">
        <v>180</v>
      </c>
      <c r="D28" s="11" t="n">
        <f aca="false">C28-C29</f>
        <v>38</v>
      </c>
      <c r="E28" s="11" t="n">
        <f aca="false">1000/C28</f>
        <v>5.55555555555556</v>
      </c>
      <c r="F28" s="14" t="s">
        <v>38</v>
      </c>
      <c r="G28" s="12" t="n">
        <f aca="false">ABS(B28-B29)</f>
        <v>60</v>
      </c>
      <c r="H28" s="11" t="n">
        <f aca="false">E28-E29</f>
        <v>-1.4866979655712</v>
      </c>
      <c r="I28" s="41"/>
      <c r="J28" s="11" t="n">
        <f aca="false">6.46810225610262-E28</f>
        <v>0.91254670054706</v>
      </c>
      <c r="K28" s="1" t="n">
        <f aca="false">E28-8.84955752212389</f>
        <v>-3.29400196656833</v>
      </c>
      <c r="N28" s="11" t="n">
        <f aca="false">E28-4.739336492891</f>
        <v>0.81621906266456</v>
      </c>
      <c r="P28" s="11" t="n">
        <f aca="false">N28/5.7869792965827</f>
        <v>0.141044061302682</v>
      </c>
      <c r="Q28" s="11" t="n">
        <f aca="false">LOG(1+E28)</f>
        <v>0.81660950220282</v>
      </c>
      <c r="R28" s="11" t="n">
        <f aca="false">Q28-0.75886168784536</f>
        <v>0.0577478143574596</v>
      </c>
      <c r="S28" s="11"/>
      <c r="T28" s="11" t="n">
        <f aca="false">R28/0.30282882604193</f>
        <v>0.190694575256398</v>
      </c>
      <c r="U28" s="11" t="n">
        <f aca="false">LOG(1+C28)</f>
        <v>2.25767857486918</v>
      </c>
      <c r="V28" s="1" t="n">
        <f aca="false">U28-1.98227123303957</f>
        <v>0.275407341829615</v>
      </c>
      <c r="X28" s="1" t="n">
        <f aca="false">V28/0.344064627889181</f>
        <v>0.800452355475262</v>
      </c>
      <c r="AA28" s="1" t="n">
        <f aca="false">C28-$Z$2</f>
        <v>20.5396825396825</v>
      </c>
      <c r="AB28" s="1" t="n">
        <f aca="false">AA28/$Y$2</f>
        <v>0.76664048880254</v>
      </c>
      <c r="AE28" s="1" t="n">
        <f aca="false">E28-$AD$2</f>
        <v>-0.912546700547055</v>
      </c>
      <c r="AF28" s="1" t="n">
        <f aca="false">AE28/$AC$2</f>
        <v>-0.748637738381534</v>
      </c>
    </row>
    <row r="29" customFormat="false" ht="13.8" hidden="false" customHeight="false" outlineLevel="0" collapsed="false">
      <c r="A29" s="1" t="n">
        <v>18</v>
      </c>
      <c r="B29" s="1" t="n">
        <v>1080</v>
      </c>
      <c r="C29" s="1" t="n">
        <v>142</v>
      </c>
      <c r="D29" s="11" t="n">
        <f aca="false">C29-C30</f>
        <v>2</v>
      </c>
      <c r="E29" s="11" t="n">
        <f aca="false">1000/C29</f>
        <v>7.04225352112676</v>
      </c>
      <c r="F29" s="14" t="s">
        <v>34</v>
      </c>
      <c r="G29" s="1" t="n">
        <f aca="false">ABS(B29-B30)</f>
        <v>60</v>
      </c>
      <c r="H29" s="11" t="n">
        <f aca="false">E29-E30</f>
        <v>-0.10060362173038</v>
      </c>
      <c r="J29" s="11" t="n">
        <f aca="false">6.46810225610262-E29</f>
        <v>-0.57415126502414</v>
      </c>
      <c r="K29" s="1" t="n">
        <f aca="false">E29-8.84955752212389</f>
        <v>-1.80730400099713</v>
      </c>
      <c r="N29" s="11" t="n">
        <f aca="false">E29-4.739336492891</f>
        <v>2.30291702823576</v>
      </c>
      <c r="P29" s="11" t="n">
        <f aca="false">N29/5.7869792965827</f>
        <v>0.397948033025739</v>
      </c>
      <c r="Q29" s="11" t="n">
        <f aca="false">LOG(1+E29)</f>
        <v>0.905377759526773</v>
      </c>
      <c r="R29" s="11" t="n">
        <f aca="false">Q29-0.75886168784536</f>
        <v>0.146516071681413</v>
      </c>
      <c r="S29" s="11"/>
      <c r="T29" s="11" t="n">
        <f aca="false">R29/0.30282882604193</f>
        <v>0.483824719054737</v>
      </c>
      <c r="U29" s="11" t="n">
        <f aca="false">LOG(1+C29)</f>
        <v>2.15533603746506</v>
      </c>
      <c r="V29" s="1" t="n">
        <f aca="false">U29-1.98227123303957</f>
        <v>0.173064804425491</v>
      </c>
      <c r="X29" s="1" t="n">
        <f aca="false">V29/0.344064627889181</f>
        <v>0.503000862039307</v>
      </c>
      <c r="AA29" s="1" t="n">
        <f aca="false">C29-$Z$2</f>
        <v>-17.4603174603175</v>
      </c>
      <c r="AB29" s="1" t="n">
        <f aca="false">AA29/$Y$2</f>
        <v>-0.651703661269548</v>
      </c>
      <c r="AE29" s="1" t="n">
        <f aca="false">E29-$AD$2</f>
        <v>0.574151265024145</v>
      </c>
      <c r="AF29" s="1" t="n">
        <f aca="false">AE29/$AC$2</f>
        <v>0.471023898589406</v>
      </c>
    </row>
    <row r="30" customFormat="false" ht="13.8" hidden="false" customHeight="false" outlineLevel="0" collapsed="false">
      <c r="A30" s="1" t="n">
        <v>19</v>
      </c>
      <c r="B30" s="1" t="n">
        <v>1140</v>
      </c>
      <c r="C30" s="1" t="n">
        <v>140</v>
      </c>
      <c r="D30" s="32" t="n">
        <f aca="false">C30-C31</f>
        <v>-51</v>
      </c>
      <c r="E30" s="11" t="n">
        <f aca="false">1000/C30</f>
        <v>7.14285714285714</v>
      </c>
      <c r="F30" s="14" t="s">
        <v>33</v>
      </c>
      <c r="G30" s="1" t="n">
        <f aca="false">ABS(B30-B31)</f>
        <v>60</v>
      </c>
      <c r="H30" s="11" t="n">
        <f aca="false">E30-E31</f>
        <v>1.9072550486163</v>
      </c>
      <c r="J30" s="11" t="n">
        <f aca="false">6.46810225610262-E30</f>
        <v>-0.67475488675452</v>
      </c>
      <c r="K30" s="1" t="n">
        <f aca="false">E30-8.84955752212389</f>
        <v>-1.70670037926675</v>
      </c>
      <c r="N30" s="11" t="n">
        <f aca="false">E30-4.739336492891</f>
        <v>2.40352064996614</v>
      </c>
      <c r="P30" s="11" t="n">
        <f aca="false">N30/5.7869792965827</f>
        <v>0.415332512315269</v>
      </c>
      <c r="Q30" s="11" t="n">
        <f aca="false">LOG(1+E30)</f>
        <v>0.910776815658234</v>
      </c>
      <c r="R30" s="11" t="n">
        <f aca="false">Q30-0.75886168784536</f>
        <v>0.151915127812874</v>
      </c>
      <c r="S30" s="11"/>
      <c r="T30" s="11" t="n">
        <f aca="false">R30/0.30282882604193</f>
        <v>0.50165345815474</v>
      </c>
      <c r="U30" s="11" t="n">
        <f aca="false">LOG(1+C30)</f>
        <v>2.14921911265538</v>
      </c>
      <c r="V30" s="1" t="n">
        <f aca="false">U30-1.98227123303957</f>
        <v>0.16694787961581</v>
      </c>
      <c r="X30" s="1" t="n">
        <f aca="false">V30/0.344064627889181</f>
        <v>0.48522244393452</v>
      </c>
      <c r="AA30" s="1" t="n">
        <f aca="false">C30-$Z$2</f>
        <v>-19.4603174603175</v>
      </c>
      <c r="AB30" s="1" t="n">
        <f aca="false">AA30/$Y$2</f>
        <v>-0.726353353378605</v>
      </c>
      <c r="AE30" s="1" t="n">
        <f aca="false">E30-$AD$2</f>
        <v>0.674754886754525</v>
      </c>
      <c r="AF30" s="1" t="n">
        <f aca="false">AE30/$AC$2</f>
        <v>0.55355739282052</v>
      </c>
    </row>
    <row r="31" customFormat="false" ht="13.8" hidden="false" customHeight="false" outlineLevel="0" collapsed="false">
      <c r="A31" s="10" t="n">
        <v>20</v>
      </c>
      <c r="B31" s="10" t="n">
        <v>1200</v>
      </c>
      <c r="C31" s="10" t="n">
        <v>191</v>
      </c>
      <c r="D31" s="11" t="n">
        <f aca="false">C31-C32</f>
        <v>-3</v>
      </c>
      <c r="E31" s="11" t="n">
        <f aca="false">1000/C31</f>
        <v>5.23560209424084</v>
      </c>
      <c r="F31" s="19" t="s">
        <v>39</v>
      </c>
      <c r="G31" s="10" t="n">
        <f aca="false">ABS(B31-B32)</f>
        <v>60</v>
      </c>
      <c r="H31" s="11" t="n">
        <f aca="false">E31-E32</f>
        <v>0.0809629189831105</v>
      </c>
      <c r="J31" s="11" t="n">
        <f aca="false">6.46810225610262-E31</f>
        <v>1.23250016186178</v>
      </c>
      <c r="K31" s="1" t="n">
        <f aca="false">E31-8.84955752212389</f>
        <v>-3.61395542788305</v>
      </c>
      <c r="N31" s="11" t="n">
        <f aca="false">E31-4.739336492891</f>
        <v>0.49626560134984</v>
      </c>
      <c r="P31" s="11" t="n">
        <f aca="false">N31/5.7869792965827</f>
        <v>0.0857555515435994</v>
      </c>
      <c r="Q31" s="11" t="n">
        <f aca="false">LOG(1+E31)</f>
        <v>0.79487839423505</v>
      </c>
      <c r="R31" s="11" t="n">
        <f aca="false">Q31-0.75886168784536</f>
        <v>0.03601670638969</v>
      </c>
      <c r="S31" s="11"/>
      <c r="T31" s="11" t="n">
        <f aca="false">R31/0.30282882604193</f>
        <v>0.118934207355488</v>
      </c>
      <c r="U31" s="11" t="n">
        <f aca="false">LOG(1+C31)</f>
        <v>2.28330122870355</v>
      </c>
      <c r="V31" s="1" t="n">
        <f aca="false">U31-1.98227123303957</f>
        <v>0.301029995663979</v>
      </c>
      <c r="X31" s="1" t="n">
        <f aca="false">V31/0.344064627889181</f>
        <v>0.874922823397403</v>
      </c>
      <c r="AA31" s="1" t="n">
        <f aca="false">C31-$Z$2</f>
        <v>31.5396825396825</v>
      </c>
      <c r="AB31" s="1" t="n">
        <f aca="false">AA31/$Y$2</f>
        <v>1.17721379540236</v>
      </c>
      <c r="AE31" s="1" t="n">
        <f aca="false">E31-$AD$2</f>
        <v>-1.23250016186177</v>
      </c>
      <c r="AF31" s="1" t="n">
        <f aca="false">AE31/$AC$2</f>
        <v>-1.01112209728876</v>
      </c>
    </row>
    <row r="32" customFormat="false" ht="13.8" hidden="false" customHeight="false" outlineLevel="0" collapsed="false">
      <c r="A32" s="1" t="n">
        <v>21</v>
      </c>
      <c r="B32" s="1" t="n">
        <v>1260</v>
      </c>
      <c r="C32" s="1" t="n">
        <v>194</v>
      </c>
      <c r="D32" s="11" t="n">
        <f aca="false">C32-C33</f>
        <v>-9</v>
      </c>
      <c r="E32" s="11" t="n">
        <f aca="false">1000/C32</f>
        <v>5.15463917525773</v>
      </c>
      <c r="F32" s="14" t="s">
        <v>40</v>
      </c>
      <c r="G32" s="1" t="n">
        <f aca="false">ABS(B32-B33)</f>
        <v>60</v>
      </c>
      <c r="H32" s="11" t="n">
        <f aca="false">E32-E33</f>
        <v>0.228530800873489</v>
      </c>
      <c r="J32" s="11" t="n">
        <f aca="false">6.46810225610262-E32</f>
        <v>1.31346308084489</v>
      </c>
      <c r="K32" s="1" t="n">
        <f aca="false">E32-8.84955752212389</f>
        <v>-3.69491834686616</v>
      </c>
      <c r="N32" s="11" t="n">
        <f aca="false">E32-4.739336492891</f>
        <v>0.41530268236673</v>
      </c>
      <c r="P32" s="11" t="n">
        <f aca="false">N32/5.7869792965827</f>
        <v>0.0717650195520783</v>
      </c>
      <c r="Q32" s="11" t="n">
        <f aca="false">LOG(1+E32)</f>
        <v>0.789202596863124</v>
      </c>
      <c r="R32" s="11" t="n">
        <f aca="false">Q32-0.75886168784536</f>
        <v>0.030340909017764</v>
      </c>
      <c r="S32" s="11"/>
      <c r="T32" s="11" t="n">
        <f aca="false">R32/0.30282882604193</f>
        <v>0.100191614564338</v>
      </c>
      <c r="U32" s="11" t="n">
        <f aca="false">LOG(1+C32)</f>
        <v>2.29003461136252</v>
      </c>
      <c r="V32" s="1" t="n">
        <f aca="false">U32-1.98227123303957</f>
        <v>0.307763378322948</v>
      </c>
      <c r="X32" s="1" t="n">
        <f aca="false">V32/0.344064627889181</f>
        <v>0.894492933525485</v>
      </c>
      <c r="AA32" s="1" t="n">
        <f aca="false">C32-$Z$2</f>
        <v>34.5396825396825</v>
      </c>
      <c r="AB32" s="1" t="n">
        <f aca="false">AA32/$Y$2</f>
        <v>1.28918833356594</v>
      </c>
      <c r="AE32" s="1" t="n">
        <f aca="false">E32-$AD$2</f>
        <v>-1.31346308084489</v>
      </c>
      <c r="AF32" s="1" t="n">
        <f aca="false">AE32/$AC$2</f>
        <v>-1.07754269420062</v>
      </c>
    </row>
    <row r="33" customFormat="false" ht="13.8" hidden="false" customHeight="false" outlineLevel="0" collapsed="false">
      <c r="A33" s="1" t="n">
        <v>22</v>
      </c>
      <c r="B33" s="1" t="n">
        <v>1320</v>
      </c>
      <c r="C33" s="1" t="n">
        <v>203</v>
      </c>
      <c r="D33" s="11" t="n">
        <f aca="false">C33-C34</f>
        <v>-8</v>
      </c>
      <c r="E33" s="11" t="n">
        <f aca="false">1000/C33</f>
        <v>4.92610837438424</v>
      </c>
      <c r="F33" s="14" t="s">
        <v>40</v>
      </c>
      <c r="G33" s="1" t="n">
        <f aca="false">ABS(B33-B34)</f>
        <v>60</v>
      </c>
      <c r="H33" s="11" t="n">
        <f aca="false">E33-E34</f>
        <v>0.18677188149324</v>
      </c>
      <c r="J33" s="11" t="n">
        <f aca="false">6.46810225610262-E33</f>
        <v>1.54199388171838</v>
      </c>
      <c r="K33" s="1" t="n">
        <f aca="false">E33-8.84955752212389</f>
        <v>-3.92344914773965</v>
      </c>
      <c r="N33" s="11" t="n">
        <f aca="false">E33-4.739336492891</f>
        <v>0.18677188149324</v>
      </c>
      <c r="P33" s="11" t="n">
        <f aca="false">N33/5.7869792965827</f>
        <v>0.0322745031425172</v>
      </c>
      <c r="Q33" s="11" t="n">
        <f aca="false">LOG(1+E33)</f>
        <v>0.772769589426632</v>
      </c>
      <c r="R33" s="11" t="n">
        <f aca="false">Q33-0.75886168784536</f>
        <v>0.013907901581272</v>
      </c>
      <c r="S33" s="11"/>
      <c r="T33" s="11" t="n">
        <f aca="false">R33/0.30282882604193</f>
        <v>0.0459266106303443</v>
      </c>
      <c r="U33" s="11" t="n">
        <f aca="false">LOG(1+C33)</f>
        <v>2.3096301674259</v>
      </c>
      <c r="V33" s="1" t="n">
        <f aca="false">U33-1.98227123303957</f>
        <v>0.327358934386328</v>
      </c>
      <c r="X33" s="1" t="n">
        <f aca="false">V33/0.344064627889181</f>
        <v>0.95144605940651</v>
      </c>
      <c r="AA33" s="1" t="n">
        <f aca="false">C33-$Z$2</f>
        <v>43.5396825396825</v>
      </c>
      <c r="AB33" s="1" t="n">
        <f aca="false">AA33/$Y$2</f>
        <v>1.6251119480567</v>
      </c>
      <c r="AE33" s="1" t="n">
        <f aca="false">E33-$AD$2</f>
        <v>-1.54199388171837</v>
      </c>
      <c r="AF33" s="1" t="n">
        <f aca="false">AE33/$AC$2</f>
        <v>-1.26502546282373</v>
      </c>
    </row>
    <row r="34" s="24" customFormat="true" ht="13.8" hidden="false" customHeight="false" outlineLevel="0" collapsed="false">
      <c r="A34" s="24" t="n">
        <v>23</v>
      </c>
      <c r="B34" s="24" t="n">
        <v>1380</v>
      </c>
      <c r="C34" s="21" t="n">
        <v>211</v>
      </c>
      <c r="D34" s="25" t="n">
        <f aca="false">C34-C35</f>
        <v>63</v>
      </c>
      <c r="E34" s="22" t="n">
        <f aca="false">1000/C34</f>
        <v>4.739336492891</v>
      </c>
      <c r="F34" s="31" t="s">
        <v>41</v>
      </c>
      <c r="G34" s="43" t="n">
        <f aca="false">ABS(B34-B35)</f>
        <v>60</v>
      </c>
      <c r="H34" s="20" t="n">
        <f aca="false">E34-E35</f>
        <v>-2.01742026386576</v>
      </c>
      <c r="J34" s="25" t="n">
        <f aca="false">6.46810225610262-E34</f>
        <v>1.72876576321162</v>
      </c>
      <c r="K34" s="22" t="n">
        <f aca="false">E34-8.84955752212389</f>
        <v>-4.11022102923289</v>
      </c>
      <c r="N34" s="22" t="n">
        <f aca="false">E34-4.739336492891</f>
        <v>0</v>
      </c>
      <c r="P34" s="22" t="n">
        <f aca="false">N34/5.7869792965827</f>
        <v>0</v>
      </c>
      <c r="Q34" s="22" t="n">
        <f aca="false">LOG(1+E34)</f>
        <v>0.75886168784536</v>
      </c>
      <c r="R34" s="22" t="n">
        <f aca="false">Q34-0.75886168784536</f>
        <v>0</v>
      </c>
      <c r="S34" s="20"/>
      <c r="T34" s="22" t="n">
        <f aca="false">R34/0.30282882604193</f>
        <v>0</v>
      </c>
      <c r="U34" s="26" t="n">
        <f aca="false">LOG(1+C34)</f>
        <v>2.32633586092875</v>
      </c>
      <c r="V34" s="26" t="n">
        <f aca="false">U34-1.98227123303957</f>
        <v>0.344064627889181</v>
      </c>
      <c r="X34" s="26" t="n">
        <f aca="false">V34/0.344064627889181</f>
        <v>1</v>
      </c>
      <c r="AA34" s="24" t="n">
        <f aca="false">C34-$Z$2</f>
        <v>51.5396825396825</v>
      </c>
      <c r="AB34" s="27" t="n">
        <f aca="false">AA34/$Y$2</f>
        <v>1.92371071649293</v>
      </c>
      <c r="AE34" s="24" t="n">
        <f aca="false">E34-$AD$2</f>
        <v>-1.72876576321162</v>
      </c>
      <c r="AF34" s="36" t="n">
        <f aca="false">AE34/$AC$2</f>
        <v>-1.41824992670108</v>
      </c>
      <c r="ALV34" s="44"/>
      <c r="ALW34" s="44"/>
      <c r="ALX34" s="44"/>
      <c r="ALY34" s="44"/>
      <c r="ALZ34" s="44"/>
      <c r="AMA34" s="44"/>
      <c r="AMB34" s="44"/>
      <c r="AMC34" s="44"/>
      <c r="AMD34" s="44"/>
      <c r="AME34" s="44"/>
      <c r="AMF34" s="44"/>
      <c r="AMG34" s="44"/>
      <c r="AMH34" s="44"/>
      <c r="AMI34" s="44"/>
      <c r="AMJ34" s="44"/>
    </row>
    <row r="35" customFormat="false" ht="13.8" hidden="false" customHeight="false" outlineLevel="0" collapsed="false">
      <c r="A35" s="1" t="n">
        <v>24</v>
      </c>
      <c r="B35" s="1" t="n">
        <v>1440</v>
      </c>
      <c r="C35" s="1" t="n">
        <v>148</v>
      </c>
      <c r="D35" s="11" t="n">
        <f aca="false">C35-C36</f>
        <v>-32</v>
      </c>
      <c r="E35" s="11" t="n">
        <f aca="false">1000/C35</f>
        <v>6.75675675675676</v>
      </c>
      <c r="F35" s="31" t="s">
        <v>34</v>
      </c>
      <c r="G35" s="1" t="n">
        <f aca="false">ABS(B35-B36)</f>
        <v>60</v>
      </c>
      <c r="H35" s="11" t="n">
        <f aca="false">E35-E36</f>
        <v>1.2012012012012</v>
      </c>
      <c r="J35" s="11" t="n">
        <f aca="false">6.46810225610262-E35</f>
        <v>-0.28865450065414</v>
      </c>
      <c r="K35" s="1" t="n">
        <f aca="false">E35-8.84955752212389</f>
        <v>-2.09280076536713</v>
      </c>
      <c r="N35" s="11" t="n">
        <f aca="false">E35-4.739336492891</f>
        <v>2.01742026386576</v>
      </c>
      <c r="P35" s="11" t="n">
        <f aca="false">N35/5.7869792965827</f>
        <v>0.348613699906802</v>
      </c>
      <c r="Q35" s="11" t="n">
        <f aca="false">LOG(1+E35)</f>
        <v>0.889680172666997</v>
      </c>
      <c r="R35" s="11" t="n">
        <f aca="false">Q35-0.75886168784536</f>
        <v>0.130818484821637</v>
      </c>
      <c r="S35" s="11"/>
      <c r="T35" s="11" t="n">
        <f aca="false">R35/0.30282882604193</f>
        <v>0.431988217672264</v>
      </c>
      <c r="U35" s="11" t="n">
        <f aca="false">LOG(1+C35)</f>
        <v>2.17318626841227</v>
      </c>
      <c r="V35" s="1" t="n">
        <f aca="false">U35-1.98227123303957</f>
        <v>0.190915035372704</v>
      </c>
      <c r="X35" s="1" t="n">
        <f aca="false">V35/0.344064627889181</f>
        <v>0.554881321407429</v>
      </c>
      <c r="AA35" s="1" t="n">
        <f aca="false">C35-$Z$2</f>
        <v>-11.4603174603175</v>
      </c>
      <c r="AB35" s="1" t="n">
        <f aca="false">AA35/$Y$2</f>
        <v>-0.427754584942376</v>
      </c>
      <c r="AE35" s="1" t="n">
        <f aca="false">E35-$AD$2</f>
        <v>0.288654500654145</v>
      </c>
      <c r="AF35" s="1" t="n">
        <f aca="false">AE35/$AC$2</f>
        <v>0.236807225771375</v>
      </c>
    </row>
    <row r="36" customFormat="false" ht="13.8" hidden="false" customHeight="false" outlineLevel="0" collapsed="false">
      <c r="A36" s="10" t="n">
        <v>25</v>
      </c>
      <c r="B36" s="10" t="n">
        <v>1500</v>
      </c>
      <c r="C36" s="10" t="n">
        <v>180</v>
      </c>
      <c r="D36" s="11" t="n">
        <f aca="false">C36-C37</f>
        <v>-6</v>
      </c>
      <c r="E36" s="11" t="n">
        <f aca="false">1000/C36</f>
        <v>5.55555555555556</v>
      </c>
      <c r="F36" s="19" t="s">
        <v>39</v>
      </c>
      <c r="G36" s="10" t="n">
        <f aca="false">ABS(B36-B37)</f>
        <v>60</v>
      </c>
      <c r="H36" s="11" t="n">
        <f aca="false">E36-E37</f>
        <v>0.179211469534049</v>
      </c>
      <c r="J36" s="11" t="n">
        <f aca="false">6.46810225610262-E36</f>
        <v>0.91254670054706</v>
      </c>
      <c r="K36" s="1" t="n">
        <f aca="false">E36-8.84955752212389</f>
        <v>-3.29400196656833</v>
      </c>
      <c r="N36" s="11" t="n">
        <f aca="false">E36-4.739336492891</f>
        <v>0.81621906266456</v>
      </c>
      <c r="P36" s="11" t="n">
        <f aca="false">N36/5.7869792965827</f>
        <v>0.141044061302682</v>
      </c>
      <c r="Q36" s="11" t="n">
        <f aca="false">LOG(1+E36)</f>
        <v>0.81660950220282</v>
      </c>
      <c r="R36" s="11" t="n">
        <f aca="false">Q36-0.75886168784536</f>
        <v>0.0577478143574596</v>
      </c>
      <c r="S36" s="11"/>
      <c r="T36" s="11" t="n">
        <f aca="false">R36/0.30282882604193</f>
        <v>0.190694575256398</v>
      </c>
      <c r="U36" s="11" t="n">
        <f aca="false">LOG(1+C36)</f>
        <v>2.25767857486918</v>
      </c>
      <c r="V36" s="1" t="n">
        <f aca="false">U36-1.98227123303957</f>
        <v>0.275407341829615</v>
      </c>
      <c r="X36" s="1" t="n">
        <f aca="false">V36/0.344064627889181</f>
        <v>0.800452355475262</v>
      </c>
      <c r="AA36" s="1" t="n">
        <f aca="false">C36-$Z$2</f>
        <v>20.5396825396825</v>
      </c>
      <c r="AB36" s="1" t="n">
        <f aca="false">AA36/$Y$2</f>
        <v>0.76664048880254</v>
      </c>
      <c r="AE36" s="1" t="n">
        <f aca="false">E36-$AD$2</f>
        <v>-0.912546700547055</v>
      </c>
      <c r="AF36" s="1" t="n">
        <f aca="false">AE36/$AC$2</f>
        <v>-0.748637738381534</v>
      </c>
    </row>
    <row r="37" customFormat="false" ht="13.8" hidden="false" customHeight="false" outlineLevel="0" collapsed="false">
      <c r="A37" s="1" t="n">
        <v>26</v>
      </c>
      <c r="B37" s="1" t="n">
        <v>1560</v>
      </c>
      <c r="C37" s="1" t="n">
        <v>186</v>
      </c>
      <c r="D37" s="11" t="n">
        <f aca="false">C37-C38</f>
        <v>34</v>
      </c>
      <c r="E37" s="11" t="n">
        <f aca="false">1000/C37</f>
        <v>5.37634408602151</v>
      </c>
      <c r="F37" s="14" t="s">
        <v>39</v>
      </c>
      <c r="G37" s="1" t="n">
        <f aca="false">ABS(B37-B38)</f>
        <v>60</v>
      </c>
      <c r="H37" s="11" t="n">
        <f aca="false">E37-E38</f>
        <v>-1.20260328239954</v>
      </c>
      <c r="J37" s="11" t="n">
        <f aca="false">6.46810225610262-E37</f>
        <v>1.09175817008111</v>
      </c>
      <c r="K37" s="1" t="n">
        <f aca="false">E37-8.84955752212389</f>
        <v>-3.47321343610238</v>
      </c>
      <c r="N37" s="11" t="n">
        <f aca="false">E37-4.739336492891</f>
        <v>0.637007593130511</v>
      </c>
      <c r="P37" s="11" t="n">
        <f aca="false">N37/5.7869792965827</f>
        <v>0.110076010381906</v>
      </c>
      <c r="Q37" s="11" t="n">
        <f aca="false">LOG(1+E37)</f>
        <v>0.804571744810328</v>
      </c>
      <c r="R37" s="11" t="n">
        <f aca="false">Q37-0.75886168784536</f>
        <v>0.0457100569649678</v>
      </c>
      <c r="S37" s="11"/>
      <c r="T37" s="11" t="n">
        <f aca="false">R37/0.30282882604193</f>
        <v>0.150943546433188</v>
      </c>
      <c r="U37" s="11" t="n">
        <f aca="false">LOG(1+C37)</f>
        <v>2.2718416065365</v>
      </c>
      <c r="V37" s="1" t="n">
        <f aca="false">U37-1.98227123303957</f>
        <v>0.289570373496929</v>
      </c>
      <c r="X37" s="1" t="n">
        <f aca="false">V37/0.344064627889181</f>
        <v>0.841616225630134</v>
      </c>
      <c r="AA37" s="1" t="n">
        <f aca="false">C37-$Z$2</f>
        <v>26.5396825396825</v>
      </c>
      <c r="AB37" s="1" t="n">
        <f aca="false">AA37/$Y$2</f>
        <v>0.990589565129712</v>
      </c>
      <c r="AE37" s="1" t="n">
        <f aca="false">E37-$AD$2</f>
        <v>-1.0917581700811</v>
      </c>
      <c r="AF37" s="1" t="n">
        <f aca="false">AE37/$AC$2</f>
        <v>-0.895659769323702</v>
      </c>
    </row>
    <row r="38" customFormat="false" ht="13.8" hidden="false" customHeight="false" outlineLevel="0" collapsed="false">
      <c r="A38" s="1" t="n">
        <v>27</v>
      </c>
      <c r="B38" s="1" t="n">
        <v>1620</v>
      </c>
      <c r="C38" s="1" t="n">
        <v>152</v>
      </c>
      <c r="D38" s="11" t="n">
        <f aca="false">C38-C39</f>
        <v>46</v>
      </c>
      <c r="E38" s="11" t="n">
        <f aca="false">1000/C38</f>
        <v>6.57894736842105</v>
      </c>
      <c r="F38" s="14" t="s">
        <v>39</v>
      </c>
      <c r="G38" s="12" t="n">
        <f aca="false">ABS(B38-B39)</f>
        <v>30</v>
      </c>
      <c r="H38" s="32" t="n">
        <f aca="false">E38-E39</f>
        <v>-2.85501489572989</v>
      </c>
      <c r="J38" s="11" t="n">
        <f aca="false">6.46810225610262-E38</f>
        <v>-0.11084511231843</v>
      </c>
      <c r="K38" s="1" t="n">
        <f aca="false">E38-8.84955752212389</f>
        <v>-2.27061015370284</v>
      </c>
      <c r="N38" s="11" t="n">
        <f aca="false">E38-4.739336492891</f>
        <v>1.83961087553005</v>
      </c>
      <c r="P38" s="11" t="n">
        <f aca="false">N38/5.7869792965827</f>
        <v>0.317887931034481</v>
      </c>
      <c r="Q38" s="11" t="n">
        <f aca="false">LOG(1+E38)</f>
        <v>0.87960889114242</v>
      </c>
      <c r="R38" s="11" t="n">
        <f aca="false">Q38-0.75886168784536</f>
        <v>0.12074720329706</v>
      </c>
      <c r="S38" s="11"/>
      <c r="T38" s="11" t="n">
        <f aca="false">R38/0.30282882604193</f>
        <v>0.398730876697787</v>
      </c>
      <c r="U38" s="11" t="n">
        <f aca="false">LOG(1+C38)</f>
        <v>2.1846914308176</v>
      </c>
      <c r="V38" s="1" t="n">
        <f aca="false">U38-1.98227123303957</f>
        <v>0.202420197778028</v>
      </c>
      <c r="X38" s="1" t="n">
        <f aca="false">V38/0.344064627889181</f>
        <v>0.588320278721664</v>
      </c>
      <c r="AA38" s="1" t="n">
        <f aca="false">C38-$Z$2</f>
        <v>-7.46031746031747</v>
      </c>
      <c r="AB38" s="1" t="n">
        <f aca="false">AA38/$Y$2</f>
        <v>-0.278455200724262</v>
      </c>
      <c r="AE38" s="1" t="n">
        <f aca="false">E38-$AD$2</f>
        <v>0.110845112318435</v>
      </c>
      <c r="AF38" s="1" t="n">
        <f aca="false">AE38/$AC$2</f>
        <v>0.0909354383145252</v>
      </c>
    </row>
    <row r="39" customFormat="false" ht="13.8" hidden="false" customHeight="false" outlineLevel="0" collapsed="false">
      <c r="A39" s="1" t="n">
        <v>27.3</v>
      </c>
      <c r="B39" s="1" t="n">
        <v>1650</v>
      </c>
      <c r="C39" s="29" t="n">
        <v>106</v>
      </c>
      <c r="D39" s="11" t="n">
        <f aca="false">C39-C40</f>
        <v>11</v>
      </c>
      <c r="E39" s="11" t="n">
        <f aca="false">1000/C39</f>
        <v>9.43396226415094</v>
      </c>
      <c r="F39" s="18" t="s">
        <v>35</v>
      </c>
      <c r="G39" s="1" t="n">
        <f aca="false">ABS(B39-B40)</f>
        <v>30</v>
      </c>
      <c r="H39" s="11" t="n">
        <f aca="false">E39-E40</f>
        <v>-1.09235352532276</v>
      </c>
      <c r="J39" s="11" t="n">
        <f aca="false">6.46810225610262-E39</f>
        <v>-2.96586000804832</v>
      </c>
      <c r="K39" s="1" t="n">
        <f aca="false">E39-8.84955752212389</f>
        <v>0.584404742027051</v>
      </c>
      <c r="N39" s="11" t="n">
        <f aca="false">E39-4.739336492891</f>
        <v>4.69462577125994</v>
      </c>
      <c r="P39" s="11" t="n">
        <f aca="false">N39/5.7869792965827</f>
        <v>0.81123942745608</v>
      </c>
      <c r="Q39" s="11" t="n">
        <f aca="false">LOG(1+E39)</f>
        <v>1.01844926170391</v>
      </c>
      <c r="R39" s="11" t="n">
        <f aca="false">Q39-0.75886168784536</f>
        <v>0.259587573858549</v>
      </c>
      <c r="S39" s="11"/>
      <c r="T39" s="11" t="n">
        <f aca="false">R39/0.30282882604193</f>
        <v>0.857208929715978</v>
      </c>
      <c r="U39" s="11" t="n">
        <f aca="false">LOG(1+C39)</f>
        <v>2.02938377768521</v>
      </c>
      <c r="V39" s="1" t="n">
        <f aca="false">U39-1.98227123303957</f>
        <v>0.0471125446456393</v>
      </c>
      <c r="X39" s="1" t="n">
        <f aca="false">V39/0.344064627889181</f>
        <v>0.136929346485491</v>
      </c>
      <c r="AA39" s="1" t="n">
        <f aca="false">C39-$Z$2</f>
        <v>-53.4603174603175</v>
      </c>
      <c r="AB39" s="1" t="n">
        <f aca="false">AA39/$Y$2</f>
        <v>-1.99539811923258</v>
      </c>
      <c r="AE39" s="1" t="n">
        <f aca="false">E39-$AD$2</f>
        <v>2.96586000804833</v>
      </c>
      <c r="AF39" s="1" t="n">
        <f aca="false">AE39/$AC$2</f>
        <v>2.43314093125368</v>
      </c>
    </row>
    <row r="40" s="24" customFormat="true" ht="13.8" hidden="false" customHeight="false" outlineLevel="0" collapsed="false">
      <c r="A40" s="24" t="n">
        <v>28</v>
      </c>
      <c r="B40" s="24" t="n">
        <v>1680</v>
      </c>
      <c r="C40" s="45" t="n">
        <v>95</v>
      </c>
      <c r="D40" s="20" t="n">
        <f aca="false">C40-C41</f>
        <v>-13</v>
      </c>
      <c r="E40" s="26" t="n">
        <f aca="false">1000/C40</f>
        <v>10.5263157894737</v>
      </c>
      <c r="F40" s="18" t="s">
        <v>36</v>
      </c>
      <c r="G40" s="24" t="n">
        <f aca="false">ABS(B40-B41)</f>
        <v>30</v>
      </c>
      <c r="H40" s="20" t="n">
        <f aca="false">E40-E41</f>
        <v>1.26705653021444</v>
      </c>
      <c r="J40" s="22" t="n">
        <f aca="false">6.46810225610262-E40</f>
        <v>-4.05821353337108</v>
      </c>
      <c r="K40" s="25" t="n">
        <f aca="false">E40-8.84955752212389</f>
        <v>1.67675826734981</v>
      </c>
      <c r="N40" s="26" t="n">
        <f aca="false">E40-4.739336492891</f>
        <v>5.7869792965827</v>
      </c>
      <c r="P40" s="26" t="n">
        <f aca="false">N40/5.7869792965827</f>
        <v>1</v>
      </c>
      <c r="Q40" s="26" t="n">
        <f aca="false">LOG(1+E40)</f>
        <v>1.06169051388729</v>
      </c>
      <c r="R40" s="46" t="n">
        <f aca="false">Q40-0.75886168784536</f>
        <v>0.30282882604193</v>
      </c>
      <c r="S40" s="20"/>
      <c r="T40" s="26" t="n">
        <f aca="false">R40/0.30282882604193</f>
        <v>1</v>
      </c>
      <c r="U40" s="22" t="n">
        <f aca="false">LOG(1+C40)</f>
        <v>1.98227123303957</v>
      </c>
      <c r="V40" s="22" t="n">
        <f aca="false">U40-1.98227123303957</f>
        <v>0</v>
      </c>
      <c r="X40" s="47" t="n">
        <f aca="false">V40/0.344064627889181</f>
        <v>0</v>
      </c>
      <c r="AA40" s="24" t="n">
        <f aca="false">C40-$Z$2</f>
        <v>-64.4603174603175</v>
      </c>
      <c r="AB40" s="36" t="n">
        <f aca="false">AA40/$Y$2</f>
        <v>-2.40597142583239</v>
      </c>
      <c r="AE40" s="24" t="n">
        <f aca="false">E40-$AD$2</f>
        <v>4.05821353337108</v>
      </c>
      <c r="AF40" s="27" t="n">
        <f aca="false">AE40/$AC$2</f>
        <v>3.32928911985651</v>
      </c>
      <c r="ALV40" s="44"/>
      <c r="ALW40" s="44"/>
      <c r="ALX40" s="44"/>
      <c r="ALY40" s="44"/>
      <c r="ALZ40" s="44"/>
      <c r="AMA40" s="44"/>
      <c r="AMB40" s="44"/>
      <c r="AMC40" s="44"/>
      <c r="AMD40" s="44"/>
      <c r="AME40" s="44"/>
      <c r="AMF40" s="44"/>
      <c r="AMG40" s="44"/>
      <c r="AMH40" s="44"/>
      <c r="AMI40" s="44"/>
      <c r="AMJ40" s="44"/>
    </row>
    <row r="41" customFormat="false" ht="13.8" hidden="false" customHeight="false" outlineLevel="0" collapsed="false">
      <c r="A41" s="1" t="n">
        <v>28.3</v>
      </c>
      <c r="B41" s="1" t="n">
        <v>1710</v>
      </c>
      <c r="C41" s="29" t="n">
        <v>108</v>
      </c>
      <c r="D41" s="11" t="n">
        <f aca="false">C41-C42</f>
        <v>-11</v>
      </c>
      <c r="E41" s="11" t="n">
        <f aca="false">1000/C41</f>
        <v>9.25925925925926</v>
      </c>
      <c r="F41" s="18" t="s">
        <v>35</v>
      </c>
      <c r="G41" s="1" t="n">
        <f aca="false">ABS(B41-B42)</f>
        <v>42</v>
      </c>
      <c r="H41" s="11" t="n">
        <f aca="false">E41-E42</f>
        <v>0.855897914721439</v>
      </c>
      <c r="J41" s="11" t="n">
        <f aca="false">6.46810225610262-E41</f>
        <v>-2.79115700315664</v>
      </c>
      <c r="K41" s="1" t="n">
        <f aca="false">E41-8.84955752212389</f>
        <v>0.40970173713537</v>
      </c>
      <c r="N41" s="11" t="n">
        <f aca="false">E41-4.739336492891</f>
        <v>4.51992276636826</v>
      </c>
      <c r="P41" s="11" t="n">
        <f aca="false">N41/5.7869792965827</f>
        <v>0.781050446998721</v>
      </c>
      <c r="Q41" s="11" t="n">
        <f aca="false">LOG(1+E41)</f>
        <v>1.01111600490546</v>
      </c>
      <c r="R41" s="11" t="n">
        <f aca="false">Q41-0.75886168784536</f>
        <v>0.252254317060101</v>
      </c>
      <c r="S41" s="11"/>
      <c r="T41" s="11" t="n">
        <f aca="false">R41/0.30282882604193</f>
        <v>0.832993081791935</v>
      </c>
      <c r="U41" s="11" t="n">
        <f aca="false">LOG(1+C41)</f>
        <v>2.03742649794062</v>
      </c>
      <c r="V41" s="1" t="n">
        <f aca="false">U41-1.98227123303957</f>
        <v>0.0551552649010534</v>
      </c>
      <c r="X41" s="1" t="n">
        <f aca="false">V41/0.344064627889181</f>
        <v>0.160304955610892</v>
      </c>
      <c r="AA41" s="1" t="n">
        <f aca="false">C41-$Z$2</f>
        <v>-51.4603174603175</v>
      </c>
      <c r="AB41" s="1" t="n">
        <f aca="false">AA41/$Y$2</f>
        <v>-1.92074842712352</v>
      </c>
      <c r="AE41" s="1" t="n">
        <f aca="false">E41-$AD$2</f>
        <v>2.79115700315664</v>
      </c>
      <c r="AF41" s="1" t="n">
        <f aca="false">AE41/$AC$2</f>
        <v>2.2898175677566</v>
      </c>
    </row>
    <row r="42" customFormat="false" ht="13.8" hidden="false" customHeight="false" outlineLevel="0" collapsed="false">
      <c r="A42" s="1" t="n">
        <v>29.12</v>
      </c>
      <c r="B42" s="1" t="n">
        <v>1752</v>
      </c>
      <c r="C42" s="29" t="n">
        <v>119</v>
      </c>
      <c r="D42" s="11" t="n">
        <f aca="false">C42-C43</f>
        <v>2</v>
      </c>
      <c r="E42" s="11" t="n">
        <f aca="false">1000/C42</f>
        <v>8.40336134453782</v>
      </c>
      <c r="F42" s="18" t="s">
        <v>35</v>
      </c>
      <c r="G42" s="1" t="n">
        <f aca="false">ABS(B42-B43)</f>
        <v>6</v>
      </c>
      <c r="H42" s="11" t="n">
        <f aca="false">E42-E43</f>
        <v>-0.14364720247073</v>
      </c>
      <c r="J42" s="11" t="n">
        <f aca="false">6.46810225610262-E42</f>
        <v>-1.9352590884352</v>
      </c>
      <c r="K42" s="1" t="n">
        <f aca="false">E42-8.84955752212389</f>
        <v>-0.446196177586069</v>
      </c>
      <c r="N42" s="11" t="n">
        <f aca="false">E42-4.739336492891</f>
        <v>3.66402485164682</v>
      </c>
      <c r="P42" s="11" t="n">
        <f aca="false">N42/5.7869792965827</f>
        <v>0.633149811648796</v>
      </c>
      <c r="Q42" s="11" t="n">
        <f aca="false">LOG(1+E42)</f>
        <v>0.973283125135819</v>
      </c>
      <c r="R42" s="11" t="n">
        <f aca="false">Q42-0.75886168784536</f>
        <v>0.214421437290459</v>
      </c>
      <c r="S42" s="11"/>
      <c r="T42" s="11" t="n">
        <f aca="false">R42/0.30282882604193</f>
        <v>0.708061514793741</v>
      </c>
      <c r="U42" s="11" t="n">
        <f aca="false">LOG(1+C42)</f>
        <v>2.07918124604762</v>
      </c>
      <c r="V42" s="1" t="n">
        <f aca="false">U42-1.98227123303957</f>
        <v>0.0969100130080547</v>
      </c>
      <c r="X42" s="1" t="n">
        <f aca="false">V42/0.344064627889181</f>
        <v>0.281662237709795</v>
      </c>
      <c r="AA42" s="1" t="n">
        <f aca="false">C42-$Z$2</f>
        <v>-40.4603174603175</v>
      </c>
      <c r="AB42" s="1" t="n">
        <f aca="false">AA42/$Y$2</f>
        <v>-1.51017512052371</v>
      </c>
      <c r="AE42" s="1" t="n">
        <f aca="false">E42-$AD$2</f>
        <v>1.93525908843521</v>
      </c>
      <c r="AF42" s="1" t="n">
        <f aca="false">AE42/$AC$2</f>
        <v>1.58765352642216</v>
      </c>
    </row>
    <row r="43" customFormat="false" ht="13.8" hidden="false" customHeight="false" outlineLevel="0" collapsed="false">
      <c r="A43" s="1" t="n">
        <v>29.18</v>
      </c>
      <c r="B43" s="1" t="n">
        <v>1758</v>
      </c>
      <c r="C43" s="1" t="n">
        <v>117</v>
      </c>
      <c r="D43" s="11" t="n">
        <f aca="false">C43-C44</f>
        <v>-10</v>
      </c>
      <c r="E43" s="11" t="n">
        <f aca="false">1000/C43</f>
        <v>8.54700854700855</v>
      </c>
      <c r="F43" s="12" t="s">
        <v>31</v>
      </c>
      <c r="G43" s="1" t="n">
        <f aca="false">ABS(B43-B44)</f>
        <v>2</v>
      </c>
      <c r="H43" s="11" t="n">
        <f aca="false">E43-E44</f>
        <v>0.672992798977051</v>
      </c>
      <c r="J43" s="11" t="n">
        <f aca="false">6.46810225610262-E43</f>
        <v>-2.07890629090593</v>
      </c>
      <c r="K43" s="1" t="n">
        <f aca="false">E43-8.84955752212389</f>
        <v>-0.302548975115339</v>
      </c>
      <c r="N43" s="11" t="n">
        <f aca="false">E43-4.739336492891</f>
        <v>3.80767205411755</v>
      </c>
      <c r="P43" s="11" t="n">
        <f aca="false">N43/5.7869792965827</f>
        <v>0.657972295903329</v>
      </c>
      <c r="Q43" s="11" t="n">
        <f aca="false">LOG(1+E43)</f>
        <v>0.979867311369448</v>
      </c>
      <c r="R43" s="11" t="n">
        <f aca="false">Q43-0.75886168784536</f>
        <v>0.221005623524087</v>
      </c>
      <c r="S43" s="11"/>
      <c r="T43" s="11" t="n">
        <f aca="false">R43/0.30282882604193</f>
        <v>0.729803785236372</v>
      </c>
      <c r="U43" s="11" t="n">
        <f aca="false">LOG(1+C43)</f>
        <v>2.07188200730613</v>
      </c>
      <c r="V43" s="1" t="n">
        <f aca="false">U43-1.98227123303957</f>
        <v>0.0896107742665555</v>
      </c>
      <c r="X43" s="1" t="n">
        <f aca="false">V43/0.344064627889181</f>
        <v>0.260447506087194</v>
      </c>
      <c r="AA43" s="1" t="n">
        <f aca="false">C43-$Z$2</f>
        <v>-42.4603174603175</v>
      </c>
      <c r="AB43" s="1" t="n">
        <f aca="false">AA43/$Y$2</f>
        <v>-1.58482481263276</v>
      </c>
      <c r="AE43" s="1" t="n">
        <f aca="false">E43-$AD$2</f>
        <v>2.07890629090594</v>
      </c>
      <c r="AF43" s="1" t="n">
        <f aca="false">AE43/$AC$2</f>
        <v>1.70549923965312</v>
      </c>
    </row>
    <row r="44" customFormat="false" ht="13.8" hidden="false" customHeight="false" outlineLevel="0" collapsed="false">
      <c r="A44" s="1" t="n">
        <v>29.2</v>
      </c>
      <c r="B44" s="1" t="n">
        <v>1760</v>
      </c>
      <c r="C44" s="1" t="n">
        <v>127</v>
      </c>
      <c r="D44" s="11" t="n">
        <f aca="false">C44-C45</f>
        <v>-5</v>
      </c>
      <c r="E44" s="11" t="n">
        <f aca="false">1000/C44</f>
        <v>7.8740157480315</v>
      </c>
      <c r="F44" s="14" t="s">
        <v>32</v>
      </c>
      <c r="G44" s="1" t="n">
        <f aca="false">ABS(B44-B45)</f>
        <v>10</v>
      </c>
      <c r="H44" s="11" t="n">
        <f aca="false">E44-E45</f>
        <v>0.29825817227392</v>
      </c>
      <c r="J44" s="11" t="n">
        <f aca="false">6.46810225610262-E44</f>
        <v>-1.40591349192888</v>
      </c>
      <c r="K44" s="1" t="n">
        <f aca="false">E44-8.84955752212389</f>
        <v>-0.97554177409239</v>
      </c>
      <c r="N44" s="11" t="n">
        <f aca="false">E44-4.739336492891</f>
        <v>3.1346792551405</v>
      </c>
      <c r="P44" s="11" t="n">
        <f aca="false">N44/5.7869792965827</f>
        <v>0.541677979907683</v>
      </c>
      <c r="Q44" s="11" t="n">
        <f aca="false">LOG(1+E44)</f>
        <v>0.94812019509015</v>
      </c>
      <c r="R44" s="11" t="n">
        <f aca="false">Q44-0.75886168784536</f>
        <v>0.18925850724479</v>
      </c>
      <c r="S44" s="11"/>
      <c r="T44" s="11" t="n">
        <f aca="false">R44/0.30282882604193</f>
        <v>0.624968599318827</v>
      </c>
      <c r="U44" s="11" t="n">
        <f aca="false">LOG(1+C44)</f>
        <v>2.10720996964787</v>
      </c>
      <c r="V44" s="1" t="n">
        <f aca="false">U44-1.98227123303957</f>
        <v>0.124938736608298</v>
      </c>
      <c r="X44" s="1" t="n">
        <f aca="false">V44/0.344064627889181</f>
        <v>0.36312578068484</v>
      </c>
      <c r="AA44" s="1" t="n">
        <f aca="false">C44-$Z$2</f>
        <v>-32.4603174603175</v>
      </c>
      <c r="AB44" s="1" t="n">
        <f aca="false">AA44/$Y$2</f>
        <v>-1.21157635208748</v>
      </c>
      <c r="AE44" s="1" t="n">
        <f aca="false">E44-$AD$2</f>
        <v>1.40591349192889</v>
      </c>
      <c r="AF44" s="1" t="n">
        <f aca="false">AE44/$AC$2</f>
        <v>1.15338743357108</v>
      </c>
    </row>
    <row r="45" customFormat="false" ht="13.8" hidden="false" customHeight="false" outlineLevel="0" collapsed="false">
      <c r="A45" s="1" t="n">
        <v>29.3</v>
      </c>
      <c r="B45" s="1" t="n">
        <v>1770</v>
      </c>
      <c r="C45" s="1" t="n">
        <v>132</v>
      </c>
      <c r="D45" s="11" t="n">
        <f aca="false">C45-C46</f>
        <v>-13</v>
      </c>
      <c r="E45" s="11" t="n">
        <f aca="false">1000/C45</f>
        <v>7.57575757575758</v>
      </c>
      <c r="F45" s="14" t="s">
        <v>33</v>
      </c>
      <c r="G45" s="1" t="n">
        <f aca="false">ABS(B45-B46)</f>
        <v>10</v>
      </c>
      <c r="H45" s="11" t="n">
        <f aca="false">E45-E46</f>
        <v>0.67920585161965</v>
      </c>
      <c r="J45" s="11" t="n">
        <f aca="false">6.46810225610262-E45</f>
        <v>-1.10765531965496</v>
      </c>
      <c r="K45" s="1" t="n">
        <f aca="false">E45-8.84955752212389</f>
        <v>-1.27379994636631</v>
      </c>
      <c r="N45" s="11" t="n">
        <f aca="false">E45-4.739336492891</f>
        <v>2.83642108286658</v>
      </c>
      <c r="P45" s="11" t="n">
        <f aca="false">N45/5.7869792965827</f>
        <v>0.490138453500521</v>
      </c>
      <c r="Q45" s="11" t="n">
        <f aca="false">LOG(1+E45)</f>
        <v>0.933272495646403</v>
      </c>
      <c r="R45" s="11" t="n">
        <f aca="false">Q45-0.75886168784536</f>
        <v>0.174410807801043</v>
      </c>
      <c r="S45" s="11"/>
      <c r="T45" s="11" t="n">
        <f aca="false">R45/0.30282882604193</f>
        <v>0.575938592374604</v>
      </c>
      <c r="U45" s="11" t="n">
        <f aca="false">LOG(1+C45)</f>
        <v>2.12385164096709</v>
      </c>
      <c r="V45" s="1" t="n">
        <f aca="false">U45-1.98227123303957</f>
        <v>0.141580407927516</v>
      </c>
      <c r="X45" s="1" t="n">
        <f aca="false">V45/0.344064627889181</f>
        <v>0.411493645237828</v>
      </c>
      <c r="AA45" s="1" t="n">
        <f aca="false">C45-$Z$2</f>
        <v>-27.4603174603175</v>
      </c>
      <c r="AB45" s="1" t="n">
        <f aca="false">AA45/$Y$2</f>
        <v>-1.02495212181483</v>
      </c>
      <c r="AE45" s="1" t="n">
        <f aca="false">E45-$AD$2</f>
        <v>1.10765531965497</v>
      </c>
      <c r="AF45" s="1" t="n">
        <f aca="false">AE45/$AC$2</f>
        <v>0.908701519511997</v>
      </c>
    </row>
    <row r="46" customFormat="false" ht="13.8" hidden="false" customHeight="false" outlineLevel="0" collapsed="false">
      <c r="A46" s="1" t="n">
        <v>29.4</v>
      </c>
      <c r="B46" s="1" t="n">
        <v>1780</v>
      </c>
      <c r="C46" s="1" t="n">
        <v>145</v>
      </c>
      <c r="D46" s="11" t="n">
        <f aca="false">C46-C47</f>
        <v>1</v>
      </c>
      <c r="E46" s="11" t="n">
        <f aca="false">1000/C46</f>
        <v>6.89655172413793</v>
      </c>
      <c r="F46" s="14" t="s">
        <v>34</v>
      </c>
      <c r="G46" s="1" t="n">
        <f aca="false">ABS(B46-B47)</f>
        <v>20</v>
      </c>
      <c r="H46" s="11" t="n">
        <f aca="false">E46-E47</f>
        <v>-0.0478927203065105</v>
      </c>
      <c r="J46" s="11" t="n">
        <f aca="false">6.46810225610262-E46</f>
        <v>-0.42844946803531</v>
      </c>
      <c r="K46" s="1" t="n">
        <f aca="false">E46-8.84955752212389</f>
        <v>-1.95300579798596</v>
      </c>
      <c r="N46" s="11" t="n">
        <f aca="false">E46-4.739336492891</f>
        <v>2.15721523124693</v>
      </c>
      <c r="P46" s="11" t="n">
        <f aca="false">N46/5.7869792965827</f>
        <v>0.372770511296074</v>
      </c>
      <c r="Q46" s="11" t="n">
        <f aca="false">LOG(1+E46)</f>
        <v>0.897437484440932</v>
      </c>
      <c r="R46" s="11" t="n">
        <f aca="false">Q46-0.75886168784536</f>
        <v>0.138575796595572</v>
      </c>
      <c r="S46" s="11"/>
      <c r="T46" s="11" t="n">
        <f aca="false">R46/0.30282882604193</f>
        <v>0.457604378046839</v>
      </c>
      <c r="U46" s="11" t="n">
        <f aca="false">LOG(1+C46)</f>
        <v>2.16435285578444</v>
      </c>
      <c r="V46" s="1" t="n">
        <f aca="false">U46-1.98227123303957</f>
        <v>0.182081622744867</v>
      </c>
      <c r="X46" s="1" t="n">
        <f aca="false">V46/0.344064627889181</f>
        <v>0.529207619690313</v>
      </c>
      <c r="AA46" s="1" t="n">
        <f aca="false">C46-$Z$2</f>
        <v>-14.4603174603175</v>
      </c>
      <c r="AB46" s="1" t="n">
        <f aca="false">AA46/$Y$2</f>
        <v>-0.539729123105962</v>
      </c>
      <c r="AE46" s="1" t="n">
        <f aca="false">E46-$AD$2</f>
        <v>0.428449468035315</v>
      </c>
      <c r="AF46" s="1" t="n">
        <f aca="false">AE46/$AC$2</f>
        <v>0.351492631082271</v>
      </c>
    </row>
    <row r="47" customFormat="false" ht="13.8" hidden="false" customHeight="false" outlineLevel="0" collapsed="false">
      <c r="A47" s="10" t="n">
        <v>30</v>
      </c>
      <c r="B47" s="10" t="n">
        <v>1800</v>
      </c>
      <c r="C47" s="10" t="n">
        <v>144</v>
      </c>
      <c r="D47" s="11" t="n">
        <f aca="false">C47-C48</f>
        <v>12</v>
      </c>
      <c r="E47" s="11" t="n">
        <f aca="false">1000/C47</f>
        <v>6.94444444444444</v>
      </c>
      <c r="F47" s="19" t="s">
        <v>34</v>
      </c>
      <c r="G47" s="10" t="n">
        <f aca="false">ABS(B47-B48)</f>
        <v>30</v>
      </c>
      <c r="H47" s="11" t="n">
        <f aca="false">E47-E48</f>
        <v>-0.63131313131314</v>
      </c>
      <c r="J47" s="11" t="n">
        <f aca="false">6.46810225610262-E47</f>
        <v>-0.47634218834182</v>
      </c>
      <c r="K47" s="1" t="n">
        <f aca="false">E47-8.84955752212389</f>
        <v>-1.90511307767945</v>
      </c>
      <c r="N47" s="11" t="n">
        <f aca="false">E47-4.739336492891</f>
        <v>2.20510795155344</v>
      </c>
      <c r="P47" s="11" t="n">
        <f aca="false">N47/5.7869792965827</f>
        <v>0.381046455938695</v>
      </c>
      <c r="Q47" s="11" t="n">
        <f aca="false">LOG(1+E47)</f>
        <v>0.900063532361755</v>
      </c>
      <c r="R47" s="11" t="n">
        <f aca="false">Q47-0.75886168784536</f>
        <v>0.141201844516395</v>
      </c>
      <c r="S47" s="11"/>
      <c r="T47" s="11" t="n">
        <f aca="false">R47/0.30282882604193</f>
        <v>0.466276101789743</v>
      </c>
      <c r="U47" s="11" t="n">
        <f aca="false">LOG(1+C47)</f>
        <v>2.16136800223497</v>
      </c>
      <c r="V47" s="1" t="n">
        <f aca="false">U47-1.98227123303957</f>
        <v>0.179096769195404</v>
      </c>
      <c r="X47" s="1" t="n">
        <f aca="false">V47/0.344064627889181</f>
        <v>0.520532349675565</v>
      </c>
      <c r="AA47" s="1" t="n">
        <f aca="false">C47-$Z$2</f>
        <v>-15.4603174603175</v>
      </c>
      <c r="AB47" s="1" t="n">
        <f aca="false">AA47/$Y$2</f>
        <v>-0.577053969160491</v>
      </c>
      <c r="AE47" s="1" t="n">
        <f aca="false">E47-$AD$2</f>
        <v>0.476342188341826</v>
      </c>
      <c r="AF47" s="1" t="n">
        <f aca="false">AE47/$AC$2</f>
        <v>0.390783001420262</v>
      </c>
    </row>
    <row r="48" customFormat="false" ht="13.8" hidden="false" customHeight="false" outlineLevel="0" collapsed="false">
      <c r="A48" s="1" t="n">
        <v>31.3</v>
      </c>
      <c r="B48" s="1" t="n">
        <v>1830</v>
      </c>
      <c r="C48" s="1" t="n">
        <v>132</v>
      </c>
      <c r="D48" s="11" t="n">
        <f aca="false">C48-C49</f>
        <v>-25</v>
      </c>
      <c r="E48" s="11" t="n">
        <f aca="false">1000/C48</f>
        <v>7.57575757575758</v>
      </c>
      <c r="F48" s="14" t="s">
        <v>33</v>
      </c>
      <c r="G48" s="1" t="n">
        <f aca="false">ABS(B48-B49)</f>
        <v>90</v>
      </c>
      <c r="H48" s="11" t="n">
        <f aca="false">E48-E49</f>
        <v>1.20633082416522</v>
      </c>
      <c r="J48" s="11" t="n">
        <f aca="false">6.46810225610262-E48</f>
        <v>-1.10765531965496</v>
      </c>
      <c r="K48" s="1" t="n">
        <f aca="false">E48-8.84955752212389</f>
        <v>-1.27379994636631</v>
      </c>
      <c r="N48" s="11" t="n">
        <f aca="false">E48-4.739336492891</f>
        <v>2.83642108286658</v>
      </c>
      <c r="P48" s="11" t="n">
        <f aca="false">N48/5.7869792965827</f>
        <v>0.490138453500521</v>
      </c>
      <c r="Q48" s="11" t="n">
        <f aca="false">LOG(1+E48)</f>
        <v>0.933272495646403</v>
      </c>
      <c r="R48" s="11" t="n">
        <f aca="false">Q48-0.75886168784536</f>
        <v>0.174410807801043</v>
      </c>
      <c r="S48" s="11"/>
      <c r="T48" s="11" t="n">
        <f aca="false">R48/0.30282882604193</f>
        <v>0.575938592374604</v>
      </c>
      <c r="U48" s="11" t="n">
        <f aca="false">LOG(1+C48)</f>
        <v>2.12385164096709</v>
      </c>
      <c r="V48" s="1" t="n">
        <f aca="false">U48-1.98227123303957</f>
        <v>0.141580407927516</v>
      </c>
      <c r="X48" s="1" t="n">
        <f aca="false">V48/0.344064627889181</f>
        <v>0.411493645237828</v>
      </c>
      <c r="AA48" s="1" t="n">
        <f aca="false">C48-$Z$2</f>
        <v>-27.4603174603175</v>
      </c>
      <c r="AB48" s="1" t="n">
        <f aca="false">AA48/$Y$2</f>
        <v>-1.02495212181483</v>
      </c>
      <c r="AE48" s="1" t="n">
        <f aca="false">E48-$AD$2</f>
        <v>1.10765531965497</v>
      </c>
      <c r="AF48" s="1" t="n">
        <f aca="false">AE48/$AC$2</f>
        <v>0.908701519511997</v>
      </c>
    </row>
    <row r="49" customFormat="false" ht="13.8" hidden="false" customHeight="false" outlineLevel="0" collapsed="false">
      <c r="A49" s="1" t="n">
        <v>32</v>
      </c>
      <c r="B49" s="1" t="n">
        <v>1920</v>
      </c>
      <c r="C49" s="1" t="n">
        <v>157</v>
      </c>
      <c r="D49" s="11" t="n">
        <f aca="false">C49-C50</f>
        <v>-5</v>
      </c>
      <c r="E49" s="11" t="n">
        <f aca="false">1000/C49</f>
        <v>6.36942675159236</v>
      </c>
      <c r="F49" s="14" t="s">
        <v>34</v>
      </c>
      <c r="G49" s="1" t="n">
        <f aca="false">ABS(B49-B50)</f>
        <v>40</v>
      </c>
      <c r="H49" s="11" t="n">
        <f aca="false">E49-E50</f>
        <v>0.196587245419519</v>
      </c>
      <c r="J49" s="11" t="n">
        <f aca="false">6.46810225610262-E49</f>
        <v>0.0986755045102603</v>
      </c>
      <c r="K49" s="1" t="n">
        <f aca="false">E49-8.84955752212389</f>
        <v>-2.48013077053153</v>
      </c>
      <c r="N49" s="11" t="n">
        <f aca="false">E49-4.739336492891</f>
        <v>1.63009025870136</v>
      </c>
      <c r="P49" s="11" t="n">
        <f aca="false">N49/5.7869792965827</f>
        <v>0.28168240720404</v>
      </c>
      <c r="Q49" s="11" t="n">
        <f aca="false">LOG(1+E49)</f>
        <v>0.867433706542516</v>
      </c>
      <c r="R49" s="11" t="n">
        <f aca="false">Q49-0.75886168784536</f>
        <v>0.108572018697156</v>
      </c>
      <c r="S49" s="11"/>
      <c r="T49" s="11" t="n">
        <f aca="false">R49/0.30282882604193</f>
        <v>0.358526036362611</v>
      </c>
      <c r="U49" s="11" t="n">
        <f aca="false">LOG(1+C49)</f>
        <v>2.19865708695442</v>
      </c>
      <c r="V49" s="1" t="n">
        <f aca="false">U49-1.98227123303957</f>
        <v>0.216385853914853</v>
      </c>
      <c r="X49" s="1" t="n">
        <f aca="false">V49/0.344064627889181</f>
        <v>0.62891049057373</v>
      </c>
      <c r="AA49" s="1" t="n">
        <f aca="false">C49-$Z$2</f>
        <v>-2.46031746031747</v>
      </c>
      <c r="AB49" s="1" t="n">
        <f aca="false">AA49/$Y$2</f>
        <v>-0.0918309704516184</v>
      </c>
      <c r="AE49" s="1" t="n">
        <f aca="false">E49-$AD$2</f>
        <v>-0.098675504510255</v>
      </c>
      <c r="AF49" s="1" t="n">
        <f aca="false">AE49/$AC$2</f>
        <v>-0.0809516997715614</v>
      </c>
    </row>
    <row r="50" customFormat="false" ht="13.8" hidden="false" customHeight="false" outlineLevel="0" collapsed="false">
      <c r="A50" s="1" t="n">
        <v>32.4</v>
      </c>
      <c r="B50" s="1" t="n">
        <v>1960</v>
      </c>
      <c r="C50" s="1" t="n">
        <v>162</v>
      </c>
      <c r="D50" s="11" t="n">
        <f aca="false">C50-C51</f>
        <v>-4</v>
      </c>
      <c r="E50" s="11" t="n">
        <f aca="false">1000/C50</f>
        <v>6.17283950617284</v>
      </c>
      <c r="F50" s="14" t="s">
        <v>37</v>
      </c>
      <c r="G50" s="1" t="n">
        <f aca="false">ABS(B50-B51)</f>
        <v>20</v>
      </c>
      <c r="H50" s="11" t="n">
        <f aca="false">E50-E51</f>
        <v>0.14874312063067</v>
      </c>
      <c r="J50" s="11" t="n">
        <f aca="false">6.46810225610262-E50</f>
        <v>0.29526274992978</v>
      </c>
      <c r="K50" s="1" t="n">
        <f aca="false">E50-8.84955752212389</f>
        <v>-2.67671801595105</v>
      </c>
      <c r="N50" s="11" t="n">
        <f aca="false">E50-4.739336492891</f>
        <v>1.43350301328184</v>
      </c>
      <c r="P50" s="11" t="n">
        <f aca="false">N50/5.7869792965827</f>
        <v>0.247711792252021</v>
      </c>
      <c r="Q50" s="11" t="n">
        <f aca="false">LOG(1+E50)</f>
        <v>0.855691113511681</v>
      </c>
      <c r="R50" s="11" t="n">
        <f aca="false">Q50-0.75886168784536</f>
        <v>0.0968294256663209</v>
      </c>
      <c r="S50" s="11"/>
      <c r="T50" s="11" t="n">
        <f aca="false">R50/0.30282882604193</f>
        <v>0.31974969797926</v>
      </c>
      <c r="U50" s="11" t="n">
        <f aca="false">LOG(1+C50)</f>
        <v>2.21218760440396</v>
      </c>
      <c r="V50" s="1" t="n">
        <f aca="false">U50-1.98227123303957</f>
        <v>0.229916371364388</v>
      </c>
      <c r="X50" s="1" t="n">
        <f aca="false">V50/0.344064627889181</f>
        <v>0.668236001982863</v>
      </c>
      <c r="AA50" s="1" t="n">
        <f aca="false">C50-$Z$2</f>
        <v>2.53968253968253</v>
      </c>
      <c r="AB50" s="1" t="n">
        <f aca="false">AA50/$Y$2</f>
        <v>0.0947932598210248</v>
      </c>
      <c r="AE50" s="1" t="n">
        <f aca="false">E50-$AD$2</f>
        <v>-0.295262749929774</v>
      </c>
      <c r="AF50" s="1" t="n">
        <f aca="false">AE50/$AC$2</f>
        <v>-0.242228520691847</v>
      </c>
    </row>
    <row r="51" customFormat="false" ht="13.8" hidden="false" customHeight="false" outlineLevel="0" collapsed="false">
      <c r="A51" s="1" t="n">
        <v>33</v>
      </c>
      <c r="B51" s="1" t="n">
        <v>1980</v>
      </c>
      <c r="C51" s="1" t="n">
        <v>166</v>
      </c>
      <c r="D51" s="11" t="n">
        <f aca="false">C51-C52</f>
        <v>1</v>
      </c>
      <c r="E51" s="11" t="n">
        <f aca="false">1000/C51</f>
        <v>6.02409638554217</v>
      </c>
      <c r="F51" s="14" t="s">
        <v>37</v>
      </c>
      <c r="G51" s="1" t="n">
        <f aca="false">ABS(B51-B52)</f>
        <v>60</v>
      </c>
      <c r="H51" s="11" t="n">
        <f aca="false">E51-E52</f>
        <v>-0.0365096750638898</v>
      </c>
      <c r="J51" s="11" t="n">
        <f aca="false">6.46810225610262-E51</f>
        <v>0.44400587056045</v>
      </c>
      <c r="K51" s="1" t="n">
        <f aca="false">E51-8.84955752212389</f>
        <v>-2.82546113658172</v>
      </c>
      <c r="N51" s="11" t="n">
        <f aca="false">E51-4.739336492891</f>
        <v>1.28475989265117</v>
      </c>
      <c r="P51" s="11" t="n">
        <f aca="false">N51/5.7869792965827</f>
        <v>0.222008724553385</v>
      </c>
      <c r="Q51" s="11" t="n">
        <f aca="false">LOG(1+E51)</f>
        <v>0.84659046238294</v>
      </c>
      <c r="R51" s="11" t="n">
        <f aca="false">Q51-0.75886168784536</f>
        <v>0.0877287745375801</v>
      </c>
      <c r="S51" s="11"/>
      <c r="T51" s="11" t="n">
        <f aca="false">R51/0.30282882604193</f>
        <v>0.289697568372943</v>
      </c>
      <c r="U51" s="11" t="n">
        <f aca="false">LOG(1+C51)</f>
        <v>2.22271647114758</v>
      </c>
      <c r="V51" s="1" t="n">
        <f aca="false">U51-1.98227123303957</f>
        <v>0.240445238108013</v>
      </c>
      <c r="X51" s="1" t="n">
        <f aca="false">V51/0.344064627889181</f>
        <v>0.698837423605945</v>
      </c>
      <c r="AA51" s="1" t="n">
        <f aca="false">C51-$Z$2</f>
        <v>6.53968253968253</v>
      </c>
      <c r="AB51" s="1" t="n">
        <f aca="false">AA51/$Y$2</f>
        <v>0.244092644039139</v>
      </c>
      <c r="AE51" s="1" t="n">
        <f aca="false">E51-$AD$2</f>
        <v>-0.444005870560445</v>
      </c>
      <c r="AF51" s="1" t="n">
        <f aca="false">AE51/$AC$2</f>
        <v>-0.364254838207434</v>
      </c>
    </row>
    <row r="52" customFormat="false" ht="13.8" hidden="false" customHeight="false" outlineLevel="0" collapsed="false">
      <c r="A52" s="1" t="n">
        <v>34</v>
      </c>
      <c r="B52" s="1" t="n">
        <v>2040</v>
      </c>
      <c r="C52" s="1" t="n">
        <v>165</v>
      </c>
      <c r="D52" s="11" t="n">
        <f aca="false">C52-C53</f>
        <v>21</v>
      </c>
      <c r="E52" s="11" t="n">
        <f aca="false">1000/C52</f>
        <v>6.06060606060606</v>
      </c>
      <c r="F52" s="14" t="s">
        <v>37</v>
      </c>
      <c r="G52" s="12" t="n">
        <f aca="false">ABS(B52-B53)</f>
        <v>30</v>
      </c>
      <c r="H52" s="11" t="n">
        <f aca="false">E52-E53</f>
        <v>-0.883838383838381</v>
      </c>
      <c r="J52" s="11" t="n">
        <f aca="false">6.46810225610262-E52</f>
        <v>0.40749619549656</v>
      </c>
      <c r="K52" s="1" t="n">
        <f aca="false">E52-8.84955752212389</f>
        <v>-2.78895146151783</v>
      </c>
      <c r="N52" s="11" t="n">
        <f aca="false">E52-4.739336492891</f>
        <v>1.32126956771506</v>
      </c>
      <c r="P52" s="11" t="n">
        <f aca="false">N52/5.7869792965827</f>
        <v>0.228317659352141</v>
      </c>
      <c r="Q52" s="11" t="n">
        <f aca="false">LOG(1+E52)</f>
        <v>0.848841981148131</v>
      </c>
      <c r="R52" s="11" t="n">
        <f aca="false">Q52-0.75886168784536</f>
        <v>0.0899802933027713</v>
      </c>
      <c r="S52" s="11"/>
      <c r="T52" s="11" t="n">
        <f aca="false">R52/0.30282882604193</f>
        <v>0.297132523606959</v>
      </c>
      <c r="U52" s="11" t="n">
        <f aca="false">LOG(1+C52)</f>
        <v>2.22010808804005</v>
      </c>
      <c r="V52" s="1" t="n">
        <f aca="false">U52-1.98227123303957</f>
        <v>0.237836855000485</v>
      </c>
      <c r="X52" s="1" t="n">
        <f aca="false">V52/0.344064627889181</f>
        <v>0.691256338844252</v>
      </c>
      <c r="AA52" s="1" t="n">
        <f aca="false">C52-$Z$2</f>
        <v>5.53968253968253</v>
      </c>
      <c r="AB52" s="1" t="n">
        <f aca="false">AA52/$Y$2</f>
        <v>0.206767797984611</v>
      </c>
      <c r="AE52" s="1" t="n">
        <f aca="false">E52-$AD$2</f>
        <v>-0.407496195496555</v>
      </c>
      <c r="AF52" s="1" t="n">
        <f aca="false">AE52/$AC$2</f>
        <v>-0.334302923908155</v>
      </c>
    </row>
    <row r="53" customFormat="false" ht="13.8" hidden="false" customHeight="false" outlineLevel="0" collapsed="false">
      <c r="A53" s="1" t="n">
        <v>34.3</v>
      </c>
      <c r="B53" s="1" t="n">
        <v>2070</v>
      </c>
      <c r="C53" s="1" t="n">
        <v>144</v>
      </c>
      <c r="D53" s="11" t="n">
        <f aca="false">C53-C54</f>
        <v>-13</v>
      </c>
      <c r="E53" s="11" t="n">
        <f aca="false">1000/C53</f>
        <v>6.94444444444444</v>
      </c>
      <c r="F53" s="14" t="s">
        <v>33</v>
      </c>
      <c r="G53" s="1" t="n">
        <f aca="false">ABS(B53-B54)</f>
        <v>30</v>
      </c>
      <c r="H53" s="11" t="n">
        <f aca="false">E53-E54</f>
        <v>0.575017692852081</v>
      </c>
      <c r="J53" s="11" t="n">
        <f aca="false">6.46810225610262-E53</f>
        <v>-0.47634218834182</v>
      </c>
      <c r="K53" s="1" t="n">
        <f aca="false">E53-8.84955752212389</f>
        <v>-1.90511307767945</v>
      </c>
      <c r="N53" s="11" t="n">
        <f aca="false">E53-4.739336492891</f>
        <v>2.20510795155344</v>
      </c>
      <c r="P53" s="11" t="n">
        <f aca="false">N53/5.7869792965827</f>
        <v>0.381046455938695</v>
      </c>
      <c r="Q53" s="11" t="n">
        <f aca="false">LOG(1+E53)</f>
        <v>0.900063532361755</v>
      </c>
      <c r="R53" s="11" t="n">
        <f aca="false">Q53-0.75886168784536</f>
        <v>0.141201844516395</v>
      </c>
      <c r="S53" s="11"/>
      <c r="T53" s="11" t="n">
        <f aca="false">R53/0.30282882604193</f>
        <v>0.466276101789743</v>
      </c>
      <c r="U53" s="11" t="n">
        <f aca="false">LOG(1+C53)</f>
        <v>2.16136800223497</v>
      </c>
      <c r="V53" s="1" t="n">
        <f aca="false">U53-1.98227123303957</f>
        <v>0.179096769195404</v>
      </c>
      <c r="X53" s="1" t="n">
        <f aca="false">V53/0.344064627889181</f>
        <v>0.520532349675565</v>
      </c>
      <c r="AA53" s="1" t="n">
        <f aca="false">C53-$Z$2</f>
        <v>-15.4603174603175</v>
      </c>
      <c r="AB53" s="1" t="n">
        <f aca="false">AA53/$Y$2</f>
        <v>-0.577053969160491</v>
      </c>
      <c r="AE53" s="1" t="n">
        <f aca="false">E53-$AD$2</f>
        <v>0.476342188341826</v>
      </c>
      <c r="AF53" s="1" t="n">
        <f aca="false">AE53/$AC$2</f>
        <v>0.390783001420262</v>
      </c>
    </row>
    <row r="54" customFormat="false" ht="13.8" hidden="false" customHeight="false" outlineLevel="0" collapsed="false">
      <c r="A54" s="10" t="n">
        <v>35</v>
      </c>
      <c r="B54" s="10" t="n">
        <v>2100</v>
      </c>
      <c r="C54" s="10" t="n">
        <v>157</v>
      </c>
      <c r="D54" s="11" t="n">
        <f aca="false">C54-C55</f>
        <v>8</v>
      </c>
      <c r="E54" s="11" t="n">
        <f aca="false">1000/C54</f>
        <v>6.36942675159236</v>
      </c>
      <c r="F54" s="19" t="s">
        <v>34</v>
      </c>
      <c r="G54" s="10" t="n">
        <f aca="false">ABS(B54-B55)</f>
        <v>40</v>
      </c>
      <c r="H54" s="11" t="n">
        <f aca="false">E54-E55</f>
        <v>-0.34198264438079</v>
      </c>
      <c r="J54" s="11" t="n">
        <f aca="false">6.46810225610262-E54</f>
        <v>0.0986755045102603</v>
      </c>
      <c r="K54" s="1" t="n">
        <f aca="false">E54-8.84955752212389</f>
        <v>-2.48013077053153</v>
      </c>
      <c r="N54" s="11" t="n">
        <f aca="false">E54-4.739336492891</f>
        <v>1.63009025870136</v>
      </c>
      <c r="P54" s="11" t="n">
        <f aca="false">N54/5.7869792965827</f>
        <v>0.28168240720404</v>
      </c>
      <c r="Q54" s="11" t="n">
        <f aca="false">LOG(1+E54)</f>
        <v>0.867433706542516</v>
      </c>
      <c r="R54" s="11" t="n">
        <f aca="false">Q54-0.75886168784536</f>
        <v>0.108572018697156</v>
      </c>
      <c r="S54" s="11"/>
      <c r="T54" s="11" t="n">
        <f aca="false">R54/0.30282882604193</f>
        <v>0.358526036362611</v>
      </c>
      <c r="U54" s="11" t="n">
        <f aca="false">LOG(1+C54)</f>
        <v>2.19865708695442</v>
      </c>
      <c r="V54" s="1" t="n">
        <f aca="false">U54-1.98227123303957</f>
        <v>0.216385853914853</v>
      </c>
      <c r="X54" s="1" t="n">
        <f aca="false">V54/0.344064627889181</f>
        <v>0.62891049057373</v>
      </c>
      <c r="AA54" s="1" t="n">
        <f aca="false">C54-$Z$2</f>
        <v>-2.46031746031747</v>
      </c>
      <c r="AB54" s="1" t="n">
        <f aca="false">AA54/$Y$2</f>
        <v>-0.0918309704516184</v>
      </c>
      <c r="AE54" s="1" t="n">
        <f aca="false">E54-$AD$2</f>
        <v>-0.098675504510255</v>
      </c>
      <c r="AF54" s="1" t="n">
        <f aca="false">AE54/$AC$2</f>
        <v>-0.0809516997715614</v>
      </c>
    </row>
    <row r="55" customFormat="false" ht="13.8" hidden="false" customHeight="false" outlineLevel="0" collapsed="false">
      <c r="A55" s="1" t="n">
        <v>35.4</v>
      </c>
      <c r="B55" s="1" t="n">
        <v>2140</v>
      </c>
      <c r="C55" s="1" t="n">
        <v>149</v>
      </c>
      <c r="D55" s="11" t="n">
        <f aca="false">C55-C56</f>
        <v>6</v>
      </c>
      <c r="E55" s="11" t="n">
        <f aca="false">1000/C55</f>
        <v>6.71140939597315</v>
      </c>
      <c r="F55" s="14" t="s">
        <v>34</v>
      </c>
      <c r="G55" s="1" t="n">
        <f aca="false">ABS(B55-B56)</f>
        <v>20</v>
      </c>
      <c r="H55" s="11" t="n">
        <f aca="false">E55-E56</f>
        <v>-0.28159759703384</v>
      </c>
      <c r="J55" s="11" t="n">
        <f aca="false">6.46810225610262-E55</f>
        <v>-0.24330713987053</v>
      </c>
      <c r="K55" s="1" t="n">
        <f aca="false">E55-8.84955752212389</f>
        <v>-2.13814812615074</v>
      </c>
      <c r="N55" s="11" t="n">
        <f aca="false">E55-4.739336492891</f>
        <v>1.97207290308215</v>
      </c>
      <c r="P55" s="11" t="n">
        <f aca="false">N55/5.7869792965827</f>
        <v>0.34077759777829</v>
      </c>
      <c r="Q55" s="11" t="n">
        <f aca="false">LOG(1+E55)</f>
        <v>0.887133760276011</v>
      </c>
      <c r="R55" s="11" t="n">
        <f aca="false">Q55-0.75886168784536</f>
        <v>0.128272072430651</v>
      </c>
      <c r="S55" s="11"/>
      <c r="T55" s="11" t="n">
        <f aca="false">R55/0.30282882604193</f>
        <v>0.423579466021145</v>
      </c>
      <c r="U55" s="11" t="n">
        <f aca="false">LOG(1+C55)</f>
        <v>2.17609125905568</v>
      </c>
      <c r="V55" s="1" t="n">
        <f aca="false">U55-1.98227123303957</f>
        <v>0.193820026016111</v>
      </c>
      <c r="X55" s="1" t="n">
        <f aca="false">V55/0.344064627889181</f>
        <v>0.563324475419595</v>
      </c>
      <c r="AA55" s="1" t="n">
        <f aca="false">C55-$Z$2</f>
        <v>-10.4603174603175</v>
      </c>
      <c r="AB55" s="1" t="n">
        <f aca="false">AA55/$Y$2</f>
        <v>-0.390429738887847</v>
      </c>
      <c r="AE55" s="1" t="n">
        <f aca="false">E55-$AD$2</f>
        <v>0.243307139870535</v>
      </c>
      <c r="AF55" s="1" t="n">
        <f aca="false">AE55/$AC$2</f>
        <v>0.199605024943449</v>
      </c>
    </row>
    <row r="56" customFormat="false" ht="13.8" hidden="false" customHeight="false" outlineLevel="0" collapsed="false">
      <c r="A56" s="1" t="n">
        <v>36</v>
      </c>
      <c r="B56" s="1" t="n">
        <v>2160</v>
      </c>
      <c r="C56" s="1" t="n">
        <v>143</v>
      </c>
      <c r="D56" s="11" t="n">
        <f aca="false">C56-C57</f>
        <v>18</v>
      </c>
      <c r="E56" s="11" t="n">
        <f aca="false">1000/C56</f>
        <v>6.99300699300699</v>
      </c>
      <c r="F56" s="14" t="s">
        <v>33</v>
      </c>
      <c r="G56" s="1" t="n">
        <f aca="false">ABS(B56-B57)</f>
        <v>60</v>
      </c>
      <c r="H56" s="11" t="n">
        <f aca="false">E56-E57</f>
        <v>-1.00699300699301</v>
      </c>
      <c r="J56" s="11" t="n">
        <f aca="false">6.46810225610262-E56</f>
        <v>-0.52490473690437</v>
      </c>
      <c r="K56" s="1" t="n">
        <f aca="false">E56-8.84955752212389</f>
        <v>-1.8565505291169</v>
      </c>
      <c r="N56" s="11" t="n">
        <f aca="false">E56-4.739336492891</f>
        <v>2.25367050011599</v>
      </c>
      <c r="P56" s="11" t="n">
        <f aca="false">N56/5.7869792965827</f>
        <v>0.389438148058836</v>
      </c>
      <c r="Q56" s="11" t="n">
        <f aca="false">LOG(1+E56)</f>
        <v>0.90271019293022</v>
      </c>
      <c r="R56" s="11" t="n">
        <f aca="false">Q56-0.75886168784536</f>
        <v>0.14384850508486</v>
      </c>
      <c r="S56" s="11"/>
      <c r="T56" s="11" t="n">
        <f aca="false">R56/0.30282882604193</f>
        <v>0.47501589252584</v>
      </c>
      <c r="U56" s="11" t="n">
        <f aca="false">LOG(1+C56)</f>
        <v>2.15836249209525</v>
      </c>
      <c r="V56" s="1" t="n">
        <f aca="false">U56-1.98227123303957</f>
        <v>0.176091259055679</v>
      </c>
      <c r="X56" s="1" t="n">
        <f aca="false">V56/0.344064627889181</f>
        <v>0.511797042712557</v>
      </c>
      <c r="AA56" s="1" t="n">
        <f aca="false">C56-$Z$2</f>
        <v>-16.4603174603175</v>
      </c>
      <c r="AB56" s="1" t="n">
        <f aca="false">AA56/$Y$2</f>
        <v>-0.614378815215019</v>
      </c>
      <c r="AE56" s="1" t="n">
        <f aca="false">E56-$AD$2</f>
        <v>0.524904736904375</v>
      </c>
      <c r="AF56" s="1" t="n">
        <f aca="false">AE56/$AC$2</f>
        <v>0.430622887427319</v>
      </c>
    </row>
    <row r="57" customFormat="false" ht="13.8" hidden="false" customHeight="false" outlineLevel="0" collapsed="false">
      <c r="A57" s="1" t="n">
        <v>37</v>
      </c>
      <c r="B57" s="1" t="n">
        <v>2220</v>
      </c>
      <c r="C57" s="1" t="n">
        <v>125</v>
      </c>
      <c r="D57" s="11" t="n">
        <f aca="false">C57-C58</f>
        <v>-19</v>
      </c>
      <c r="E57" s="11" t="n">
        <f aca="false">1000/C57</f>
        <v>8</v>
      </c>
      <c r="F57" s="14" t="s">
        <v>32</v>
      </c>
      <c r="G57" s="1" t="n">
        <f aca="false">ABS(B57-B58)</f>
        <v>60</v>
      </c>
      <c r="H57" s="11" t="n">
        <f aca="false">E57-E58</f>
        <v>1.05555555555556</v>
      </c>
      <c r="J57" s="11" t="n">
        <f aca="false">6.46810225610262-E57</f>
        <v>-1.53189774389738</v>
      </c>
      <c r="K57" s="1" t="n">
        <f aca="false">E57-8.84955752212389</f>
        <v>-0.84955752212389</v>
      </c>
      <c r="N57" s="11" t="n">
        <f aca="false">E57-4.739336492891</f>
        <v>3.260663507109</v>
      </c>
      <c r="P57" s="11" t="n">
        <f aca="false">N57/5.7869792965827</f>
        <v>0.563448275862067</v>
      </c>
      <c r="Q57" s="11" t="n">
        <f aca="false">LOG(1+E57)</f>
        <v>0.954242509439325</v>
      </c>
      <c r="R57" s="11" t="n">
        <f aca="false">Q57-0.75886168784536</f>
        <v>0.195380821593965</v>
      </c>
      <c r="S57" s="11"/>
      <c r="T57" s="11" t="n">
        <f aca="false">R57/0.30282882604193</f>
        <v>0.645185678482643</v>
      </c>
      <c r="U57" s="11" t="n">
        <f aca="false">LOG(1+C57)</f>
        <v>2.10037054511756</v>
      </c>
      <c r="V57" s="1" t="n">
        <f aca="false">U57-1.98227123303957</f>
        <v>0.118099312077993</v>
      </c>
      <c r="X57" s="1" t="n">
        <f aca="false">V57/0.344064627889181</f>
        <v>0.343247467205582</v>
      </c>
      <c r="AA57" s="1" t="n">
        <f aca="false">C57-$Z$2</f>
        <v>-34.4603174603175</v>
      </c>
      <c r="AB57" s="1" t="n">
        <f aca="false">AA57/$Y$2</f>
        <v>-1.28622604419653</v>
      </c>
      <c r="AE57" s="1" t="n">
        <f aca="false">E57-$AD$2</f>
        <v>1.53189774389739</v>
      </c>
      <c r="AF57" s="1" t="n">
        <f aca="false">AE57/$AC$2</f>
        <v>1.25674276366964</v>
      </c>
    </row>
    <row r="58" customFormat="false" ht="13.8" hidden="false" customHeight="false" outlineLevel="0" collapsed="false">
      <c r="A58" s="1" t="n">
        <v>38</v>
      </c>
      <c r="B58" s="1" t="n">
        <v>2280</v>
      </c>
      <c r="C58" s="1" t="n">
        <v>144</v>
      </c>
      <c r="D58" s="11" t="n">
        <f aca="false">C58-C59</f>
        <v>-14</v>
      </c>
      <c r="E58" s="11" t="n">
        <f aca="false">1000/C58</f>
        <v>6.94444444444444</v>
      </c>
      <c r="F58" s="14" t="s">
        <v>33</v>
      </c>
      <c r="G58" s="1" t="n">
        <f aca="false">ABS(B58-B59)</f>
        <v>60</v>
      </c>
      <c r="H58" s="11" t="n">
        <f aca="false">E58-E59</f>
        <v>0.61533052039381</v>
      </c>
      <c r="J58" s="11" t="n">
        <f aca="false">6.46810225610262-E58</f>
        <v>-0.47634218834182</v>
      </c>
      <c r="K58" s="1" t="n">
        <f aca="false">E58-8.84955752212389</f>
        <v>-1.90511307767945</v>
      </c>
      <c r="N58" s="11" t="n">
        <f aca="false">E58-4.739336492891</f>
        <v>2.20510795155344</v>
      </c>
      <c r="P58" s="11" t="n">
        <f aca="false">N58/5.7869792965827</f>
        <v>0.381046455938695</v>
      </c>
      <c r="Q58" s="11" t="n">
        <f aca="false">LOG(1+E58)</f>
        <v>0.900063532361755</v>
      </c>
      <c r="R58" s="11" t="n">
        <f aca="false">Q58-0.75886168784536</f>
        <v>0.141201844516395</v>
      </c>
      <c r="S58" s="11"/>
      <c r="T58" s="11" t="n">
        <f aca="false">R58/0.30282882604193</f>
        <v>0.466276101789743</v>
      </c>
      <c r="U58" s="11" t="n">
        <f aca="false">LOG(1+C58)</f>
        <v>2.16136800223497</v>
      </c>
      <c r="V58" s="1" t="n">
        <f aca="false">U58-1.98227123303957</f>
        <v>0.179096769195404</v>
      </c>
      <c r="X58" s="1" t="n">
        <f aca="false">V58/0.344064627889181</f>
        <v>0.520532349675565</v>
      </c>
      <c r="AA58" s="1" t="n">
        <f aca="false">C58-$Z$2</f>
        <v>-15.4603174603175</v>
      </c>
      <c r="AB58" s="1" t="n">
        <f aca="false">AA58/$Y$2</f>
        <v>-0.577053969160491</v>
      </c>
      <c r="AE58" s="1" t="n">
        <f aca="false">E58-$AD$2</f>
        <v>0.476342188341826</v>
      </c>
      <c r="AF58" s="1" t="n">
        <f aca="false">AE58/$AC$2</f>
        <v>0.390783001420262</v>
      </c>
    </row>
    <row r="59" customFormat="false" ht="13.8" hidden="false" customHeight="false" outlineLevel="0" collapsed="false">
      <c r="A59" s="1" t="n">
        <v>39</v>
      </c>
      <c r="B59" s="1" t="n">
        <v>2340</v>
      </c>
      <c r="C59" s="1" t="n">
        <v>158</v>
      </c>
      <c r="D59" s="11" t="n">
        <f aca="false">C59-C60</f>
        <v>30</v>
      </c>
      <c r="E59" s="11" t="n">
        <f aca="false">1000/C59</f>
        <v>6.32911392405063</v>
      </c>
      <c r="F59" s="14" t="s">
        <v>34</v>
      </c>
      <c r="G59" s="12" t="n">
        <f aca="false">ABS(B59-B60)</f>
        <v>60</v>
      </c>
      <c r="H59" s="11" t="n">
        <f aca="false">E59-E60</f>
        <v>-1.48338607594937</v>
      </c>
      <c r="J59" s="11" t="n">
        <f aca="false">6.46810225610262-E59</f>
        <v>0.13898833205199</v>
      </c>
      <c r="K59" s="1" t="n">
        <f aca="false">E59-8.84955752212389</f>
        <v>-2.52044359807326</v>
      </c>
      <c r="N59" s="11" t="n">
        <f aca="false">E59-4.739336492891</f>
        <v>1.58977743115963</v>
      </c>
      <c r="P59" s="11" t="n">
        <f aca="false">N59/5.7869792965827</f>
        <v>0.274716281099955</v>
      </c>
      <c r="Q59" s="11" t="n">
        <f aca="false">LOG(1+E59)</f>
        <v>0.865051472436995</v>
      </c>
      <c r="R59" s="11" t="n">
        <f aca="false">Q59-0.75886168784536</f>
        <v>0.106189784591635</v>
      </c>
      <c r="S59" s="11"/>
      <c r="T59" s="11" t="n">
        <f aca="false">R59/0.30282882604193</f>
        <v>0.350659433514204</v>
      </c>
      <c r="U59" s="11" t="n">
        <f aca="false">LOG(1+C59)</f>
        <v>2.20139712432045</v>
      </c>
      <c r="V59" s="1" t="n">
        <f aca="false">U59-1.98227123303957</f>
        <v>0.219125891280881</v>
      </c>
      <c r="X59" s="1" t="n">
        <f aca="false">V59/0.344064627889181</f>
        <v>0.636874219315155</v>
      </c>
      <c r="AA59" s="1" t="n">
        <f aca="false">C59-$Z$2</f>
        <v>-1.46031746031747</v>
      </c>
      <c r="AB59" s="1" t="n">
        <f aca="false">AA59/$Y$2</f>
        <v>-0.0545061243970898</v>
      </c>
      <c r="AE59" s="1" t="n">
        <f aca="false">E59-$AD$2</f>
        <v>-0.138988332051984</v>
      </c>
      <c r="AF59" s="1" t="n">
        <f aca="false">AE59/$AC$2</f>
        <v>-0.114023655453953</v>
      </c>
    </row>
    <row r="60" customFormat="false" ht="13.8" hidden="false" customHeight="false" outlineLevel="0" collapsed="false">
      <c r="A60" s="10" t="n">
        <v>40</v>
      </c>
      <c r="B60" s="10" t="n">
        <v>2400</v>
      </c>
      <c r="C60" s="10" t="n">
        <v>128</v>
      </c>
      <c r="D60" s="11" t="n">
        <f aca="false">C60-C61</f>
        <v>-5</v>
      </c>
      <c r="E60" s="11" t="n">
        <f aca="false">1000/C60</f>
        <v>7.8125</v>
      </c>
      <c r="F60" s="19" t="s">
        <v>32</v>
      </c>
      <c r="G60" s="10" t="n">
        <f aca="false">ABS(B60-B61)</f>
        <v>20</v>
      </c>
      <c r="H60" s="11" t="n">
        <f aca="false">E60-E61</f>
        <v>0.2937030075188</v>
      </c>
      <c r="J60" s="11" t="n">
        <f aca="false">6.46810225610262-E60</f>
        <v>-1.34439774389738</v>
      </c>
      <c r="K60" s="1" t="n">
        <f aca="false">E60-8.84955752212389</f>
        <v>-1.03705752212389</v>
      </c>
      <c r="N60" s="11" t="n">
        <f aca="false">E60-4.739336492891</f>
        <v>3.073163507109</v>
      </c>
      <c r="P60" s="11" t="n">
        <f aca="false">N60/5.7869792965827</f>
        <v>0.531047952586205</v>
      </c>
      <c r="Q60" s="11" t="n">
        <f aca="false">LOG(1+E60)</f>
        <v>0.945099129999455</v>
      </c>
      <c r="R60" s="11" t="n">
        <f aca="false">Q60-0.75886168784536</f>
        <v>0.186237442154095</v>
      </c>
      <c r="S60" s="11"/>
      <c r="T60" s="11" t="n">
        <f aca="false">R60/0.30282882604193</f>
        <v>0.614992451637706</v>
      </c>
      <c r="U60" s="11" t="n">
        <f aca="false">LOG(1+C60)</f>
        <v>2.11058971029925</v>
      </c>
      <c r="V60" s="1" t="n">
        <f aca="false">U60-1.98227123303957</f>
        <v>0.128318477259679</v>
      </c>
      <c r="X60" s="1" t="n">
        <f aca="false">V60/0.344064627889181</f>
        <v>0.372948762698758</v>
      </c>
      <c r="AA60" s="1" t="n">
        <f aca="false">C60-$Z$2</f>
        <v>-31.4603174603175</v>
      </c>
      <c r="AB60" s="1" t="n">
        <f aca="false">AA60/$Y$2</f>
        <v>-1.17425150603295</v>
      </c>
      <c r="AE60" s="1" t="n">
        <f aca="false">E60-$AD$2</f>
        <v>1.34439774389739</v>
      </c>
      <c r="AF60" s="1" t="n">
        <f aca="false">AE60/$AC$2</f>
        <v>1.10292096379639</v>
      </c>
    </row>
    <row r="61" customFormat="false" ht="13.8" hidden="false" customHeight="false" outlineLevel="0" collapsed="false">
      <c r="A61" s="1" t="n">
        <v>40.2</v>
      </c>
      <c r="B61" s="1" t="n">
        <v>2420</v>
      </c>
      <c r="C61" s="1" t="n">
        <v>133</v>
      </c>
      <c r="D61" s="11" t="n">
        <f aca="false">C61-C62</f>
        <v>-11</v>
      </c>
      <c r="E61" s="11" t="n">
        <f aca="false">1000/C61</f>
        <v>7.5187969924812</v>
      </c>
      <c r="F61" s="14" t="s">
        <v>33</v>
      </c>
      <c r="G61" s="1" t="n">
        <f aca="false">ABS(B61-B62)</f>
        <v>40</v>
      </c>
      <c r="H61" s="11" t="n">
        <f aca="false">E61-E62</f>
        <v>0.57435254803676</v>
      </c>
      <c r="J61" s="11" t="n">
        <f aca="false">6.46810225610262-E61</f>
        <v>-1.05069473637858</v>
      </c>
      <c r="K61" s="1" t="n">
        <f aca="false">E61-8.84955752212389</f>
        <v>-1.33076052964269</v>
      </c>
      <c r="N61" s="11" t="n">
        <f aca="false">E61-4.739336492891</f>
        <v>2.7794604995902</v>
      </c>
      <c r="P61" s="11" t="n">
        <f aca="false">N61/5.7869792965827</f>
        <v>0.480295566502461</v>
      </c>
      <c r="Q61" s="11" t="n">
        <f aca="false">LOG(1+E61)</f>
        <v>0.930378268896311</v>
      </c>
      <c r="R61" s="11" t="n">
        <f aca="false">Q61-0.75886168784536</f>
        <v>0.171516581050951</v>
      </c>
      <c r="S61" s="11"/>
      <c r="T61" s="11" t="n">
        <f aca="false">R61/0.30282882604193</f>
        <v>0.566381289696651</v>
      </c>
      <c r="U61" s="11" t="n">
        <f aca="false">LOG(1+C61)</f>
        <v>2.12710479836481</v>
      </c>
      <c r="V61" s="1" t="n">
        <f aca="false">U61-1.98227123303957</f>
        <v>0.144833565325237</v>
      </c>
      <c r="X61" s="1" t="n">
        <f aca="false">V61/0.344064627889181</f>
        <v>0.420948721796204</v>
      </c>
      <c r="AA61" s="1" t="n">
        <f aca="false">C61-$Z$2</f>
        <v>-26.4603174603175</v>
      </c>
      <c r="AB61" s="1" t="n">
        <f aca="false">AA61/$Y$2</f>
        <v>-0.987627275760305</v>
      </c>
      <c r="AE61" s="1" t="n">
        <f aca="false">E61-$AD$2</f>
        <v>1.05069473637859</v>
      </c>
      <c r="AF61" s="1" t="n">
        <f aca="false">AE61/$AC$2</f>
        <v>0.861972029157851</v>
      </c>
    </row>
    <row r="62" customFormat="false" ht="13.8" hidden="false" customHeight="false" outlineLevel="0" collapsed="false">
      <c r="A62" s="1" t="n">
        <v>41</v>
      </c>
      <c r="B62" s="1" t="n">
        <v>2460</v>
      </c>
      <c r="C62" s="1" t="n">
        <v>144</v>
      </c>
      <c r="D62" s="11" t="n">
        <f aca="false">C62-C63</f>
        <v>8</v>
      </c>
      <c r="E62" s="11" t="n">
        <f aca="false">1000/C62</f>
        <v>6.94444444444444</v>
      </c>
      <c r="F62" s="14" t="s">
        <v>33</v>
      </c>
      <c r="G62" s="1" t="n">
        <f aca="false">ABS(B62-B63)</f>
        <v>60</v>
      </c>
      <c r="H62" s="11" t="n">
        <f aca="false">E62-E63</f>
        <v>-0.408496732026149</v>
      </c>
      <c r="J62" s="11" t="n">
        <f aca="false">6.46810225610262-E62</f>
        <v>-0.47634218834182</v>
      </c>
      <c r="K62" s="1" t="n">
        <f aca="false">E62-8.84955752212389</f>
        <v>-1.90511307767945</v>
      </c>
      <c r="N62" s="11" t="n">
        <f aca="false">E62-4.739336492891</f>
        <v>2.20510795155344</v>
      </c>
      <c r="P62" s="11" t="n">
        <f aca="false">N62/5.7869792965827</f>
        <v>0.381046455938695</v>
      </c>
      <c r="Q62" s="11" t="n">
        <f aca="false">LOG(1+E62)</f>
        <v>0.900063532361755</v>
      </c>
      <c r="R62" s="11" t="n">
        <f aca="false">Q62-0.75886168784536</f>
        <v>0.141201844516395</v>
      </c>
      <c r="S62" s="11"/>
      <c r="T62" s="11" t="n">
        <f aca="false">R62/0.30282882604193</f>
        <v>0.466276101789743</v>
      </c>
      <c r="U62" s="11" t="n">
        <f aca="false">LOG(1+C62)</f>
        <v>2.16136800223497</v>
      </c>
      <c r="V62" s="1" t="n">
        <f aca="false">U62-1.98227123303957</f>
        <v>0.179096769195404</v>
      </c>
      <c r="X62" s="1" t="n">
        <f aca="false">V62/0.344064627889181</f>
        <v>0.520532349675565</v>
      </c>
      <c r="AA62" s="1" t="n">
        <f aca="false">C62-$Z$2</f>
        <v>-15.4603174603175</v>
      </c>
      <c r="AB62" s="1" t="n">
        <f aca="false">AA62/$Y$2</f>
        <v>-0.577053969160491</v>
      </c>
      <c r="AE62" s="1" t="n">
        <f aca="false">E62-$AD$2</f>
        <v>0.476342188341826</v>
      </c>
      <c r="AF62" s="1" t="n">
        <f aca="false">AE62/$AC$2</f>
        <v>0.390783001420262</v>
      </c>
    </row>
    <row r="63" customFormat="false" ht="13.8" hidden="false" customHeight="false" outlineLevel="0" collapsed="false">
      <c r="A63" s="1" t="n">
        <v>42</v>
      </c>
      <c r="B63" s="1" t="n">
        <v>2520</v>
      </c>
      <c r="C63" s="1" t="n">
        <v>136</v>
      </c>
      <c r="D63" s="11" t="n">
        <f aca="false">C63-C64</f>
        <v>-23</v>
      </c>
      <c r="E63" s="11" t="n">
        <f aca="false">1000/C63</f>
        <v>7.35294117647059</v>
      </c>
      <c r="F63" s="14" t="s">
        <v>32</v>
      </c>
      <c r="G63" s="1" t="n">
        <f aca="false">ABS(B63-B64)</f>
        <v>60</v>
      </c>
      <c r="H63" s="11" t="n">
        <f aca="false">E63-E64</f>
        <v>1.06363300036996</v>
      </c>
      <c r="J63" s="11" t="n">
        <f aca="false">6.46810225610262-E63</f>
        <v>-0.88483892036797</v>
      </c>
      <c r="K63" s="1" t="n">
        <f aca="false">E63-8.84955752212389</f>
        <v>-1.4966163456533</v>
      </c>
      <c r="N63" s="11" t="n">
        <f aca="false">E63-4.739336492891</f>
        <v>2.61360468357959</v>
      </c>
      <c r="P63" s="11" t="n">
        <f aca="false">N63/5.7869792965827</f>
        <v>0.451635395537524</v>
      </c>
      <c r="Q63" s="11" t="n">
        <f aca="false">LOG(1+E63)</f>
        <v>0.921839423004783</v>
      </c>
      <c r="R63" s="11" t="n">
        <f aca="false">Q63-0.75886168784536</f>
        <v>0.162977735159423</v>
      </c>
      <c r="S63" s="11"/>
      <c r="T63" s="11" t="n">
        <f aca="false">R63/0.30282882604193</f>
        <v>0.538184350841345</v>
      </c>
      <c r="U63" s="11" t="n">
        <f aca="false">LOG(1+C63)</f>
        <v>2.13672056715641</v>
      </c>
      <c r="V63" s="1" t="n">
        <f aca="false">U63-1.98227123303957</f>
        <v>0.154449334116837</v>
      </c>
      <c r="X63" s="1" t="n">
        <f aca="false">V63/0.344064627889181</f>
        <v>0.448896287492194</v>
      </c>
      <c r="AA63" s="1" t="n">
        <f aca="false">C63-$Z$2</f>
        <v>-23.4603174603175</v>
      </c>
      <c r="AB63" s="1" t="n">
        <f aca="false">AA63/$Y$2</f>
        <v>-0.87565273759672</v>
      </c>
      <c r="AE63" s="1" t="n">
        <f aca="false">E63-$AD$2</f>
        <v>0.884838920367975</v>
      </c>
      <c r="AF63" s="1" t="n">
        <f aca="false">AE63/$AC$2</f>
        <v>0.725906748420797</v>
      </c>
    </row>
    <row r="64" customFormat="false" ht="13.8" hidden="false" customHeight="false" outlineLevel="0" collapsed="false">
      <c r="A64" s="1" t="n">
        <v>43</v>
      </c>
      <c r="B64" s="1" t="n">
        <v>2580</v>
      </c>
      <c r="C64" s="1" t="n">
        <v>159</v>
      </c>
      <c r="D64" s="11"/>
      <c r="E64" s="11" t="n">
        <f aca="false">1000/C64</f>
        <v>6.28930817610063</v>
      </c>
      <c r="F64" s="14" t="s">
        <v>37</v>
      </c>
      <c r="H64" s="11"/>
      <c r="J64" s="11" t="n">
        <f aca="false">6.46810225610262-E64</f>
        <v>0.17879408000199</v>
      </c>
      <c r="K64" s="1" t="n">
        <f aca="false">E64-8.84955752212389</f>
        <v>-2.56024934602326</v>
      </c>
      <c r="N64" s="11" t="n">
        <f aca="false">E64-4.739336492891</f>
        <v>1.54997168320963</v>
      </c>
      <c r="P64" s="11" t="n">
        <f aca="false">N64/5.7869792965827</f>
        <v>0.267837779223595</v>
      </c>
      <c r="Q64" s="11" t="n">
        <f aca="false">LOG(1+E64)</f>
        <v>0.862686311643144</v>
      </c>
      <c r="R64" s="11" t="n">
        <f aca="false">Q64-0.75886168784536</f>
        <v>0.103824623797784</v>
      </c>
      <c r="S64" s="11"/>
      <c r="T64" s="11" t="n">
        <f aca="false">R64/0.30282882604193</f>
        <v>0.342849210079521</v>
      </c>
      <c r="U64" s="11" t="n">
        <f aca="false">LOG(1+C64)</f>
        <v>2.20411998265592</v>
      </c>
      <c r="V64" s="1" t="n">
        <f aca="false">U64-1.98227123303957</f>
        <v>0.221848749616355</v>
      </c>
      <c r="X64" s="1" t="n">
        <f aca="false">V64/0.344064627889181</f>
        <v>0.644788018394641</v>
      </c>
      <c r="AA64" s="1" t="n">
        <f aca="false">C64-$Z$2</f>
        <v>-0.460317460317469</v>
      </c>
      <c r="AB64" s="1" t="n">
        <f aca="false">AA64/$Y$2</f>
        <v>-0.0171812783425611</v>
      </c>
      <c r="AE64" s="1" t="n">
        <f aca="false">E64-$AD$2</f>
        <v>-0.178794080001985</v>
      </c>
      <c r="AF64" s="1" t="n">
        <f aca="false">AE64/$AC$2</f>
        <v>-0.146679611693792</v>
      </c>
    </row>
    <row r="65" customFormat="false" ht="13.8" hidden="false" customHeight="false" outlineLevel="0" collapsed="false">
      <c r="J65" s="11"/>
      <c r="N65" s="11"/>
      <c r="P65" s="11"/>
      <c r="Q65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2022-06-25T04:52:07Z</dcterms:created>
  <dc:creator>SUBHASREE</dc:creator>
  <dc:description/>
  <dc:language>en-IN</dc:language>
  <cp:lastModifiedBy/>
  <dcterms:modified xsi:type="dcterms:W3CDTF">2022-09-02T16:27:48Z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