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CIT-23\SCHOOL\WW\"/>
    </mc:Choice>
  </mc:AlternateContent>
  <xr:revisionPtr revIDLastSave="0" documentId="13_ncr:1_{B8E05A21-3BEC-4362-8782-3426704E821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C10" i="1"/>
  <c r="C11" i="1"/>
  <c r="D11" i="1"/>
  <c r="E11" i="1"/>
  <c r="D15" i="1"/>
  <c r="D34" i="1"/>
  <c r="E34" i="1"/>
  <c r="C34" i="1"/>
  <c r="D31" i="1"/>
  <c r="E31" i="1"/>
  <c r="C31" i="1"/>
  <c r="D27" i="1"/>
  <c r="E27" i="1"/>
  <c r="C27" i="1"/>
  <c r="D21" i="1"/>
  <c r="E21" i="1"/>
  <c r="C21" i="1"/>
  <c r="C19" i="1"/>
  <c r="D19" i="1"/>
  <c r="E19" i="1"/>
  <c r="D4" i="1"/>
  <c r="E4" i="1"/>
  <c r="C4" i="1"/>
  <c r="E15" i="1" l="1"/>
  <c r="E20" i="1" s="1"/>
  <c r="C15" i="1"/>
  <c r="C20" i="1" s="1"/>
  <c r="D20" i="1"/>
  <c r="E22" i="1" l="1"/>
  <c r="E25" i="1"/>
  <c r="E26" i="1" s="1"/>
  <c r="D22" i="1"/>
  <c r="D25" i="1"/>
  <c r="D26" i="1" s="1"/>
  <c r="C22" i="1"/>
  <c r="C25" i="1"/>
  <c r="C26" i="1" s="1"/>
  <c r="D30" i="1" l="1"/>
  <c r="D32" i="1" s="1"/>
  <c r="D35" i="1"/>
  <c r="D36" i="1" s="1"/>
  <c r="D28" i="1"/>
  <c r="E30" i="1"/>
  <c r="E32" i="1" s="1"/>
  <c r="E35" i="1"/>
  <c r="E36" i="1" s="1"/>
  <c r="E28" i="1"/>
  <c r="C30" i="1"/>
  <c r="C32" i="1" s="1"/>
  <c r="C28" i="1"/>
  <c r="C35" i="1"/>
  <c r="C36" i="1" s="1"/>
</calcChain>
</file>

<file path=xl/sharedStrings.xml><?xml version="1.0" encoding="utf-8"?>
<sst xmlns="http://schemas.openxmlformats.org/spreadsheetml/2006/main" count="38" uniqueCount="35">
  <si>
    <t>Statische Investitionsrechnung (durchschnittliche Angaben pro Jahr)</t>
  </si>
  <si>
    <t>Maschine 1</t>
  </si>
  <si>
    <t>Maschine 2</t>
  </si>
  <si>
    <t>Maschine 3</t>
  </si>
  <si>
    <t>Anschaffungskosten (€)</t>
  </si>
  <si>
    <t>Wiederbeschaffungskosten</t>
  </si>
  <si>
    <t>Nutzungsdauer</t>
  </si>
  <si>
    <t>Kalkulatorischer Zinssatz</t>
  </si>
  <si>
    <t>Produktionsmenge (Stück)</t>
  </si>
  <si>
    <t>Jahreserlös (€)</t>
  </si>
  <si>
    <t>Kostenvergleichsrechnung</t>
  </si>
  <si>
    <t>Kalkulatorische Abschreibungen (€)</t>
  </si>
  <si>
    <t>(+) Kalkulatorische Zinsen (€)</t>
  </si>
  <si>
    <t>(+) Raummiete (€)</t>
  </si>
  <si>
    <t>(+) Instandhaltung (€)</t>
  </si>
  <si>
    <t>(+) Gehälter (€)</t>
  </si>
  <si>
    <t>(=) Fixe Kosten</t>
  </si>
  <si>
    <t>Fertigungsmaterial (€)</t>
  </si>
  <si>
    <t>(+) Fertigungslöhne (€)</t>
  </si>
  <si>
    <t>(+) Energie (€)</t>
  </si>
  <si>
    <t>(=) Variable Kosten</t>
  </si>
  <si>
    <t>(=) Gesamtkosten</t>
  </si>
  <si>
    <t>(:) Produktionsmenge (Stück)</t>
  </si>
  <si>
    <t>(=) Stückkosten</t>
  </si>
  <si>
    <t>Gewinnvergleichsrechnung</t>
  </si>
  <si>
    <t>(-) Gesamtkosten</t>
  </si>
  <si>
    <t>(=) Gewinn</t>
  </si>
  <si>
    <t>(=) Stückgewinn</t>
  </si>
  <si>
    <t>Rentabilitätsvergleichsrechnung</t>
  </si>
  <si>
    <t>Gewinn + Kalkulatorische Zinsen (€)</t>
  </si>
  <si>
    <t>Durschnittlich gebundenes Kapital</t>
  </si>
  <si>
    <t>(=) Rentabilität</t>
  </si>
  <si>
    <t>Amortisationsrechnung</t>
  </si>
  <si>
    <t>(:) Gewinn + Abschreibungen</t>
  </si>
  <si>
    <t>(=) Amortisation (Jahre)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</si>
</sst>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4" fontId="0" fillId="0" borderId="1" xfId="0" applyNumberFormat="1" applyBorder="1"/>
    <xf numFmtId="9" fontId="0" fillId="0" borderId="1" xfId="0" applyNumberFormat="1" applyBorder="1"/>
    <xf numFmtId="4" fontId="1" fillId="0" borderId="1" xfId="0" applyNumberFormat="1" applyFont="1" applyBorder="1"/>
    <xf numFmtId="3" fontId="0" fillId="0" borderId="1" xfId="0" applyNumberFormat="1" applyBorder="1"/>
    <xf numFmtId="0" fontId="1" fillId="0" borderId="1" xfId="0" applyFont="1" applyBorder="1"/>
    <xf numFmtId="2" fontId="1" fillId="0" borderId="1" xfId="0" applyNumberFormat="1" applyFont="1" applyBorder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44" fontId="0" fillId="0" borderId="1" xfId="1" applyFont="1" applyBorder="1"/>
    <xf numFmtId="164" fontId="0" fillId="0" borderId="1" xfId="0" applyNumberFormat="1" applyBorder="1"/>
    <xf numFmtId="44" fontId="1" fillId="0" borderId="1" xfId="1" applyFont="1" applyBorder="1"/>
    <xf numFmtId="44" fontId="2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7"/>
  <sheetViews>
    <sheetView tabSelected="1" topLeftCell="A8" workbookViewId="0">
      <selection activeCell="C10" sqref="C10"/>
    </sheetView>
  </sheetViews>
  <sheetFormatPr defaultColWidth="11.44140625" defaultRowHeight="14.4" x14ac:dyDescent="0.3"/>
  <cols>
    <col min="2" max="2" width="41.33203125" customWidth="1"/>
    <col min="3" max="6" width="20.6640625" customWidth="1"/>
  </cols>
  <sheetData>
    <row r="1" spans="2:6" x14ac:dyDescent="0.3">
      <c r="B1" s="8" t="s">
        <v>0</v>
      </c>
      <c r="C1" s="9"/>
      <c r="D1" s="9"/>
      <c r="E1" s="9"/>
      <c r="F1" s="1"/>
    </row>
    <row r="2" spans="2:6" x14ac:dyDescent="0.3">
      <c r="B2" s="11"/>
      <c r="C2" s="10" t="s">
        <v>1</v>
      </c>
      <c r="D2" s="10" t="s">
        <v>2</v>
      </c>
      <c r="E2" s="10" t="s">
        <v>3</v>
      </c>
      <c r="F2" s="1"/>
    </row>
    <row r="3" spans="2:6" x14ac:dyDescent="0.3">
      <c r="B3" s="1" t="s">
        <v>4</v>
      </c>
      <c r="C3" s="12">
        <v>750000</v>
      </c>
      <c r="D3" s="12">
        <v>775000</v>
      </c>
      <c r="E3" s="12">
        <v>570000</v>
      </c>
      <c r="F3" s="1"/>
    </row>
    <row r="4" spans="2:6" x14ac:dyDescent="0.3">
      <c r="B4" s="1" t="s">
        <v>5</v>
      </c>
      <c r="C4" s="2">
        <f>C3*0.2</f>
        <v>150000</v>
      </c>
      <c r="D4" s="2">
        <f t="shared" ref="D4:E4" si="0">D3*0.2</f>
        <v>155000</v>
      </c>
      <c r="E4" s="2">
        <f t="shared" si="0"/>
        <v>114000</v>
      </c>
      <c r="F4" s="1"/>
    </row>
    <row r="5" spans="2:6" x14ac:dyDescent="0.3">
      <c r="B5" s="1" t="s">
        <v>6</v>
      </c>
      <c r="C5" s="1">
        <v>8</v>
      </c>
      <c r="D5" s="1">
        <v>8</v>
      </c>
      <c r="E5" s="1">
        <v>8</v>
      </c>
      <c r="F5" s="1"/>
    </row>
    <row r="6" spans="2:6" x14ac:dyDescent="0.3">
      <c r="B6" s="1" t="s">
        <v>7</v>
      </c>
      <c r="C6" s="3">
        <v>0.1</v>
      </c>
      <c r="D6" s="3">
        <v>0.1</v>
      </c>
      <c r="E6" s="3">
        <v>0.1</v>
      </c>
      <c r="F6" s="1"/>
    </row>
    <row r="7" spans="2:6" x14ac:dyDescent="0.3">
      <c r="B7" s="1" t="s">
        <v>8</v>
      </c>
      <c r="C7" s="1">
        <v>4000</v>
      </c>
      <c r="D7" s="1">
        <v>4000</v>
      </c>
      <c r="E7" s="1">
        <v>3725</v>
      </c>
      <c r="F7" s="1"/>
    </row>
    <row r="8" spans="2:6" x14ac:dyDescent="0.3">
      <c r="B8" s="1" t="s">
        <v>9</v>
      </c>
      <c r="C8" s="13">
        <v>1008500</v>
      </c>
      <c r="D8" s="13">
        <v>1008500</v>
      </c>
      <c r="E8" s="13">
        <v>937625</v>
      </c>
      <c r="F8" s="1"/>
    </row>
    <row r="9" spans="2:6" x14ac:dyDescent="0.3">
      <c r="B9" s="10" t="s">
        <v>10</v>
      </c>
      <c r="C9" s="11"/>
      <c r="D9" s="11"/>
      <c r="E9" s="11"/>
      <c r="F9" s="1"/>
    </row>
    <row r="10" spans="2:6" x14ac:dyDescent="0.3">
      <c r="B10" s="1" t="s">
        <v>11</v>
      </c>
      <c r="C10" s="12">
        <f>(C3+C4)/C5</f>
        <v>112500</v>
      </c>
      <c r="D10" s="12">
        <f t="shared" ref="D10:E10" si="1">(D3+D4)/D5</f>
        <v>116250</v>
      </c>
      <c r="E10" s="12">
        <f t="shared" si="1"/>
        <v>85500</v>
      </c>
      <c r="F10" s="1"/>
    </row>
    <row r="11" spans="2:6" x14ac:dyDescent="0.3">
      <c r="B11" s="1" t="s">
        <v>12</v>
      </c>
      <c r="C11" s="12">
        <f>C3/2*C6</f>
        <v>37500</v>
      </c>
      <c r="D11" s="12">
        <f t="shared" ref="D11:E11" si="2">D3/2*D6</f>
        <v>38750</v>
      </c>
      <c r="E11" s="12">
        <f t="shared" si="2"/>
        <v>28500</v>
      </c>
      <c r="F11" s="1"/>
    </row>
    <row r="12" spans="2:6" x14ac:dyDescent="0.3">
      <c r="B12" s="1" t="s">
        <v>13</v>
      </c>
      <c r="C12" s="12">
        <v>45360</v>
      </c>
      <c r="D12" s="12">
        <v>54000</v>
      </c>
      <c r="E12" s="12">
        <v>38880</v>
      </c>
      <c r="F12" s="1"/>
    </row>
    <row r="13" spans="2:6" x14ac:dyDescent="0.3">
      <c r="B13" s="1" t="s">
        <v>14</v>
      </c>
      <c r="C13" s="12">
        <v>27000</v>
      </c>
      <c r="D13" s="12">
        <v>27900</v>
      </c>
      <c r="E13" s="12">
        <v>20520</v>
      </c>
      <c r="F13" s="1"/>
    </row>
    <row r="14" spans="2:6" x14ac:dyDescent="0.3">
      <c r="B14" s="1" t="s">
        <v>15</v>
      </c>
      <c r="C14" s="12">
        <v>35775</v>
      </c>
      <c r="D14" s="12">
        <v>35775</v>
      </c>
      <c r="E14" s="12">
        <v>35775</v>
      </c>
      <c r="F14" s="1"/>
    </row>
    <row r="15" spans="2:6" x14ac:dyDescent="0.3">
      <c r="B15" s="6" t="s">
        <v>16</v>
      </c>
      <c r="C15" s="14">
        <f>SUM(C10:C14)</f>
        <v>258135</v>
      </c>
      <c r="D15" s="14">
        <f t="shared" ref="D15:E15" si="3">SUM(D10:D14)</f>
        <v>272675</v>
      </c>
      <c r="E15" s="14">
        <f t="shared" si="3"/>
        <v>209175</v>
      </c>
      <c r="F15" s="1"/>
    </row>
    <row r="16" spans="2:6" x14ac:dyDescent="0.3">
      <c r="B16" s="1" t="s">
        <v>17</v>
      </c>
      <c r="C16" s="15">
        <v>501375</v>
      </c>
      <c r="D16" s="15">
        <v>434525</v>
      </c>
      <c r="E16" s="15">
        <v>434700</v>
      </c>
      <c r="F16" s="1"/>
    </row>
    <row r="17" spans="2:6" x14ac:dyDescent="0.3">
      <c r="B17" s="1" t="s">
        <v>18</v>
      </c>
      <c r="C17" s="15">
        <v>187280</v>
      </c>
      <c r="D17" s="15">
        <v>187280</v>
      </c>
      <c r="E17" s="15">
        <v>195570</v>
      </c>
      <c r="F17" s="1"/>
    </row>
    <row r="18" spans="2:6" x14ac:dyDescent="0.3">
      <c r="B18" s="1" t="s">
        <v>19</v>
      </c>
      <c r="C18" s="13">
        <v>52848</v>
      </c>
      <c r="D18" s="13">
        <v>96888</v>
      </c>
      <c r="E18" s="13">
        <v>95200</v>
      </c>
      <c r="F18" s="1"/>
    </row>
    <row r="19" spans="2:6" x14ac:dyDescent="0.3">
      <c r="B19" s="6" t="s">
        <v>20</v>
      </c>
      <c r="C19" s="14">
        <f>SUM(C16:C18)</f>
        <v>741503</v>
      </c>
      <c r="D19" s="14">
        <f t="shared" ref="D19:E19" si="4">SUM(D16:D18)</f>
        <v>718693</v>
      </c>
      <c r="E19" s="14">
        <f t="shared" si="4"/>
        <v>725470</v>
      </c>
      <c r="F19" s="1"/>
    </row>
    <row r="20" spans="2:6" x14ac:dyDescent="0.3">
      <c r="B20" s="6" t="s">
        <v>21</v>
      </c>
      <c r="C20" s="14">
        <f>C15+C19</f>
        <v>999638</v>
      </c>
      <c r="D20" s="14">
        <f t="shared" ref="D20:E20" si="5">D15+D19</f>
        <v>991368</v>
      </c>
      <c r="E20" s="14">
        <f t="shared" si="5"/>
        <v>934645</v>
      </c>
      <c r="F20" s="1"/>
    </row>
    <row r="21" spans="2:6" x14ac:dyDescent="0.3">
      <c r="B21" s="1" t="s">
        <v>22</v>
      </c>
      <c r="C21" s="1">
        <f>C7</f>
        <v>4000</v>
      </c>
      <c r="D21" s="1">
        <f t="shared" ref="D21:E21" si="6">D7</f>
        <v>4000</v>
      </c>
      <c r="E21" s="1">
        <f t="shared" si="6"/>
        <v>3725</v>
      </c>
      <c r="F21" s="1"/>
    </row>
    <row r="22" spans="2:6" x14ac:dyDescent="0.3">
      <c r="B22" s="6" t="s">
        <v>23</v>
      </c>
      <c r="C22" s="14">
        <f>C20/C21</f>
        <v>249.90950000000001</v>
      </c>
      <c r="D22" s="14">
        <f>D20/D21</f>
        <v>247.84200000000001</v>
      </c>
      <c r="E22" s="14">
        <f>E20/E21</f>
        <v>250.91140939597315</v>
      </c>
      <c r="F22" s="1"/>
    </row>
    <row r="23" spans="2:6" x14ac:dyDescent="0.3">
      <c r="B23" s="10" t="s">
        <v>24</v>
      </c>
      <c r="C23" s="11"/>
      <c r="D23" s="11"/>
      <c r="E23" s="11"/>
      <c r="F23" s="1"/>
    </row>
    <row r="24" spans="2:6" x14ac:dyDescent="0.3">
      <c r="B24" s="1" t="s">
        <v>9</v>
      </c>
      <c r="C24" s="13">
        <v>1008500</v>
      </c>
      <c r="D24" s="13">
        <v>1008500</v>
      </c>
      <c r="E24" s="13">
        <v>937625</v>
      </c>
      <c r="F24" s="1"/>
    </row>
    <row r="25" spans="2:6" x14ac:dyDescent="0.3">
      <c r="B25" s="1" t="s">
        <v>25</v>
      </c>
      <c r="C25" s="2">
        <f>C20</f>
        <v>999638</v>
      </c>
      <c r="D25" s="2">
        <f t="shared" ref="D25:E25" si="7">D20</f>
        <v>991368</v>
      </c>
      <c r="E25" s="2">
        <f t="shared" si="7"/>
        <v>934645</v>
      </c>
      <c r="F25" s="1"/>
    </row>
    <row r="26" spans="2:6" x14ac:dyDescent="0.3">
      <c r="B26" s="6" t="s">
        <v>26</v>
      </c>
      <c r="C26" s="4">
        <f>C24-C25</f>
        <v>8862</v>
      </c>
      <c r="D26" s="4">
        <f t="shared" ref="D26:E26" si="8">D24-D25</f>
        <v>17132</v>
      </c>
      <c r="E26" s="4">
        <f t="shared" si="8"/>
        <v>2980</v>
      </c>
      <c r="F26" s="1"/>
    </row>
    <row r="27" spans="2:6" x14ac:dyDescent="0.3">
      <c r="B27" s="1" t="s">
        <v>22</v>
      </c>
      <c r="C27" s="5">
        <f>C7</f>
        <v>4000</v>
      </c>
      <c r="D27" s="5">
        <f t="shared" ref="D27:E27" si="9">D7</f>
        <v>4000</v>
      </c>
      <c r="E27" s="5">
        <f t="shared" si="9"/>
        <v>3725</v>
      </c>
      <c r="F27" s="1"/>
    </row>
    <row r="28" spans="2:6" x14ac:dyDescent="0.3">
      <c r="B28" s="6" t="s">
        <v>27</v>
      </c>
      <c r="C28" s="14">
        <f>C26/C27</f>
        <v>2.2155</v>
      </c>
      <c r="D28" s="14">
        <f t="shared" ref="D28:E28" si="10">D26/D27</f>
        <v>4.2830000000000004</v>
      </c>
      <c r="E28" s="14">
        <f t="shared" si="10"/>
        <v>0.8</v>
      </c>
      <c r="F28" s="1"/>
    </row>
    <row r="29" spans="2:6" x14ac:dyDescent="0.3">
      <c r="B29" s="10" t="s">
        <v>28</v>
      </c>
      <c r="C29" s="11"/>
      <c r="D29" s="11"/>
      <c r="E29" s="11"/>
      <c r="F29" s="1"/>
    </row>
    <row r="30" spans="2:6" x14ac:dyDescent="0.3">
      <c r="B30" s="1" t="s">
        <v>29</v>
      </c>
      <c r="C30" s="12">
        <f>C26+C11</f>
        <v>46362</v>
      </c>
      <c r="D30" s="12">
        <f t="shared" ref="D30:E30" si="11">D26+D11</f>
        <v>55882</v>
      </c>
      <c r="E30" s="12">
        <f t="shared" si="11"/>
        <v>31480</v>
      </c>
      <c r="F30" s="1"/>
    </row>
    <row r="31" spans="2:6" x14ac:dyDescent="0.3">
      <c r="B31" s="1" t="s">
        <v>30</v>
      </c>
      <c r="C31" s="12">
        <f>C3/2</f>
        <v>375000</v>
      </c>
      <c r="D31" s="12">
        <f t="shared" ref="D31:E31" si="12">D3/2</f>
        <v>387500</v>
      </c>
      <c r="E31" s="12">
        <f t="shared" si="12"/>
        <v>285000</v>
      </c>
      <c r="F31" s="1"/>
    </row>
    <row r="32" spans="2:6" x14ac:dyDescent="0.3">
      <c r="B32" s="6" t="s">
        <v>31</v>
      </c>
      <c r="C32" s="7">
        <f>C30/C31*100</f>
        <v>12.363200000000001</v>
      </c>
      <c r="D32" s="7">
        <f t="shared" ref="D32:E32" si="13">D30/D31*100</f>
        <v>14.421161290322582</v>
      </c>
      <c r="E32" s="7">
        <f t="shared" si="13"/>
        <v>11.04561403508772</v>
      </c>
      <c r="F32" s="1"/>
    </row>
    <row r="33" spans="2:6" x14ac:dyDescent="0.3">
      <c r="B33" s="10" t="s">
        <v>32</v>
      </c>
      <c r="C33" s="11"/>
      <c r="D33" s="11"/>
      <c r="E33" s="11"/>
      <c r="F33" s="1"/>
    </row>
    <row r="34" spans="2:6" x14ac:dyDescent="0.3">
      <c r="B34" s="1" t="s">
        <v>4</v>
      </c>
      <c r="C34" s="2">
        <f>C3</f>
        <v>750000</v>
      </c>
      <c r="D34" s="2">
        <f t="shared" ref="D34:E34" si="14">D3</f>
        <v>775000</v>
      </c>
      <c r="E34" s="2">
        <f t="shared" si="14"/>
        <v>570000</v>
      </c>
      <c r="F34" s="1"/>
    </row>
    <row r="35" spans="2:6" x14ac:dyDescent="0.3">
      <c r="B35" s="1" t="s">
        <v>33</v>
      </c>
      <c r="C35" s="2">
        <f>C26+C10</f>
        <v>121362</v>
      </c>
      <c r="D35" s="2">
        <f t="shared" ref="D35:E35" si="15">D26+D10</f>
        <v>133382</v>
      </c>
      <c r="E35" s="2">
        <f t="shared" si="15"/>
        <v>88480</v>
      </c>
      <c r="F35" s="1"/>
    </row>
    <row r="36" spans="2:6" x14ac:dyDescent="0.3">
      <c r="B36" s="6" t="s">
        <v>34</v>
      </c>
      <c r="C36" s="7">
        <f>C34/C35</f>
        <v>6.1798586048351209</v>
      </c>
      <c r="D36" s="7">
        <f t="shared" ref="D36:E36" si="16">D34/D35</f>
        <v>5.8103792115877706</v>
      </c>
      <c r="E36" s="7">
        <f t="shared" si="16"/>
        <v>6.4421338155515366</v>
      </c>
      <c r="F36" s="1"/>
    </row>
    <row r="37" spans="2:6" x14ac:dyDescent="0.3">
      <c r="B37" s="1"/>
      <c r="C37" s="1"/>
      <c r="D37" s="1"/>
      <c r="E37" s="1"/>
      <c r="F37" s="1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76a368f-2fb2-43e9-b9b8-1751c406dbde">
      <Terms xmlns="http://schemas.microsoft.com/office/infopath/2007/PartnerControls"/>
    </lcf76f155ced4ddcb4097134ff3c332f>
    <TaxCatchAll xmlns="3714fe45-5bdf-476d-a579-c1b61a02e9df" xsi:nil="true"/>
    <_Flow_SignoffStatus xmlns="b76a368f-2fb2-43e9-b9b8-1751c406dbd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263F1AEB2127D4484E9891F11C82FC1" ma:contentTypeVersion="11" ma:contentTypeDescription="Ein neues Dokument erstellen." ma:contentTypeScope="" ma:versionID="b28a4c778a97047b1a08dbb34ebe5f56">
  <xsd:schema xmlns:xsd="http://www.w3.org/2001/XMLSchema" xmlns:xs="http://www.w3.org/2001/XMLSchema" xmlns:p="http://schemas.microsoft.com/office/2006/metadata/properties" xmlns:ns2="b76a368f-2fb2-43e9-b9b8-1751c406dbde" xmlns:ns3="3714fe45-5bdf-476d-a579-c1b61a02e9df" targetNamespace="http://schemas.microsoft.com/office/2006/metadata/properties" ma:root="true" ma:fieldsID="af2d1d70bdd35a58b1844a892b48a73f" ns2:_="" ns3:_="">
    <xsd:import namespace="b76a368f-2fb2-43e9-b9b8-1751c406dbde"/>
    <xsd:import namespace="3714fe45-5bdf-476d-a579-c1b61a02e9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_Flow_SignoffStatu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6a368f-2fb2-43e9-b9b8-1751c406db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11" nillable="true" ma:displayName="Status Unterschrift" ma:internalName="_x0024_Resources_x003a_core_x002c_Signoff_Status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c17f5530-68f2-414a-8ef3-5d57ae4d0f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14fe45-5bdf-476d-a579-c1b61a02e9df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bf31fbc7-7529-4fe1-a807-3e80b2ddeca3}" ma:internalName="TaxCatchAll" ma:showField="CatchAllData" ma:web="3714fe45-5bdf-476d-a579-c1b61a02e9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B99824-F491-49F3-9E25-1928FFA176E3}">
  <ds:schemaRefs>
    <ds:schemaRef ds:uri="http://schemas.microsoft.com/office/2006/metadata/properties"/>
    <ds:schemaRef ds:uri="http://schemas.microsoft.com/office/infopath/2007/PartnerControls"/>
    <ds:schemaRef ds:uri="b76a368f-2fb2-43e9-b9b8-1751c406dbde"/>
    <ds:schemaRef ds:uri="3714fe45-5bdf-476d-a579-c1b61a02e9df"/>
  </ds:schemaRefs>
</ds:datastoreItem>
</file>

<file path=customXml/itemProps2.xml><?xml version="1.0" encoding="utf-8"?>
<ds:datastoreItem xmlns:ds="http://schemas.openxmlformats.org/officeDocument/2006/customXml" ds:itemID="{762F9C1B-FF8B-473A-BD2E-DBE6294203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992461-3CEB-4F4F-8370-09C19E5560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6a368f-2fb2-43e9-b9b8-1751c406dbde"/>
    <ds:schemaRef ds:uri="3714fe45-5bdf-476d-a579-c1b61a02e9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>TEB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A_MBienstein</dc:creator>
  <cp:keywords/>
  <dc:description/>
  <cp:lastModifiedBy>Kenan Messer</cp:lastModifiedBy>
  <cp:revision/>
  <dcterms:created xsi:type="dcterms:W3CDTF">2014-06-17T17:42:43Z</dcterms:created>
  <dcterms:modified xsi:type="dcterms:W3CDTF">2025-09-25T11:40:51Z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0x0101005263F1AEB2127D4484E9891F11C82FC1</vt:lpwstr>
  </property>
  <property fmtid="{D5CDD505-2E9C-101B-9397-08002B2CF9AE}" pid="3" name="MediaServiceImageTags">
    <vt:lpwstr/>
  </property>
</Properties>
</file>