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0FD609ED-73FC-475E-B474-4E93EA9346F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2" i="1" s="1"/>
  <c r="D13" i="1"/>
  <c r="D21" i="1"/>
  <c r="D23" i="1"/>
  <c r="D29" i="1"/>
  <c r="D33" i="1"/>
  <c r="D36" i="1"/>
  <c r="E6" i="1"/>
  <c r="E12" i="1"/>
  <c r="E13" i="1"/>
  <c r="E21" i="1"/>
  <c r="E23" i="1"/>
  <c r="E29" i="1"/>
  <c r="E33" i="1"/>
  <c r="E36" i="1"/>
  <c r="F6" i="1"/>
  <c r="F12" i="1" s="1"/>
  <c r="F13" i="1"/>
  <c r="F21" i="1"/>
  <c r="F23" i="1"/>
  <c r="F29" i="1"/>
  <c r="F33" i="1"/>
  <c r="F36" i="1"/>
  <c r="E17" i="1" l="1"/>
  <c r="E22" i="1" s="1"/>
  <c r="E24" i="1" s="1"/>
  <c r="D17" i="1"/>
  <c r="D22" i="1" s="1"/>
  <c r="D27" i="1" s="1"/>
  <c r="D28" i="1" s="1"/>
  <c r="D37" i="1" s="1"/>
  <c r="D38" i="1" s="1"/>
  <c r="F17" i="1"/>
  <c r="F22" i="1" s="1"/>
  <c r="F24" i="1" s="1"/>
  <c r="E27" i="1" l="1"/>
  <c r="E28" i="1" s="1"/>
  <c r="E32" i="1" s="1"/>
  <c r="E34" i="1" s="1"/>
  <c r="D24" i="1"/>
  <c r="D32" i="1"/>
  <c r="D34" i="1" s="1"/>
  <c r="D30" i="1"/>
  <c r="F27" i="1"/>
  <c r="F28" i="1" s="1"/>
  <c r="F32" i="1" s="1"/>
  <c r="F34" i="1" s="1"/>
  <c r="E37" i="1" l="1"/>
  <c r="E38" i="1" s="1"/>
  <c r="E30" i="1"/>
  <c r="F30" i="1"/>
  <c r="F37" i="1"/>
  <c r="F38" i="1" s="1"/>
</calcChain>
</file>

<file path=xl/sharedStrings.xml><?xml version="1.0" encoding="utf-8"?>
<sst xmlns="http://schemas.openxmlformats.org/spreadsheetml/2006/main" count="38" uniqueCount="35">
  <si>
    <t>Statische Investitionsrechnung (durchschnittliche Angaben pro Jahr)</t>
  </si>
  <si>
    <t>Maschine 1</t>
  </si>
  <si>
    <t>Maschine 2</t>
  </si>
  <si>
    <t>Maschine 3</t>
  </si>
  <si>
    <t>Anschaffungskosten (€)</t>
  </si>
  <si>
    <t>Wiederbeschaffungskosten</t>
  </si>
  <si>
    <t>Nutzungsdauer</t>
  </si>
  <si>
    <t>Kalkulatorischer Zinssatz</t>
  </si>
  <si>
    <t>Produktionsmenge (Stück)</t>
  </si>
  <si>
    <t>Jahreserlös (€)</t>
  </si>
  <si>
    <t>Kostenvergleichsrechnung</t>
  </si>
  <si>
    <t>Kalkulatorische Abschreibungen (€)</t>
  </si>
  <si>
    <t>(+) Kalkulatorische Zinsen (€)</t>
  </si>
  <si>
    <t>(+) Raummiete (€)</t>
  </si>
  <si>
    <t>(+) Instandhaltung (€)</t>
  </si>
  <si>
    <t>(+) Gehälter (€)</t>
  </si>
  <si>
    <t>(=) Fixe Kosten</t>
  </si>
  <si>
    <t>Fertigungsmaterial (€)</t>
  </si>
  <si>
    <t>(+) Fertigungslöhne (€)</t>
  </si>
  <si>
    <t>(+) Energie (€)</t>
  </si>
  <si>
    <t>(=) Variable Kosten</t>
  </si>
  <si>
    <t>(=) Gesamtkosten</t>
  </si>
  <si>
    <t>(:) Produktionsmenge (Stück)</t>
  </si>
  <si>
    <t>(=) Stückkosten</t>
  </si>
  <si>
    <t>Gewinnvergleichsrechnung</t>
  </si>
  <si>
    <t>(-) Gesamtkosten</t>
  </si>
  <si>
    <t>(=) Gewinn</t>
  </si>
  <si>
    <t>(=) Stückgewinn</t>
  </si>
  <si>
    <t>Rentabilitätsvergleichsrechnung</t>
  </si>
  <si>
    <t>Gewinn + Kalkulatorische Zinsen (€)</t>
  </si>
  <si>
    <t>Durschnittlich gebundenes Kapital</t>
  </si>
  <si>
    <t>(=) Rentabilität</t>
  </si>
  <si>
    <t>Amortisationsrechnung</t>
  </si>
  <si>
    <t>(:) Gewinn + Abschreibungen</t>
  </si>
  <si>
    <t>(=) Amortisation (Jahre)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</si>
</sst>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0" borderId="1" xfId="1" applyFont="1" applyBorder="1"/>
    <xf numFmtId="164" fontId="0" fillId="0" borderId="1" xfId="0" applyNumberFormat="1" applyBorder="1"/>
    <xf numFmtId="44" fontId="2" fillId="0" borderId="1" xfId="1" applyFont="1" applyBorder="1"/>
    <xf numFmtId="44" fontId="1" fillId="4" borderId="1" xfId="1" applyFont="1" applyFill="1" applyBorder="1"/>
    <xf numFmtId="4" fontId="1" fillId="4" borderId="1" xfId="0" applyNumberFormat="1" applyFont="1" applyFill="1" applyBorder="1"/>
    <xf numFmtId="2" fontId="1" fillId="4" borderId="1" xfId="0" applyNumberFormat="1" applyFont="1" applyFill="1" applyBorder="1"/>
    <xf numFmtId="0" fontId="0" fillId="5" borderId="0" xfId="0" applyFill="1"/>
    <xf numFmtId="0" fontId="0" fillId="5" borderId="2" xfId="0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3" borderId="8" xfId="0" applyFill="1" applyBorder="1"/>
    <xf numFmtId="0" fontId="0" fillId="0" borderId="8" xfId="0" applyBorder="1"/>
    <xf numFmtId="0" fontId="1" fillId="3" borderId="8" xfId="0" applyFont="1" applyFill="1" applyBorder="1"/>
    <xf numFmtId="0" fontId="1" fillId="4" borderId="8" xfId="0" applyFont="1" applyFill="1" applyBorder="1"/>
    <xf numFmtId="0" fontId="0" fillId="5" borderId="9" xfId="0" applyFill="1" applyBorder="1"/>
    <xf numFmtId="0" fontId="0" fillId="0" borderId="10" xfId="0" applyBorder="1"/>
    <xf numFmtId="0" fontId="0" fillId="0" borderId="12" xfId="0" applyBorder="1"/>
    <xf numFmtId="0" fontId="0" fillId="5" borderId="11" xfId="0" applyFill="1" applyBorder="1"/>
    <xf numFmtId="0" fontId="0" fillId="5" borderId="13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A7" sqref="A7"/>
    </sheetView>
  </sheetViews>
  <sheetFormatPr defaultColWidth="11.44140625" defaultRowHeight="14.4" x14ac:dyDescent="0.3"/>
  <cols>
    <col min="1" max="1" width="32" customWidth="1"/>
    <col min="2" max="2" width="2.88671875" customWidth="1"/>
    <col min="3" max="3" width="41.33203125" customWidth="1"/>
    <col min="4" max="6" width="20.6640625" customWidth="1"/>
    <col min="7" max="7" width="2.88671875" customWidth="1"/>
  </cols>
  <sheetData>
    <row r="1" spans="1:21" ht="28.8" customHeigh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3">
      <c r="A2" s="16"/>
      <c r="B2" s="30"/>
      <c r="C2" s="14"/>
      <c r="D2" s="14"/>
      <c r="E2" s="14"/>
      <c r="F2" s="14"/>
      <c r="G2" s="14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3">
      <c r="A3" s="28"/>
      <c r="B3" s="29"/>
      <c r="C3" s="21" t="s">
        <v>0</v>
      </c>
      <c r="D3" s="5"/>
      <c r="E3" s="5"/>
      <c r="F3" s="5"/>
      <c r="G3" s="1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3">
      <c r="A4" s="28"/>
      <c r="B4" s="29"/>
      <c r="C4" s="22"/>
      <c r="D4" s="6" t="s">
        <v>1</v>
      </c>
      <c r="E4" s="6" t="s">
        <v>2</v>
      </c>
      <c r="F4" s="6" t="s">
        <v>3</v>
      </c>
      <c r="G4" s="15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x14ac:dyDescent="0.3">
      <c r="A5" s="28"/>
      <c r="B5" s="29"/>
      <c r="C5" s="23" t="s">
        <v>4</v>
      </c>
      <c r="D5" s="8">
        <v>750000</v>
      </c>
      <c r="E5" s="8">
        <v>775000</v>
      </c>
      <c r="F5" s="8">
        <v>570000</v>
      </c>
      <c r="G5" s="1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x14ac:dyDescent="0.3">
      <c r="A6" s="28"/>
      <c r="B6" s="29"/>
      <c r="C6" s="23" t="s">
        <v>5</v>
      </c>
      <c r="D6" s="2">
        <f>D5*0.2</f>
        <v>150000</v>
      </c>
      <c r="E6" s="2">
        <f t="shared" ref="E6:F6" si="0">E5*0.2</f>
        <v>155000</v>
      </c>
      <c r="F6" s="2">
        <f t="shared" si="0"/>
        <v>114000</v>
      </c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3">
      <c r="A7" s="28"/>
      <c r="B7" s="29"/>
      <c r="C7" s="23" t="s">
        <v>6</v>
      </c>
      <c r="D7" s="1">
        <v>8</v>
      </c>
      <c r="E7" s="1">
        <v>8</v>
      </c>
      <c r="F7" s="1">
        <v>8</v>
      </c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3">
      <c r="A8" s="28"/>
      <c r="B8" s="29"/>
      <c r="C8" s="23" t="s">
        <v>7</v>
      </c>
      <c r="D8" s="3">
        <v>0.1</v>
      </c>
      <c r="E8" s="3">
        <v>0.1</v>
      </c>
      <c r="F8" s="3">
        <v>0.1</v>
      </c>
      <c r="G8" s="15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3">
      <c r="A9" s="28"/>
      <c r="B9" s="29"/>
      <c r="C9" s="23" t="s">
        <v>8</v>
      </c>
      <c r="D9" s="1">
        <v>4000</v>
      </c>
      <c r="E9" s="1">
        <v>4000</v>
      </c>
      <c r="F9" s="1">
        <v>3725</v>
      </c>
      <c r="G9" s="15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3">
      <c r="A10" s="28"/>
      <c r="B10" s="29"/>
      <c r="C10" s="23" t="s">
        <v>9</v>
      </c>
      <c r="D10" s="9">
        <v>1008500</v>
      </c>
      <c r="E10" s="9">
        <v>1008500</v>
      </c>
      <c r="F10" s="9">
        <v>937625</v>
      </c>
      <c r="G10" s="15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 s="28"/>
      <c r="B11" s="29"/>
      <c r="C11" s="24" t="s">
        <v>10</v>
      </c>
      <c r="D11" s="7"/>
      <c r="E11" s="7"/>
      <c r="F11" s="7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x14ac:dyDescent="0.3">
      <c r="A12" s="28"/>
      <c r="B12" s="29"/>
      <c r="C12" s="23" t="s">
        <v>11</v>
      </c>
      <c r="D12" s="8">
        <f>(D5+D6)/D7</f>
        <v>112500</v>
      </c>
      <c r="E12" s="8">
        <f t="shared" ref="E12:F12" si="1">(E5+E6)/E7</f>
        <v>116250</v>
      </c>
      <c r="F12" s="8">
        <f t="shared" si="1"/>
        <v>85500</v>
      </c>
      <c r="G12" s="1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 s="28"/>
      <c r="B13" s="29"/>
      <c r="C13" s="23" t="s">
        <v>12</v>
      </c>
      <c r="D13" s="8">
        <f>D5/2*D8</f>
        <v>37500</v>
      </c>
      <c r="E13" s="8">
        <f t="shared" ref="E13:F13" si="2">E5/2*E8</f>
        <v>38750</v>
      </c>
      <c r="F13" s="8">
        <f t="shared" si="2"/>
        <v>28500</v>
      </c>
      <c r="G13" s="1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x14ac:dyDescent="0.3">
      <c r="A14" s="28"/>
      <c r="B14" s="29"/>
      <c r="C14" s="23" t="s">
        <v>13</v>
      </c>
      <c r="D14" s="8">
        <v>45360</v>
      </c>
      <c r="E14" s="8">
        <v>54000</v>
      </c>
      <c r="F14" s="8">
        <v>38880</v>
      </c>
      <c r="G14" s="1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28"/>
      <c r="B15" s="29"/>
      <c r="C15" s="23" t="s">
        <v>14</v>
      </c>
      <c r="D15" s="8">
        <v>27000</v>
      </c>
      <c r="E15" s="8">
        <v>27900</v>
      </c>
      <c r="F15" s="8">
        <v>20520</v>
      </c>
      <c r="G15" s="1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3">
      <c r="A16" s="28"/>
      <c r="B16" s="29"/>
      <c r="C16" s="23" t="s">
        <v>15</v>
      </c>
      <c r="D16" s="8">
        <v>35775</v>
      </c>
      <c r="E16" s="8">
        <v>35775</v>
      </c>
      <c r="F16" s="8">
        <v>35775</v>
      </c>
      <c r="G16" s="1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28"/>
      <c r="B17" s="29"/>
      <c r="C17" s="25" t="s">
        <v>16</v>
      </c>
      <c r="D17" s="11">
        <f>SUM(D12:D16)</f>
        <v>258135</v>
      </c>
      <c r="E17" s="11">
        <f t="shared" ref="E17:F17" si="3">SUM(E12:E16)</f>
        <v>272675</v>
      </c>
      <c r="F17" s="11">
        <f t="shared" si="3"/>
        <v>209175</v>
      </c>
      <c r="G17" s="1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3">
      <c r="A18" s="28"/>
      <c r="B18" s="29"/>
      <c r="C18" s="23" t="s">
        <v>17</v>
      </c>
      <c r="D18" s="10">
        <v>501375</v>
      </c>
      <c r="E18" s="10">
        <v>434525</v>
      </c>
      <c r="F18" s="10">
        <v>434700</v>
      </c>
      <c r="G18" s="1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28"/>
      <c r="B19" s="29"/>
      <c r="C19" s="23" t="s">
        <v>18</v>
      </c>
      <c r="D19" s="10">
        <v>187280</v>
      </c>
      <c r="E19" s="10">
        <v>187280</v>
      </c>
      <c r="F19" s="10">
        <v>195570</v>
      </c>
      <c r="G19" s="1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3">
      <c r="A20" s="28"/>
      <c r="B20" s="29"/>
      <c r="C20" s="23" t="s">
        <v>19</v>
      </c>
      <c r="D20" s="9">
        <v>52848</v>
      </c>
      <c r="E20" s="9">
        <v>96888</v>
      </c>
      <c r="F20" s="9">
        <v>95200</v>
      </c>
      <c r="G20" s="1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 s="28"/>
      <c r="B21" s="29"/>
      <c r="C21" s="25" t="s">
        <v>20</v>
      </c>
      <c r="D21" s="11">
        <f>SUM(D18:D20)</f>
        <v>741503</v>
      </c>
      <c r="E21" s="11">
        <f t="shared" ref="E21:F21" si="4">SUM(E18:E20)</f>
        <v>718693</v>
      </c>
      <c r="F21" s="11">
        <f t="shared" si="4"/>
        <v>725470</v>
      </c>
      <c r="G21" s="1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A22" s="28"/>
      <c r="B22" s="29"/>
      <c r="C22" s="25" t="s">
        <v>21</v>
      </c>
      <c r="D22" s="11">
        <f>D17+D21</f>
        <v>999638</v>
      </c>
      <c r="E22" s="11">
        <f t="shared" ref="E22:F22" si="5">E17+E21</f>
        <v>991368</v>
      </c>
      <c r="F22" s="11">
        <f t="shared" si="5"/>
        <v>934645</v>
      </c>
      <c r="G22" s="15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28"/>
      <c r="B23" s="29"/>
      <c r="C23" s="23" t="s">
        <v>22</v>
      </c>
      <c r="D23" s="1">
        <f>D9</f>
        <v>4000</v>
      </c>
      <c r="E23" s="1">
        <f t="shared" ref="E23:F23" si="6">E9</f>
        <v>4000</v>
      </c>
      <c r="F23" s="1">
        <f t="shared" si="6"/>
        <v>3725</v>
      </c>
      <c r="G23" s="15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3">
      <c r="A24" s="28"/>
      <c r="B24" s="29"/>
      <c r="C24" s="25" t="s">
        <v>23</v>
      </c>
      <c r="D24" s="11">
        <f>D22/D23</f>
        <v>249.90950000000001</v>
      </c>
      <c r="E24" s="11">
        <f>E22/E23</f>
        <v>247.84200000000001</v>
      </c>
      <c r="F24" s="11">
        <f>F22/F23</f>
        <v>250.91140939597315</v>
      </c>
      <c r="G24" s="15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 s="28"/>
      <c r="B25" s="29"/>
      <c r="C25" s="24" t="s">
        <v>24</v>
      </c>
      <c r="D25" s="7"/>
      <c r="E25" s="7"/>
      <c r="F25" s="7"/>
      <c r="G25" s="15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3">
      <c r="A26" s="28"/>
      <c r="B26" s="29"/>
      <c r="C26" s="23" t="s">
        <v>9</v>
      </c>
      <c r="D26" s="9">
        <v>1008500</v>
      </c>
      <c r="E26" s="9">
        <v>1008500</v>
      </c>
      <c r="F26" s="9">
        <v>937625</v>
      </c>
      <c r="G26" s="1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 s="28"/>
      <c r="B27" s="29"/>
      <c r="C27" s="23" t="s">
        <v>25</v>
      </c>
      <c r="D27" s="2">
        <f>D22</f>
        <v>999638</v>
      </c>
      <c r="E27" s="2">
        <f t="shared" ref="E27:F27" si="7">E22</f>
        <v>991368</v>
      </c>
      <c r="F27" s="2">
        <f t="shared" si="7"/>
        <v>934645</v>
      </c>
      <c r="G27" s="1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28"/>
      <c r="B28" s="29"/>
      <c r="C28" s="25" t="s">
        <v>26</v>
      </c>
      <c r="D28" s="12">
        <f>D26-D27</f>
        <v>8862</v>
      </c>
      <c r="E28" s="12">
        <f t="shared" ref="E28:F28" si="8">E26-E27</f>
        <v>17132</v>
      </c>
      <c r="F28" s="12">
        <f t="shared" si="8"/>
        <v>2980</v>
      </c>
      <c r="G28" s="1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28"/>
      <c r="B29" s="29"/>
      <c r="C29" s="23" t="s">
        <v>22</v>
      </c>
      <c r="D29" s="4">
        <f>D9</f>
        <v>4000</v>
      </c>
      <c r="E29" s="4">
        <f t="shared" ref="E29:F29" si="9">E9</f>
        <v>4000</v>
      </c>
      <c r="F29" s="4">
        <f t="shared" si="9"/>
        <v>3725</v>
      </c>
      <c r="G29" s="1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28"/>
      <c r="B30" s="29"/>
      <c r="C30" s="25" t="s">
        <v>27</v>
      </c>
      <c r="D30" s="11">
        <f>D28/D29</f>
        <v>2.2155</v>
      </c>
      <c r="E30" s="11">
        <f t="shared" ref="E30:F30" si="10">E28/E29</f>
        <v>4.2830000000000004</v>
      </c>
      <c r="F30" s="11">
        <f t="shared" si="10"/>
        <v>0.8</v>
      </c>
      <c r="G30" s="1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28"/>
      <c r="B31" s="29"/>
      <c r="C31" s="24" t="s">
        <v>28</v>
      </c>
      <c r="D31" s="7"/>
      <c r="E31" s="7"/>
      <c r="F31" s="7"/>
      <c r="G31" s="1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28"/>
      <c r="B32" s="29"/>
      <c r="C32" s="23" t="s">
        <v>29</v>
      </c>
      <c r="D32" s="8">
        <f>D28+D13</f>
        <v>46362</v>
      </c>
      <c r="E32" s="8">
        <f t="shared" ref="E32:F32" si="11">E28+E13</f>
        <v>55882</v>
      </c>
      <c r="F32" s="8">
        <f t="shared" si="11"/>
        <v>31480</v>
      </c>
      <c r="G32" s="1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28"/>
      <c r="B33" s="29"/>
      <c r="C33" s="23" t="s">
        <v>30</v>
      </c>
      <c r="D33" s="8">
        <f>D5/2</f>
        <v>375000</v>
      </c>
      <c r="E33" s="8">
        <f t="shared" ref="E33:F33" si="12">E5/2</f>
        <v>387500</v>
      </c>
      <c r="F33" s="8">
        <f t="shared" si="12"/>
        <v>285000</v>
      </c>
      <c r="G33" s="1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3">
      <c r="A34" s="28"/>
      <c r="B34" s="29"/>
      <c r="C34" s="25" t="s">
        <v>31</v>
      </c>
      <c r="D34" s="13">
        <f>D32/D33*100</f>
        <v>12.363200000000001</v>
      </c>
      <c r="E34" s="13">
        <f t="shared" ref="E34:F34" si="13">E32/E33*100</f>
        <v>14.421161290322582</v>
      </c>
      <c r="F34" s="13">
        <f t="shared" si="13"/>
        <v>11.04561403508772</v>
      </c>
      <c r="G34" s="1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 s="28"/>
      <c r="B35" s="29"/>
      <c r="C35" s="24" t="s">
        <v>32</v>
      </c>
      <c r="D35" s="7"/>
      <c r="E35" s="7"/>
      <c r="F35" s="7"/>
      <c r="G35" s="1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3">
      <c r="A36" s="28"/>
      <c r="B36" s="29"/>
      <c r="C36" s="23" t="s">
        <v>4</v>
      </c>
      <c r="D36" s="2">
        <f>D5</f>
        <v>750000</v>
      </c>
      <c r="E36" s="2">
        <f t="shared" ref="E36:F36" si="14">E5</f>
        <v>775000</v>
      </c>
      <c r="F36" s="2">
        <f t="shared" si="14"/>
        <v>570000</v>
      </c>
      <c r="G36" s="1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 s="28"/>
      <c r="B37" s="29"/>
      <c r="C37" s="23" t="s">
        <v>33</v>
      </c>
      <c r="D37" s="2">
        <f>D28+D12</f>
        <v>121362</v>
      </c>
      <c r="E37" s="2">
        <f t="shared" ref="E37:F37" si="15">E28+E12</f>
        <v>133382</v>
      </c>
      <c r="F37" s="2">
        <f t="shared" si="15"/>
        <v>88480</v>
      </c>
      <c r="G37" s="1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3">
      <c r="A38" s="28"/>
      <c r="B38" s="29"/>
      <c r="C38" s="25" t="s">
        <v>34</v>
      </c>
      <c r="D38" s="13">
        <f>D36/D37</f>
        <v>6.1798586048351209</v>
      </c>
      <c r="E38" s="13">
        <f t="shared" ref="E38:F38" si="16">E36/E37</f>
        <v>5.8103792115877706</v>
      </c>
      <c r="F38" s="13">
        <f t="shared" si="16"/>
        <v>6.4421338155515366</v>
      </c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 s="28"/>
      <c r="B39" s="29"/>
      <c r="C39" s="26"/>
      <c r="D39" s="19"/>
      <c r="E39" s="19"/>
      <c r="F39" s="19"/>
      <c r="G39" s="2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3">
      <c r="A40" s="18"/>
      <c r="B40" s="17"/>
      <c r="C40" s="2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 s="18"/>
      <c r="B41" s="18"/>
      <c r="C41" s="2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3">
      <c r="A42" s="18"/>
      <c r="B42" s="18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 s="18"/>
      <c r="B43" s="18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3">
      <c r="A44" s="18"/>
      <c r="B44" s="18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18"/>
      <c r="B45" s="18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3">
      <c r="A46" s="18"/>
      <c r="B46" s="18"/>
      <c r="C46" s="2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18"/>
      <c r="B47" s="18"/>
      <c r="C47" s="2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3">
      <c r="A48" s="18"/>
      <c r="B48" s="18"/>
      <c r="C48" s="2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18"/>
      <c r="B49" s="18"/>
      <c r="C49" s="2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3">
      <c r="A50" s="18"/>
      <c r="B50" s="18"/>
      <c r="C50" s="2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 s="18"/>
      <c r="B51" s="18"/>
      <c r="C51" s="2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3">
      <c r="A52" s="18"/>
      <c r="B52" s="18"/>
      <c r="C52" s="2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18"/>
      <c r="B53" s="18"/>
      <c r="C53" s="2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3">
      <c r="A54" s="18"/>
      <c r="B54" s="18"/>
      <c r="C54" s="2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18"/>
      <c r="B55" s="18"/>
      <c r="C55" s="2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 s="18"/>
      <c r="B56" s="18"/>
      <c r="C56" s="2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18"/>
      <c r="B57" s="18"/>
      <c r="C57" s="2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B99824-F491-49F3-9E25-1928FFA176E3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2.xml><?xml version="1.0" encoding="utf-8"?>
<ds:datastoreItem xmlns:ds="http://schemas.openxmlformats.org/officeDocument/2006/customXml" ds:itemID="{762F9C1B-FF8B-473A-BD2E-DBE629420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92461-3CEB-4F4F-8370-09C19E556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TEB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A_MBienstein</dc:creator>
  <cp:keywords/>
  <dc:description/>
  <cp:lastModifiedBy>Kenan Messer</cp:lastModifiedBy>
  <cp:revision/>
  <dcterms:created xsi:type="dcterms:W3CDTF">2014-06-17T17:42:43Z</dcterms:created>
  <dcterms:modified xsi:type="dcterms:W3CDTF">2025-09-25T11:49:55Z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